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82E05434-E266-47C7-A1E3-CB3AA1C9E142}" xr6:coauthVersionLast="47" xr6:coauthVersionMax="47" xr10:uidLastSave="{00000000-0000-0000-0000-000000000000}"/>
  <bookViews>
    <workbookView xWindow="-120" yWindow="-120" windowWidth="20730" windowHeight="11040" tabRatio="565" firstSheet="4" activeTab="6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bustibles " sheetId="10" r:id="rId15"/>
    <sheet name="rol de pagos Empleados " sheetId="12" r:id="rId16"/>
    <sheet name="Hoja2" sheetId="15" r:id="rId17"/>
    <sheet name="Hoja1" sheetId="21" r:id="rId1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520" i="5" l="1"/>
  <c r="Y586" i="1"/>
  <c r="T610" i="1"/>
  <c r="H573" i="9"/>
  <c r="T582" i="2"/>
  <c r="C573" i="2" s="1"/>
  <c r="H573" i="2"/>
  <c r="C557" i="2" s="1"/>
  <c r="Y561" i="5" l="1"/>
  <c r="C586" i="4"/>
  <c r="C595" i="22"/>
  <c r="C606" i="3"/>
  <c r="C603" i="1"/>
  <c r="T559" i="13"/>
  <c r="C555" i="13" s="1"/>
  <c r="T593" i="6"/>
  <c r="C584" i="6" s="1"/>
  <c r="H591" i="6"/>
  <c r="C568" i="6" s="1"/>
  <c r="C553" i="9"/>
  <c r="Q519" i="13"/>
  <c r="Q552" i="6"/>
  <c r="Q559" i="22"/>
  <c r="Q550" i="4"/>
  <c r="Q571" i="3"/>
  <c r="D43" i="21"/>
  <c r="D174" i="12" l="1"/>
  <c r="D173" i="12"/>
  <c r="D172" i="12"/>
  <c r="H170" i="12"/>
  <c r="H175" i="12" s="1"/>
  <c r="M129" i="12"/>
  <c r="AD504" i="6"/>
  <c r="Y484" i="6" s="1"/>
  <c r="D175" i="12" l="1"/>
  <c r="E176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7" i="12"/>
  <c r="D58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0" i="12" l="1"/>
  <c r="M149" i="12" l="1"/>
  <c r="M152" i="12" s="1"/>
  <c r="Q147" i="12"/>
  <c r="Q152" i="12" s="1"/>
  <c r="H1054" i="22"/>
  <c r="AN1056" i="22"/>
  <c r="Y1048" i="22" s="1"/>
  <c r="R1056" i="22"/>
  <c r="C1048" i="22" s="1"/>
  <c r="AD1054" i="22"/>
  <c r="Y1039" i="22" s="1"/>
  <c r="C1039" i="22"/>
  <c r="H1009" i="22"/>
  <c r="C994" i="22" s="1"/>
  <c r="AN1011" i="22"/>
  <c r="Y1002" i="22" s="1"/>
  <c r="R1011" i="22"/>
  <c r="C1002" i="22" s="1"/>
  <c r="AD1009" i="22"/>
  <c r="Y994" i="22" s="1"/>
  <c r="B1001" i="22"/>
  <c r="H961" i="22"/>
  <c r="C946" i="22" s="1"/>
  <c r="AN963" i="22"/>
  <c r="Y955" i="22" s="1"/>
  <c r="R963" i="22"/>
  <c r="C955" i="22" s="1"/>
  <c r="AD961" i="22"/>
  <c r="Y946" i="22" s="1"/>
  <c r="H916" i="22"/>
  <c r="C901" i="22" s="1"/>
  <c r="AN918" i="22"/>
  <c r="Y909" i="22" s="1"/>
  <c r="R918" i="22"/>
  <c r="C909" i="22" s="1"/>
  <c r="AD916" i="22"/>
  <c r="Y901" i="22" s="1"/>
  <c r="B908" i="22"/>
  <c r="H867" i="22"/>
  <c r="C852" i="22" s="1"/>
  <c r="AN869" i="22"/>
  <c r="Y861" i="22" s="1"/>
  <c r="R869" i="22"/>
  <c r="C861" i="22" s="1"/>
  <c r="AD867" i="22"/>
  <c r="Y852" i="22" s="1"/>
  <c r="H822" i="22"/>
  <c r="C807" i="22" s="1"/>
  <c r="AN824" i="22"/>
  <c r="Y815" i="22" s="1"/>
  <c r="R824" i="22"/>
  <c r="C815" i="22" s="1"/>
  <c r="AD822" i="22"/>
  <c r="Y807" i="22" s="1"/>
  <c r="B814" i="22"/>
  <c r="H774" i="22"/>
  <c r="C759" i="22" s="1"/>
  <c r="AN776" i="22"/>
  <c r="Y768" i="22" s="1"/>
  <c r="R776" i="22"/>
  <c r="C768" i="22" s="1"/>
  <c r="AD774" i="22"/>
  <c r="Y759" i="22" s="1"/>
  <c r="H729" i="22"/>
  <c r="C714" i="22" s="1"/>
  <c r="AN731" i="22"/>
  <c r="Y722" i="22" s="1"/>
  <c r="R731" i="22"/>
  <c r="C722" i="22" s="1"/>
  <c r="AD729" i="22"/>
  <c r="Y714" i="22" s="1"/>
  <c r="B721" i="22"/>
  <c r="H681" i="22"/>
  <c r="C666" i="22" s="1"/>
  <c r="AN683" i="22"/>
  <c r="Y675" i="22" s="1"/>
  <c r="R683" i="22"/>
  <c r="C675" i="22" s="1"/>
  <c r="AD681" i="22"/>
  <c r="Y666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3" i="12"/>
  <c r="Y154" i="22"/>
  <c r="Y11" i="22"/>
  <c r="C56" i="22"/>
  <c r="Y109" i="22"/>
  <c r="Y194" i="22"/>
  <c r="Y286" i="22"/>
  <c r="M128" i="12"/>
  <c r="M127" i="12"/>
  <c r="Q125" i="12"/>
  <c r="Q130" i="12" s="1"/>
  <c r="X16" i="22" l="1"/>
  <c r="Y13" i="22"/>
  <c r="B62" i="22" s="1"/>
  <c r="B14" i="22"/>
  <c r="M130" i="12"/>
  <c r="N131" i="12" s="1"/>
  <c r="C62" i="22" l="1"/>
  <c r="C81" i="22" s="1"/>
  <c r="C57" i="22" s="1"/>
  <c r="C58" i="22" s="1"/>
  <c r="X62" i="22" s="1"/>
  <c r="X14" i="22"/>
  <c r="D150" i="12"/>
  <c r="D149" i="12"/>
  <c r="H147" i="12"/>
  <c r="H152" i="12" s="1"/>
  <c r="B60" i="22" l="1"/>
  <c r="Y62" i="22"/>
  <c r="Y81" i="22" s="1"/>
  <c r="Y57" i="22" s="1"/>
  <c r="Y58" i="22" s="1"/>
  <c r="X59" i="22" s="1"/>
  <c r="D152" i="12"/>
  <c r="E153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/>
  <c r="Y170" i="22" s="1"/>
  <c r="Y155" i="22" s="1"/>
  <c r="Y156" i="22" s="1"/>
  <c r="C199" i="22" s="1"/>
  <c r="C218" i="22" s="1"/>
  <c r="C195" i="22" s="1"/>
  <c r="C196" i="22" s="1"/>
  <c r="B158" i="22" l="1"/>
  <c r="X157" i="22"/>
  <c r="X199" i="22"/>
  <c r="B197" i="22"/>
  <c r="Y199" i="22"/>
  <c r="Y218" i="22" s="1"/>
  <c r="Y195" i="22" s="1"/>
  <c r="Y196" i="22" s="1"/>
  <c r="D128" i="12"/>
  <c r="D127" i="12"/>
  <c r="D130" i="12" s="1"/>
  <c r="H125" i="12"/>
  <c r="H130" i="12" s="1"/>
  <c r="C245" i="22" l="1"/>
  <c r="C264" i="22" s="1"/>
  <c r="C240" i="22" s="1"/>
  <c r="C236" i="22"/>
  <c r="C239" i="22" s="1"/>
  <c r="B245" i="22"/>
  <c r="X197" i="22"/>
  <c r="E131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5" i="12"/>
  <c r="D105" i="12"/>
  <c r="M104" i="12"/>
  <c r="D104" i="12"/>
  <c r="Q102" i="12"/>
  <c r="Q107" i="12" s="1"/>
  <c r="H102" i="12"/>
  <c r="H107" i="12" s="1"/>
  <c r="M81" i="12"/>
  <c r="M80" i="12"/>
  <c r="D81" i="12"/>
  <c r="D80" i="12"/>
  <c r="M58" i="12"/>
  <c r="M57" i="12"/>
  <c r="D59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07" i="12" l="1"/>
  <c r="E108" i="12" s="1"/>
  <c r="M107" i="12"/>
  <c r="Y420" i="22"/>
  <c r="X421" i="22" s="1"/>
  <c r="N108" i="12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5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80" i="19"/>
  <c r="Y1072" i="19" s="1"/>
  <c r="R1080" i="19"/>
  <c r="C1072" i="19" s="1"/>
  <c r="AD1078" i="19"/>
  <c r="Y1063" i="19" s="1"/>
  <c r="H1078" i="19"/>
  <c r="C1063" i="19" s="1"/>
  <c r="AN1035" i="19"/>
  <c r="Y1026" i="19" s="1"/>
  <c r="R1035" i="19"/>
  <c r="C1026" i="19" s="1"/>
  <c r="AD1033" i="19"/>
  <c r="Y1018" i="19" s="1"/>
  <c r="H1033" i="19"/>
  <c r="C1018" i="19" s="1"/>
  <c r="B1025" i="19"/>
  <c r="AN987" i="19"/>
  <c r="Y979" i="19" s="1"/>
  <c r="R987" i="19"/>
  <c r="C979" i="19" s="1"/>
  <c r="AD985" i="19"/>
  <c r="Y970" i="19" s="1"/>
  <c r="H985" i="19"/>
  <c r="C970" i="19" s="1"/>
  <c r="AN942" i="19"/>
  <c r="Y933" i="19" s="1"/>
  <c r="R942" i="19"/>
  <c r="C933" i="19" s="1"/>
  <c r="AD940" i="19"/>
  <c r="Y925" i="19" s="1"/>
  <c r="H940" i="19"/>
  <c r="C925" i="19" s="1"/>
  <c r="B932" i="19"/>
  <c r="AN893" i="19"/>
  <c r="Y885" i="19" s="1"/>
  <c r="R893" i="19"/>
  <c r="C885" i="19" s="1"/>
  <c r="AD891" i="19"/>
  <c r="Y876" i="19" s="1"/>
  <c r="H891" i="19"/>
  <c r="C876" i="19" s="1"/>
  <c r="AN848" i="19"/>
  <c r="Y839" i="19" s="1"/>
  <c r="R848" i="19"/>
  <c r="C839" i="19" s="1"/>
  <c r="AD846" i="19"/>
  <c r="Y831" i="19" s="1"/>
  <c r="H846" i="19"/>
  <c r="C831" i="19" s="1"/>
  <c r="B838" i="19"/>
  <c r="AN800" i="19"/>
  <c r="Y792" i="19" s="1"/>
  <c r="R800" i="19"/>
  <c r="C792" i="19" s="1"/>
  <c r="AD798" i="19"/>
  <c r="Y783" i="19" s="1"/>
  <c r="H798" i="19"/>
  <c r="C783" i="19" s="1"/>
  <c r="AN755" i="19"/>
  <c r="Y746" i="19" s="1"/>
  <c r="R755" i="19"/>
  <c r="C746" i="19" s="1"/>
  <c r="AD753" i="19"/>
  <c r="Y738" i="19" s="1"/>
  <c r="H753" i="19"/>
  <c r="C738" i="19" s="1"/>
  <c r="B745" i="19"/>
  <c r="AN707" i="19"/>
  <c r="Y699" i="19" s="1"/>
  <c r="R707" i="19"/>
  <c r="C699" i="19" s="1"/>
  <c r="AD705" i="19"/>
  <c r="Y690" i="19" s="1"/>
  <c r="H705" i="19"/>
  <c r="C690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Y16" i="19"/>
  <c r="Y35" i="19" s="1"/>
  <c r="Y12" i="19" s="1"/>
  <c r="AD69" i="1"/>
  <c r="X16" i="19" l="1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583" i="22" s="1"/>
  <c r="X587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Y578" i="22" l="1"/>
  <c r="C628" i="22" s="1"/>
  <c r="C647" i="22" s="1"/>
  <c r="C624" i="22" s="1"/>
  <c r="Y587" i="22"/>
  <c r="Y600" i="22" s="1"/>
  <c r="Y582" i="22" s="1"/>
  <c r="B585" i="22"/>
  <c r="C111" i="19"/>
  <c r="C151" i="19"/>
  <c r="C154" i="19" s="1"/>
  <c r="Y114" i="19"/>
  <c r="Y133" i="19" s="1"/>
  <c r="Y110" i="19" s="1"/>
  <c r="Y106" i="19"/>
  <c r="Y109" i="19" s="1"/>
  <c r="X114" i="19"/>
  <c r="B112" i="19"/>
  <c r="Y16" i="16"/>
  <c r="Y35" i="16" s="1"/>
  <c r="Y12" i="16" s="1"/>
  <c r="Y13" i="16" s="1"/>
  <c r="B14" i="16"/>
  <c r="X16" i="16"/>
  <c r="Y581" i="22" l="1"/>
  <c r="Y583" i="22" s="1"/>
  <c r="X584" i="22" s="1"/>
  <c r="Y111" i="19"/>
  <c r="B160" i="19" s="1"/>
  <c r="C62" i="16"/>
  <c r="C81" i="16" s="1"/>
  <c r="C57" i="16" s="1"/>
  <c r="C58" i="16" s="1"/>
  <c r="B62" i="16"/>
  <c r="X14" i="16"/>
  <c r="C620" i="22" l="1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7" i="22" s="1"/>
  <c r="Y624" i="22" s="1"/>
  <c r="Y625" i="22" s="1"/>
  <c r="C674" i="22" s="1"/>
  <c r="C693" i="22" s="1"/>
  <c r="C669" i="22" s="1"/>
  <c r="C665" i="22"/>
  <c r="C668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C670" i="22" l="1"/>
  <c r="Y674" i="22" s="1"/>
  <c r="Y693" i="22" s="1"/>
  <c r="Y669" i="22" s="1"/>
  <c r="B674" i="22"/>
  <c r="X626" i="22"/>
  <c r="C200" i="19"/>
  <c r="C203" i="19" s="1"/>
  <c r="C208" i="19"/>
  <c r="C227" i="19" s="1"/>
  <c r="C204" i="19" s="1"/>
  <c r="C111" i="16"/>
  <c r="Y114" i="16" s="1"/>
  <c r="Y133" i="16" s="1"/>
  <c r="Y110" i="16" s="1"/>
  <c r="X674" i="22" l="1"/>
  <c r="B671" i="22"/>
  <c r="Y665" i="22"/>
  <c r="C205" i="19"/>
  <c r="C245" i="19"/>
  <c r="C248" i="19" s="1"/>
  <c r="X208" i="19"/>
  <c r="B206" i="19"/>
  <c r="Y208" i="19"/>
  <c r="Y227" i="19" s="1"/>
  <c r="Y204" i="19" s="1"/>
  <c r="Y200" i="19"/>
  <c r="Y203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Y668" i="22" l="1"/>
  <c r="Y670" i="22" s="1"/>
  <c r="C721" i="22"/>
  <c r="C740" i="22" s="1"/>
  <c r="C717" i="22" s="1"/>
  <c r="Y205" i="19"/>
  <c r="B254" i="19" s="1"/>
  <c r="C156" i="16"/>
  <c r="Y160" i="16" s="1"/>
  <c r="Y179" i="16" s="1"/>
  <c r="Y155" i="16" s="1"/>
  <c r="B160" i="16"/>
  <c r="X112" i="16"/>
  <c r="C713" i="22" l="1"/>
  <c r="C716" i="22" s="1"/>
  <c r="C718" i="22" s="1"/>
  <c r="X671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721" i="22" l="1"/>
  <c r="Y740" i="22" s="1"/>
  <c r="Y717" i="22" s="1"/>
  <c r="C758" i="22"/>
  <c r="C761" i="22" s="1"/>
  <c r="X721" i="22"/>
  <c r="B719" i="22"/>
  <c r="Y713" i="22"/>
  <c r="Y716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Y718" i="22" l="1"/>
  <c r="C767" i="22" s="1"/>
  <c r="C786" i="22" s="1"/>
  <c r="C762" i="22" s="1"/>
  <c r="C763" i="22" s="1"/>
  <c r="B765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X719" i="22" l="1"/>
  <c r="Y758" i="22"/>
  <c r="X767" i="22"/>
  <c r="Y767" i="22"/>
  <c r="Y786" i="22" s="1"/>
  <c r="Y762" i="22" s="1"/>
  <c r="B767" i="22"/>
  <c r="C337" i="19"/>
  <c r="C340" i="19" s="1"/>
  <c r="X300" i="19"/>
  <c r="B298" i="19"/>
  <c r="Y300" i="19"/>
  <c r="Y319" i="19" s="1"/>
  <c r="Y296" i="19" s="1"/>
  <c r="Y292" i="19"/>
  <c r="Y295" i="19" s="1"/>
  <c r="Y205" i="16"/>
  <c r="C814" i="22" l="1"/>
  <c r="C833" i="22" s="1"/>
  <c r="C810" i="22" s="1"/>
  <c r="Y761" i="22"/>
  <c r="Y763" i="22" s="1"/>
  <c r="Y297" i="19"/>
  <c r="B346" i="19" s="1"/>
  <c r="B254" i="16"/>
  <c r="C254" i="16"/>
  <c r="C273" i="16" s="1"/>
  <c r="C249" i="16" s="1"/>
  <c r="C250" i="16" s="1"/>
  <c r="Y245" i="16" s="1"/>
  <c r="X206" i="16"/>
  <c r="C806" i="22" l="1"/>
  <c r="C809" i="22" s="1"/>
  <c r="C811" i="22" s="1"/>
  <c r="X764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B812" i="22" l="1"/>
  <c r="Y814" i="22"/>
  <c r="Y833" i="22" s="1"/>
  <c r="Y810" i="22" s="1"/>
  <c r="Y806" i="22"/>
  <c r="Y809" i="22" s="1"/>
  <c r="X814" i="22"/>
  <c r="C851" i="22"/>
  <c r="C854" i="22" s="1"/>
  <c r="Y250" i="16"/>
  <c r="C292" i="16" s="1"/>
  <c r="C295" i="16" s="1"/>
  <c r="B344" i="19"/>
  <c r="X346" i="19"/>
  <c r="C387" i="19"/>
  <c r="C401" i="19" s="1"/>
  <c r="C383" i="19" s="1"/>
  <c r="Y811" i="22" l="1"/>
  <c r="C860" i="22" s="1"/>
  <c r="C879" i="22" s="1"/>
  <c r="C855" i="22" s="1"/>
  <c r="C856" i="22" s="1"/>
  <c r="B86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858" i="22" l="1"/>
  <c r="X860" i="22"/>
  <c r="Y851" i="22"/>
  <c r="Y854" i="22" s="1"/>
  <c r="X812" i="22"/>
  <c r="Y860" i="22"/>
  <c r="Y879" i="22" s="1"/>
  <c r="Y855" i="22" s="1"/>
  <c r="Y856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C908" i="22" l="1"/>
  <c r="C927" i="22" s="1"/>
  <c r="C904" i="22" s="1"/>
  <c r="X857" i="22"/>
  <c r="C900" i="22"/>
  <c r="C903" i="22" s="1"/>
  <c r="C905" i="22" s="1"/>
  <c r="Y908" i="22" s="1"/>
  <c r="Y927" i="22" s="1"/>
  <c r="Y904" i="22" s="1"/>
  <c r="Y384" i="19"/>
  <c r="B428" i="19" s="1"/>
  <c r="Y297" i="16"/>
  <c r="C337" i="16" s="1"/>
  <c r="C340" i="16" s="1"/>
  <c r="C945" i="22" l="1"/>
  <c r="C948" i="22" s="1"/>
  <c r="B906" i="22"/>
  <c r="Y900" i="22"/>
  <c r="Y903" i="22" s="1"/>
  <c r="Y905" i="22" s="1"/>
  <c r="C954" i="22" s="1"/>
  <c r="C973" i="22" s="1"/>
  <c r="C949" i="22" s="1"/>
  <c r="X908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B954" i="22" l="1"/>
  <c r="X906" i="22"/>
  <c r="C950" i="22"/>
  <c r="B952" i="22" s="1"/>
  <c r="Y954" i="22"/>
  <c r="Y973" i="22" s="1"/>
  <c r="Y949" i="22" s="1"/>
  <c r="Y945" i="22"/>
  <c r="Y948" i="22" s="1"/>
  <c r="X954" i="22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950" i="22" l="1"/>
  <c r="C993" i="22" s="1"/>
  <c r="C996" i="22" s="1"/>
  <c r="C1001" i="22"/>
  <c r="C1020" i="22" s="1"/>
  <c r="C997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X951" i="22" l="1"/>
  <c r="C998" i="22"/>
  <c r="Y1001" i="22" s="1"/>
  <c r="Y1020" i="22" s="1"/>
  <c r="Y997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999" i="22" l="1"/>
  <c r="C1038" i="22"/>
  <c r="C1041" i="22" s="1"/>
  <c r="Y993" i="22"/>
  <c r="Y996" i="22" s="1"/>
  <c r="Y998" i="22" s="1"/>
  <c r="C1047" i="22" s="1"/>
  <c r="C1066" i="22" s="1"/>
  <c r="C1042" i="22" s="1"/>
  <c r="X1001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1043" i="22" l="1"/>
  <c r="Y1047" i="22" s="1"/>
  <c r="Y1066" i="22" s="1"/>
  <c r="Y1042" i="22" s="1"/>
  <c r="X999" i="22"/>
  <c r="B1047" i="22"/>
  <c r="C518" i="19"/>
  <c r="C530" i="19" s="1"/>
  <c r="C513" i="19" s="1"/>
  <c r="C514" i="19" s="1"/>
  <c r="Y518" i="19" s="1"/>
  <c r="Y530" i="19" s="1"/>
  <c r="Y513" i="19" s="1"/>
  <c r="X470" i="19"/>
  <c r="Y390" i="16"/>
  <c r="X1047" i="22" l="1"/>
  <c r="Y1038" i="22"/>
  <c r="Y1041" i="22" s="1"/>
  <c r="Y1043" i="22" s="1"/>
  <c r="X1044" i="22" s="1"/>
  <c r="B1045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596" i="19" s="1"/>
  <c r="C599" i="19" s="1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605" i="19" s="1"/>
  <c r="C624" i="19" s="1"/>
  <c r="C600" i="19" s="1"/>
  <c r="C601" i="19" s="1"/>
  <c r="Y605" i="19" s="1"/>
  <c r="Y624" i="19" s="1"/>
  <c r="Y600" i="19" s="1"/>
  <c r="C519" i="16"/>
  <c r="C522" i="16" s="1"/>
  <c r="X482" i="16"/>
  <c r="B480" i="16"/>
  <c r="Y482" i="16"/>
  <c r="Y501" i="16" s="1"/>
  <c r="Y478" i="16" s="1"/>
  <c r="Y474" i="16"/>
  <c r="Y477" i="16" s="1"/>
  <c r="X605" i="19" l="1"/>
  <c r="B603" i="19"/>
  <c r="X562" i="19"/>
  <c r="B605" i="19"/>
  <c r="Y596" i="19"/>
  <c r="C652" i="19" s="1"/>
  <c r="C671" i="19" s="1"/>
  <c r="C648" i="19" s="1"/>
  <c r="Y479" i="16"/>
  <c r="Y599" i="19" l="1"/>
  <c r="Y601" i="19" s="1"/>
  <c r="C644" i="19" s="1"/>
  <c r="C647" i="19" s="1"/>
  <c r="C649" i="19" s="1"/>
  <c r="B528" i="16"/>
  <c r="C528" i="16"/>
  <c r="C547" i="16" s="1"/>
  <c r="C523" i="16" s="1"/>
  <c r="C524" i="16" s="1"/>
  <c r="X480" i="16"/>
  <c r="X602" i="19" l="1"/>
  <c r="Y652" i="19"/>
  <c r="Y671" i="19" s="1"/>
  <c r="Y648" i="19" s="1"/>
  <c r="Y644" i="19"/>
  <c r="Y647" i="19" s="1"/>
  <c r="C689" i="19"/>
  <c r="C692" i="19" s="1"/>
  <c r="X652" i="19"/>
  <c r="B650" i="19"/>
  <c r="X528" i="16"/>
  <c r="Y528" i="16"/>
  <c r="Y547" i="16" s="1"/>
  <c r="Y523" i="16" s="1"/>
  <c r="B526" i="16"/>
  <c r="Y519" i="16"/>
  <c r="Y522" i="16" s="1"/>
  <c r="Y524" i="16" l="1"/>
  <c r="C573" i="16" s="1"/>
  <c r="C576" i="16" s="1"/>
  <c r="Y649" i="19"/>
  <c r="C698" i="19" s="1"/>
  <c r="C717" i="19" s="1"/>
  <c r="C693" i="19" s="1"/>
  <c r="C694" i="19" s="1"/>
  <c r="X650" i="19" l="1"/>
  <c r="C581" i="16"/>
  <c r="C600" i="16" s="1"/>
  <c r="C577" i="16" s="1"/>
  <c r="C578" i="16" s="1"/>
  <c r="X525" i="16"/>
  <c r="B698" i="19"/>
  <c r="Y698" i="19"/>
  <c r="Y717" i="19" s="1"/>
  <c r="Y693" i="19" s="1"/>
  <c r="B696" i="19"/>
  <c r="Y689" i="19"/>
  <c r="X698" i="19"/>
  <c r="C745" i="19" l="1"/>
  <c r="C764" i="19" s="1"/>
  <c r="C741" i="19" s="1"/>
  <c r="Y692" i="19"/>
  <c r="Y694" i="19" s="1"/>
  <c r="C618" i="16"/>
  <c r="C621" i="16" s="1"/>
  <c r="X581" i="16"/>
  <c r="B579" i="16"/>
  <c r="Y581" i="16"/>
  <c r="Y600" i="16" s="1"/>
  <c r="Y577" i="16" s="1"/>
  <c r="Y573" i="16"/>
  <c r="Y576" i="16" s="1"/>
  <c r="C737" i="19" l="1"/>
  <c r="C740" i="19" s="1"/>
  <c r="C742" i="19" s="1"/>
  <c r="X695" i="19"/>
  <c r="Y578" i="16"/>
  <c r="Y745" i="19" l="1"/>
  <c r="Y764" i="19" s="1"/>
  <c r="Y741" i="19" s="1"/>
  <c r="Y737" i="19"/>
  <c r="Y740" i="19" s="1"/>
  <c r="C782" i="19"/>
  <c r="C785" i="19" s="1"/>
  <c r="X745" i="19"/>
  <c r="B743" i="19"/>
  <c r="C627" i="16"/>
  <c r="C646" i="16" s="1"/>
  <c r="C622" i="16" s="1"/>
  <c r="C623" i="16" s="1"/>
  <c r="B627" i="16"/>
  <c r="X579" i="16"/>
  <c r="Y742" i="19" l="1"/>
  <c r="C791" i="19" s="1"/>
  <c r="C810" i="19" s="1"/>
  <c r="C786" i="19" s="1"/>
  <c r="C787" i="19" s="1"/>
  <c r="Y627" i="16"/>
  <c r="Y646" i="16" s="1"/>
  <c r="Y622" i="16" s="1"/>
  <c r="B625" i="16"/>
  <c r="X627" i="16"/>
  <c r="Y618" i="16"/>
  <c r="R13" i="15"/>
  <c r="Q13" i="15"/>
  <c r="X743" i="19" l="1"/>
  <c r="B791" i="19"/>
  <c r="Y791" i="19"/>
  <c r="Y810" i="19" s="1"/>
  <c r="Y786" i="19" s="1"/>
  <c r="B789" i="19"/>
  <c r="Y782" i="19"/>
  <c r="X791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K13" i="10" l="1"/>
  <c r="C838" i="19"/>
  <c r="C857" i="19" s="1"/>
  <c r="C834" i="19" s="1"/>
  <c r="Y785" i="19"/>
  <c r="Y787" i="19" s="1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I20" i="15" l="1"/>
  <c r="U9" i="15"/>
  <c r="U7" i="15"/>
  <c r="U4" i="15"/>
  <c r="U6" i="15"/>
  <c r="U10" i="15"/>
  <c r="U11" i="15"/>
  <c r="U12" i="15"/>
  <c r="U3" i="15"/>
  <c r="U8" i="15"/>
  <c r="U5" i="15"/>
  <c r="U14" i="15"/>
  <c r="C830" i="19"/>
  <c r="C833" i="19" s="1"/>
  <c r="C835" i="19" s="1"/>
  <c r="X788" i="19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U13" i="15" l="1"/>
  <c r="Y838" i="19"/>
  <c r="Y857" i="19" s="1"/>
  <c r="Y834" i="19" s="1"/>
  <c r="Y830" i="19"/>
  <c r="Y833" i="19" s="1"/>
  <c r="C875" i="19"/>
  <c r="C878" i="19" s="1"/>
  <c r="X838" i="19"/>
  <c r="B836" i="19"/>
  <c r="Y671" i="16"/>
  <c r="C720" i="16" s="1"/>
  <c r="C739" i="16" s="1"/>
  <c r="C715" i="16" s="1"/>
  <c r="C716" i="16" s="1"/>
  <c r="R26" i="1"/>
  <c r="Y835" i="19" l="1"/>
  <c r="C884" i="19" s="1"/>
  <c r="C903" i="19" s="1"/>
  <c r="C879" i="19" s="1"/>
  <c r="C880" i="19" s="1"/>
  <c r="X672" i="16"/>
  <c r="B720" i="16"/>
  <c r="Y720" i="16"/>
  <c r="Y739" i="16" s="1"/>
  <c r="Y715" i="16" s="1"/>
  <c r="B718" i="16"/>
  <c r="Y711" i="16"/>
  <c r="X720" i="16"/>
  <c r="AN1007" i="13"/>
  <c r="Y999" i="13" s="1"/>
  <c r="R1007" i="13"/>
  <c r="C999" i="13" s="1"/>
  <c r="AD1005" i="13"/>
  <c r="Y990" i="13" s="1"/>
  <c r="H1005" i="13"/>
  <c r="C990" i="13" s="1"/>
  <c r="AN962" i="13"/>
  <c r="Y953" i="13" s="1"/>
  <c r="R962" i="13"/>
  <c r="C953" i="13" s="1"/>
  <c r="AD960" i="13"/>
  <c r="Y945" i="13" s="1"/>
  <c r="H960" i="13"/>
  <c r="C945" i="13" s="1"/>
  <c r="B952" i="13"/>
  <c r="AN914" i="13"/>
  <c r="Y906" i="13" s="1"/>
  <c r="R914" i="13"/>
  <c r="C906" i="13" s="1"/>
  <c r="AD912" i="13"/>
  <c r="Y897" i="13" s="1"/>
  <c r="H912" i="13"/>
  <c r="C897" i="13" s="1"/>
  <c r="AN869" i="13"/>
  <c r="Y860" i="13" s="1"/>
  <c r="R869" i="13"/>
  <c r="C860" i="13" s="1"/>
  <c r="AD867" i="13"/>
  <c r="Y852" i="13" s="1"/>
  <c r="H867" i="13"/>
  <c r="C852" i="13" s="1"/>
  <c r="B859" i="13"/>
  <c r="AN820" i="13"/>
  <c r="Y812" i="13" s="1"/>
  <c r="R820" i="13"/>
  <c r="C812" i="13" s="1"/>
  <c r="AD818" i="13"/>
  <c r="Y803" i="13" s="1"/>
  <c r="H818" i="13"/>
  <c r="C803" i="13" s="1"/>
  <c r="AN775" i="13"/>
  <c r="Y766" i="13" s="1"/>
  <c r="R775" i="13"/>
  <c r="C766" i="13" s="1"/>
  <c r="AD773" i="13"/>
  <c r="Y758" i="13" s="1"/>
  <c r="H773" i="13"/>
  <c r="C758" i="13" s="1"/>
  <c r="B765" i="13"/>
  <c r="AN727" i="13"/>
  <c r="Y719" i="13" s="1"/>
  <c r="R727" i="13"/>
  <c r="C719" i="13" s="1"/>
  <c r="AD725" i="13"/>
  <c r="Y710" i="13" s="1"/>
  <c r="H725" i="13"/>
  <c r="C710" i="13" s="1"/>
  <c r="AN682" i="13"/>
  <c r="Y673" i="13" s="1"/>
  <c r="R682" i="13"/>
  <c r="C673" i="13" s="1"/>
  <c r="AD680" i="13"/>
  <c r="Y665" i="13" s="1"/>
  <c r="H680" i="13"/>
  <c r="C665" i="13" s="1"/>
  <c r="B672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836" i="19" l="1"/>
  <c r="B884" i="19"/>
  <c r="Y884" i="19"/>
  <c r="Y903" i="19" s="1"/>
  <c r="Y879" i="19" s="1"/>
  <c r="B882" i="19"/>
  <c r="Y875" i="19"/>
  <c r="Y878" i="19" s="1"/>
  <c r="X884" i="19"/>
  <c r="C767" i="16"/>
  <c r="C786" i="16" s="1"/>
  <c r="C763" i="16" s="1"/>
  <c r="Y714" i="16"/>
  <c r="Y716" i="16" s="1"/>
  <c r="Y11" i="13"/>
  <c r="C13" i="13"/>
  <c r="B14" i="13" s="1"/>
  <c r="C9" i="13"/>
  <c r="Y880" i="19" l="1"/>
  <c r="C932" i="19" s="1"/>
  <c r="C951" i="19" s="1"/>
  <c r="C928" i="19" s="1"/>
  <c r="Y16" i="13"/>
  <c r="Y35" i="13" s="1"/>
  <c r="Y12" i="13" s="1"/>
  <c r="Y13" i="13" s="1"/>
  <c r="C62" i="13" s="1"/>
  <c r="C77" i="13" s="1"/>
  <c r="C57" i="13" s="1"/>
  <c r="X16" i="13"/>
  <c r="C924" i="19"/>
  <c r="C927" i="19" s="1"/>
  <c r="C759" i="16"/>
  <c r="C762" i="16" s="1"/>
  <c r="C764" i="16" s="1"/>
  <c r="X717" i="16"/>
  <c r="C53" i="13"/>
  <c r="C56" i="13" s="1"/>
  <c r="X881" i="19" l="1"/>
  <c r="C929" i="19"/>
  <c r="Y924" i="19" s="1"/>
  <c r="Y927" i="19" s="1"/>
  <c r="X14" i="13"/>
  <c r="B62" i="13"/>
  <c r="C58" i="13"/>
  <c r="Y62" i="13" s="1"/>
  <c r="Y77" i="13" s="1"/>
  <c r="Y57" i="13" s="1"/>
  <c r="Y932" i="19"/>
  <c r="Y951" i="19" s="1"/>
  <c r="Y928" i="19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B930" i="19" l="1"/>
  <c r="C969" i="19"/>
  <c r="C972" i="19" s="1"/>
  <c r="Y929" i="19"/>
  <c r="C978" i="19" s="1"/>
  <c r="C997" i="19" s="1"/>
  <c r="C973" i="19" s="1"/>
  <c r="X932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X930" i="19" l="1"/>
  <c r="C974" i="19"/>
  <c r="Y978" i="19" s="1"/>
  <c r="Y997" i="19" s="1"/>
  <c r="Y973" i="19" s="1"/>
  <c r="B978" i="19"/>
  <c r="X59" i="13"/>
  <c r="X765" i="16"/>
  <c r="B813" i="16"/>
  <c r="Y813" i="16"/>
  <c r="Y832" i="16" s="1"/>
  <c r="Y808" i="16" s="1"/>
  <c r="B811" i="16"/>
  <c r="Y804" i="16"/>
  <c r="X813" i="16"/>
  <c r="C107" i="13"/>
  <c r="X978" i="19" l="1"/>
  <c r="B976" i="19"/>
  <c r="Y969" i="19"/>
  <c r="C1025" i="19" s="1"/>
  <c r="C1044" i="19" s="1"/>
  <c r="C1021" i="19" s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Y972" i="19" l="1"/>
  <c r="Y974" i="19" s="1"/>
  <c r="C1017" i="19" s="1"/>
  <c r="C1020" i="19" s="1"/>
  <c r="C1022" i="19" s="1"/>
  <c r="C852" i="16"/>
  <c r="C855" i="16" s="1"/>
  <c r="C857" i="16" s="1"/>
  <c r="X810" i="16"/>
  <c r="Y107" i="13"/>
  <c r="X975" i="19" l="1"/>
  <c r="C142" i="13"/>
  <c r="C151" i="13" s="1"/>
  <c r="C137" i="13" s="1"/>
  <c r="C133" i="13"/>
  <c r="C136" i="13" s="1"/>
  <c r="Y1025" i="19"/>
  <c r="Y1044" i="19" s="1"/>
  <c r="Y1021" i="19" s="1"/>
  <c r="Y1017" i="19"/>
  <c r="Y1020" i="19" s="1"/>
  <c r="C1062" i="19"/>
  <c r="C1065" i="19" s="1"/>
  <c r="X1025" i="19"/>
  <c r="B1023" i="19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C138" i="13" l="1"/>
  <c r="Y1022" i="19"/>
  <c r="C1071" i="19" s="1"/>
  <c r="C1090" i="19" s="1"/>
  <c r="C1066" i="19" s="1"/>
  <c r="C1067" i="19" s="1"/>
  <c r="Y857" i="16"/>
  <c r="C906" i="16" s="1"/>
  <c r="C925" i="16" s="1"/>
  <c r="C901" i="16" s="1"/>
  <c r="C902" i="16" s="1"/>
  <c r="X1023" i="19" l="1"/>
  <c r="Y142" i="13"/>
  <c r="Y152" i="13" s="1"/>
  <c r="Y137" i="13" s="1"/>
  <c r="Y138" i="13" s="1"/>
  <c r="B140" i="13"/>
  <c r="X142" i="13"/>
  <c r="B1071" i="19"/>
  <c r="Y1071" i="19"/>
  <c r="Y1090" i="19" s="1"/>
  <c r="Y1066" i="19" s="1"/>
  <c r="B1069" i="19"/>
  <c r="Y1062" i="19"/>
  <c r="Y1065" i="19" s="1"/>
  <c r="X1071" i="19"/>
  <c r="X858" i="16"/>
  <c r="B906" i="16"/>
  <c r="Y906" i="16"/>
  <c r="Y925" i="16" s="1"/>
  <c r="Y901" i="16" s="1"/>
  <c r="B904" i="16"/>
  <c r="Y897" i="16"/>
  <c r="Y900" i="16" s="1"/>
  <c r="X906" i="16"/>
  <c r="Y1067" i="19" l="1"/>
  <c r="X1068" i="19" s="1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77" i="13" l="1"/>
  <c r="Y173" i="13" s="1"/>
  <c r="Y176" i="13" s="1"/>
  <c r="X903" i="16"/>
  <c r="C946" i="16"/>
  <c r="C949" i="16" s="1"/>
  <c r="C951" i="16" s="1"/>
  <c r="X181" i="13" l="1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s="1"/>
  <c r="C1000" i="16" s="1"/>
  <c r="C1019" i="16" s="1"/>
  <c r="C995" i="16" s="1"/>
  <c r="C996" i="16" s="1"/>
  <c r="X179" i="13" l="1"/>
  <c r="C226" i="13"/>
  <c r="C245" i="13" s="1"/>
  <c r="C217" i="13"/>
  <c r="C220" i="13" s="1"/>
  <c r="B226" i="13"/>
  <c r="X952" i="16"/>
  <c r="B1000" i="16"/>
  <c r="Y1000" i="16"/>
  <c r="Y1019" i="16" s="1"/>
  <c r="Y995" i="16" s="1"/>
  <c r="B998" i="16"/>
  <c r="Y991" i="16"/>
  <c r="X1000" i="16"/>
  <c r="C221" i="13" l="1"/>
  <c r="C222" i="13" s="1"/>
  <c r="Y218" i="13" s="1"/>
  <c r="C1047" i="16"/>
  <c r="C1066" i="16" s="1"/>
  <c r="C1043" i="16" s="1"/>
  <c r="Y994" i="16"/>
  <c r="Y996" i="16" s="1"/>
  <c r="B224" i="13" l="1"/>
  <c r="Y227" i="13"/>
  <c r="Y246" i="13" s="1"/>
  <c r="Y222" i="13" s="1"/>
  <c r="Y221" i="13"/>
  <c r="X227" i="13"/>
  <c r="C1039" i="16"/>
  <c r="C1042" i="16" s="1"/>
  <c r="C1044" i="16" s="1"/>
  <c r="X997" i="16"/>
  <c r="Y223" i="13" l="1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C469" i="13" s="1"/>
  <c r="B473" i="13"/>
  <c r="X430" i="13"/>
  <c r="Y467" i="13" l="1"/>
  <c r="Y473" i="13"/>
  <c r="Y486" i="13" s="1"/>
  <c r="Y468" i="13" s="1"/>
  <c r="B471" i="13"/>
  <c r="X473" i="13"/>
  <c r="Y469" i="13" l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43" i="13" s="1"/>
  <c r="C538" i="13"/>
  <c r="C541" i="13" s="1"/>
  <c r="X503" i="13"/>
  <c r="B547" i="13"/>
  <c r="B545" i="13" l="1"/>
  <c r="Y538" i="13"/>
  <c r="Y541" i="13" s="1"/>
  <c r="Y547" i="13"/>
  <c r="Y560" i="13" s="1"/>
  <c r="Y542" i="13" s="1"/>
  <c r="Y543" i="13" s="1"/>
  <c r="X544" i="13" s="1"/>
  <c r="X547" i="13"/>
  <c r="C579" i="13"/>
  <c r="C598" i="13" s="1"/>
  <c r="C575" i="13" s="1"/>
  <c r="C571" i="13" l="1"/>
  <c r="C574" i="13" s="1"/>
  <c r="C576" i="13" s="1"/>
  <c r="X579" i="13" s="1"/>
  <c r="Y571" i="13" l="1"/>
  <c r="Y574" i="13" s="1"/>
  <c r="C616" i="13"/>
  <c r="C619" i="13" s="1"/>
  <c r="Y579" i="13"/>
  <c r="Y598" i="13" s="1"/>
  <c r="Y575" i="13" s="1"/>
  <c r="B577" i="13"/>
  <c r="Y576" i="13" l="1"/>
  <c r="C625" i="13" s="1"/>
  <c r="C644" i="13" s="1"/>
  <c r="C620" i="13" s="1"/>
  <c r="C621" i="13" s="1"/>
  <c r="X577" i="13"/>
  <c r="B625" i="13" l="1"/>
  <c r="B623" i="13"/>
  <c r="X625" i="13"/>
  <c r="Y625" i="13"/>
  <c r="Y644" i="13" s="1"/>
  <c r="Y620" i="13" s="1"/>
  <c r="Y616" i="13"/>
  <c r="C672" i="13"/>
  <c r="C691" i="13" s="1"/>
  <c r="C668" i="13" s="1"/>
  <c r="Y619" i="13"/>
  <c r="Y621" i="13" s="1"/>
  <c r="C664" i="13" l="1"/>
  <c r="C667" i="13" s="1"/>
  <c r="C669" i="13" s="1"/>
  <c r="X622" i="13"/>
  <c r="B670" i="13" l="1"/>
  <c r="Y664" i="13"/>
  <c r="Y667" i="13" s="1"/>
  <c r="X672" i="13"/>
  <c r="Y672" i="13"/>
  <c r="Y691" i="13" s="1"/>
  <c r="Y668" i="13" s="1"/>
  <c r="C709" i="13"/>
  <c r="C712" i="13" s="1"/>
  <c r="Y669" i="13" l="1"/>
  <c r="X670" i="13" l="1"/>
  <c r="C718" i="13"/>
  <c r="C737" i="13" s="1"/>
  <c r="C713" i="13" s="1"/>
  <c r="C714" i="13" s="1"/>
  <c r="B718" i="13"/>
  <c r="Y718" i="13" l="1"/>
  <c r="Y737" i="13" s="1"/>
  <c r="Y713" i="13" s="1"/>
  <c r="Y709" i="13"/>
  <c r="B716" i="13"/>
  <c r="X718" i="13"/>
  <c r="Y712" i="13" l="1"/>
  <c r="Y714" i="13" s="1"/>
  <c r="C765" i="13"/>
  <c r="C784" i="13" s="1"/>
  <c r="C761" i="13" s="1"/>
  <c r="X715" i="13" l="1"/>
  <c r="C757" i="13"/>
  <c r="C760" i="13" s="1"/>
  <c r="C762" i="13" s="1"/>
  <c r="Y765" i="13" l="1"/>
  <c r="Y784" i="13" s="1"/>
  <c r="Y761" i="13" s="1"/>
  <c r="C802" i="13"/>
  <c r="C805" i="13" s="1"/>
  <c r="B763" i="13"/>
  <c r="Y757" i="13"/>
  <c r="Y760" i="13" s="1"/>
  <c r="X765" i="13"/>
  <c r="Y762" i="13" l="1"/>
  <c r="C811" i="13" s="1"/>
  <c r="C830" i="13" s="1"/>
  <c r="C806" i="13" s="1"/>
  <c r="C807" i="13" s="1"/>
  <c r="X763" i="13" l="1"/>
  <c r="B811" i="13"/>
  <c r="Y811" i="13"/>
  <c r="Y830" i="13" s="1"/>
  <c r="Y806" i="13" s="1"/>
  <c r="Y802" i="13"/>
  <c r="Y805" i="13" s="1"/>
  <c r="B809" i="13"/>
  <c r="X811" i="13"/>
  <c r="Y807" i="13" l="1"/>
  <c r="C859" i="13" s="1"/>
  <c r="C878" i="13" s="1"/>
  <c r="C855" i="13" s="1"/>
  <c r="C851" i="13" l="1"/>
  <c r="C854" i="13" s="1"/>
  <c r="C856" i="13" s="1"/>
  <c r="Y859" i="13" s="1"/>
  <c r="Y878" i="13" s="1"/>
  <c r="Y855" i="13" s="1"/>
  <c r="X808" i="13"/>
  <c r="Y851" i="13" l="1"/>
  <c r="Y854" i="13" s="1"/>
  <c r="Y856" i="13" s="1"/>
  <c r="X857" i="13" s="1"/>
  <c r="C896" i="13"/>
  <c r="C899" i="13" s="1"/>
  <c r="X859" i="13"/>
  <c r="B857" i="13"/>
  <c r="B905" i="13" l="1"/>
  <c r="C905" i="13"/>
  <c r="C924" i="13" s="1"/>
  <c r="C900" i="13" s="1"/>
  <c r="C901" i="13" s="1"/>
  <c r="X905" i="13" s="1"/>
  <c r="B903" i="13" l="1"/>
  <c r="Y905" i="13"/>
  <c r="Y924" i="13" s="1"/>
  <c r="Y900" i="13" s="1"/>
  <c r="Y896" i="13"/>
  <c r="Y899" i="13" l="1"/>
  <c r="Y901" i="13" s="1"/>
  <c r="C952" i="13"/>
  <c r="C971" i="13" s="1"/>
  <c r="C948" i="13" s="1"/>
  <c r="C944" i="13" l="1"/>
  <c r="C947" i="13" s="1"/>
  <c r="C949" i="13" s="1"/>
  <c r="X902" i="13"/>
  <c r="Y952" i="13" l="1"/>
  <c r="Y971" i="13" s="1"/>
  <c r="Y948" i="13" s="1"/>
  <c r="C989" i="13"/>
  <c r="C992" i="13" s="1"/>
  <c r="B950" i="13"/>
  <c r="Y944" i="13"/>
  <c r="Y947" i="13" s="1"/>
  <c r="X952" i="13"/>
  <c r="Y949" i="13" l="1"/>
  <c r="C998" i="13" s="1"/>
  <c r="C1017" i="13" s="1"/>
  <c r="C993" i="13" s="1"/>
  <c r="C994" i="13" s="1"/>
  <c r="B996" i="13" s="1"/>
  <c r="H24" i="1"/>
  <c r="H24" i="7"/>
  <c r="B998" i="13" l="1"/>
  <c r="X950" i="13"/>
  <c r="X998" i="13"/>
  <c r="Y998" i="13"/>
  <c r="Y1017" i="13" s="1"/>
  <c r="Y993" i="13" s="1"/>
  <c r="Y989" i="13"/>
  <c r="Y992" i="13" s="1"/>
  <c r="AN1067" i="3"/>
  <c r="Y1059" i="3" s="1"/>
  <c r="R1067" i="3"/>
  <c r="C1059" i="3" s="1"/>
  <c r="AD1065" i="3"/>
  <c r="Y1050" i="3" s="1"/>
  <c r="H1065" i="3"/>
  <c r="C1050" i="3" s="1"/>
  <c r="AN1022" i="3"/>
  <c r="R1022" i="3"/>
  <c r="C1013" i="3" s="1"/>
  <c r="AD1020" i="3"/>
  <c r="Y1005" i="3" s="1"/>
  <c r="H1020" i="3"/>
  <c r="C1005" i="3" s="1"/>
  <c r="Y1013" i="3"/>
  <c r="B1012" i="3"/>
  <c r="AN974" i="3"/>
  <c r="Y966" i="3" s="1"/>
  <c r="R974" i="3"/>
  <c r="C966" i="3" s="1"/>
  <c r="AD972" i="3"/>
  <c r="Y957" i="3" s="1"/>
  <c r="H972" i="3"/>
  <c r="C957" i="3" s="1"/>
  <c r="AN929" i="3"/>
  <c r="Y920" i="3" s="1"/>
  <c r="R929" i="3"/>
  <c r="C920" i="3" s="1"/>
  <c r="AD927" i="3"/>
  <c r="Y912" i="3" s="1"/>
  <c r="H927" i="3"/>
  <c r="C912" i="3" s="1"/>
  <c r="B919" i="3"/>
  <c r="AN880" i="3"/>
  <c r="Y872" i="3" s="1"/>
  <c r="R880" i="3"/>
  <c r="C872" i="3" s="1"/>
  <c r="AD878" i="3"/>
  <c r="Y863" i="3" s="1"/>
  <c r="H878" i="3"/>
  <c r="C863" i="3" s="1"/>
  <c r="AN835" i="3"/>
  <c r="Y826" i="3" s="1"/>
  <c r="R835" i="3"/>
  <c r="C826" i="3" s="1"/>
  <c r="AD833" i="3"/>
  <c r="Y818" i="3" s="1"/>
  <c r="H833" i="3"/>
  <c r="C818" i="3" s="1"/>
  <c r="B825" i="3"/>
  <c r="AN787" i="3"/>
  <c r="Y779" i="3" s="1"/>
  <c r="R787" i="3"/>
  <c r="C779" i="3" s="1"/>
  <c r="AD785" i="3"/>
  <c r="Y770" i="3" s="1"/>
  <c r="H785" i="3"/>
  <c r="C770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94" i="13" l="1"/>
  <c r="X995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5" i="9" l="1"/>
  <c r="Y1067" i="9" s="1"/>
  <c r="R1075" i="9"/>
  <c r="C1067" i="9" s="1"/>
  <c r="AD1073" i="9"/>
  <c r="Y1058" i="9" s="1"/>
  <c r="H1073" i="9"/>
  <c r="C1058" i="9" s="1"/>
  <c r="AN1030" i="9"/>
  <c r="Y1021" i="9" s="1"/>
  <c r="R1030" i="9"/>
  <c r="C1021" i="9" s="1"/>
  <c r="AD1028" i="9"/>
  <c r="Y1013" i="9" s="1"/>
  <c r="H1028" i="9"/>
  <c r="C1013" i="9" s="1"/>
  <c r="B1020" i="9"/>
  <c r="AN982" i="9"/>
  <c r="Y974" i="9" s="1"/>
  <c r="R982" i="9"/>
  <c r="C974" i="9" s="1"/>
  <c r="AD980" i="9"/>
  <c r="Y965" i="9" s="1"/>
  <c r="H980" i="9"/>
  <c r="C965" i="9" s="1"/>
  <c r="AN937" i="9"/>
  <c r="Y928" i="9" s="1"/>
  <c r="R937" i="9"/>
  <c r="C928" i="9" s="1"/>
  <c r="AD935" i="9"/>
  <c r="Y920" i="9" s="1"/>
  <c r="H935" i="9"/>
  <c r="C920" i="9" s="1"/>
  <c r="B927" i="9"/>
  <c r="AN888" i="9"/>
  <c r="Y880" i="9" s="1"/>
  <c r="R888" i="9"/>
  <c r="C880" i="9" s="1"/>
  <c r="AD886" i="9"/>
  <c r="Y871" i="9" s="1"/>
  <c r="H886" i="9"/>
  <c r="C871" i="9" s="1"/>
  <c r="AN843" i="9"/>
  <c r="Y834" i="9" s="1"/>
  <c r="R843" i="9"/>
  <c r="C834" i="9" s="1"/>
  <c r="AD841" i="9"/>
  <c r="Y826" i="9" s="1"/>
  <c r="H841" i="9"/>
  <c r="C826" i="9" s="1"/>
  <c r="B833" i="9"/>
  <c r="AN795" i="9"/>
  <c r="Y787" i="9" s="1"/>
  <c r="R795" i="9"/>
  <c r="C787" i="9" s="1"/>
  <c r="AD793" i="9"/>
  <c r="Y778" i="9" s="1"/>
  <c r="H793" i="9"/>
  <c r="C778" i="9" s="1"/>
  <c r="AN750" i="9"/>
  <c r="Y741" i="9" s="1"/>
  <c r="R750" i="9"/>
  <c r="C741" i="9" s="1"/>
  <c r="AD748" i="9"/>
  <c r="Y733" i="9" s="1"/>
  <c r="H748" i="9"/>
  <c r="C733" i="9" s="1"/>
  <c r="B740" i="9"/>
  <c r="AN702" i="9"/>
  <c r="Y694" i="9" s="1"/>
  <c r="R702" i="9"/>
  <c r="C694" i="9" s="1"/>
  <c r="AD700" i="9"/>
  <c r="Y685" i="9" s="1"/>
  <c r="H700" i="9"/>
  <c r="C685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81" i="8"/>
  <c r="Y1073" i="8" s="1"/>
  <c r="R1081" i="8"/>
  <c r="C1073" i="8" s="1"/>
  <c r="AD1079" i="8"/>
  <c r="Y1064" i="8" s="1"/>
  <c r="H1079" i="8"/>
  <c r="C1064" i="8" s="1"/>
  <c r="AN1036" i="8"/>
  <c r="Y1027" i="8" s="1"/>
  <c r="R1036" i="8"/>
  <c r="C1027" i="8" s="1"/>
  <c r="AD1034" i="8"/>
  <c r="Y1019" i="8" s="1"/>
  <c r="H1034" i="8"/>
  <c r="C1019" i="8" s="1"/>
  <c r="B1026" i="8"/>
  <c r="AN988" i="8"/>
  <c r="Y980" i="8" s="1"/>
  <c r="R988" i="8"/>
  <c r="C980" i="8" s="1"/>
  <c r="AD986" i="8"/>
  <c r="Y971" i="8" s="1"/>
  <c r="H986" i="8"/>
  <c r="C971" i="8" s="1"/>
  <c r="AN943" i="8"/>
  <c r="Y934" i="8" s="1"/>
  <c r="R943" i="8"/>
  <c r="C934" i="8" s="1"/>
  <c r="AD941" i="8"/>
  <c r="Y926" i="8" s="1"/>
  <c r="H941" i="8"/>
  <c r="C926" i="8" s="1"/>
  <c r="B933" i="8"/>
  <c r="AN894" i="8"/>
  <c r="Y886" i="8" s="1"/>
  <c r="R894" i="8"/>
  <c r="C886" i="8" s="1"/>
  <c r="AD892" i="8"/>
  <c r="Y877" i="8" s="1"/>
  <c r="H892" i="8"/>
  <c r="C877" i="8" s="1"/>
  <c r="AN849" i="8"/>
  <c r="Y840" i="8" s="1"/>
  <c r="R849" i="8"/>
  <c r="C840" i="8" s="1"/>
  <c r="AD847" i="8"/>
  <c r="Y832" i="8" s="1"/>
  <c r="H847" i="8"/>
  <c r="C832" i="8" s="1"/>
  <c r="B839" i="8"/>
  <c r="AN801" i="8"/>
  <c r="Y793" i="8" s="1"/>
  <c r="R801" i="8"/>
  <c r="C793" i="8" s="1"/>
  <c r="AD799" i="8"/>
  <c r="Y784" i="8" s="1"/>
  <c r="H799" i="8"/>
  <c r="C784" i="8" s="1"/>
  <c r="AN756" i="8"/>
  <c r="Y747" i="8" s="1"/>
  <c r="R756" i="8"/>
  <c r="C747" i="8" s="1"/>
  <c r="AD754" i="8"/>
  <c r="Y739" i="8" s="1"/>
  <c r="H754" i="8"/>
  <c r="C739" i="8" s="1"/>
  <c r="B746" i="8"/>
  <c r="AN708" i="8"/>
  <c r="Y700" i="8" s="1"/>
  <c r="R708" i="8"/>
  <c r="C700" i="8" s="1"/>
  <c r="AD706" i="8"/>
  <c r="Y691" i="8" s="1"/>
  <c r="H706" i="8"/>
  <c r="C691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50" i="6"/>
  <c r="Y1042" i="6" s="1"/>
  <c r="R1050" i="6"/>
  <c r="C1042" i="6" s="1"/>
  <c r="AD1048" i="6"/>
  <c r="Y1033" i="6" s="1"/>
  <c r="H1048" i="6"/>
  <c r="C1033" i="6" s="1"/>
  <c r="AN1005" i="6"/>
  <c r="Y996" i="6" s="1"/>
  <c r="R1005" i="6"/>
  <c r="C996" i="6" s="1"/>
  <c r="AD1003" i="6"/>
  <c r="Y988" i="6" s="1"/>
  <c r="H1003" i="6"/>
  <c r="C988" i="6" s="1"/>
  <c r="B995" i="6"/>
  <c r="AN957" i="6"/>
  <c r="Y949" i="6" s="1"/>
  <c r="R957" i="6"/>
  <c r="C949" i="6" s="1"/>
  <c r="AD955" i="6"/>
  <c r="Y940" i="6" s="1"/>
  <c r="H955" i="6"/>
  <c r="C940" i="6" s="1"/>
  <c r="AN912" i="6"/>
  <c r="Y903" i="6" s="1"/>
  <c r="R912" i="6"/>
  <c r="C903" i="6" s="1"/>
  <c r="AD910" i="6"/>
  <c r="Y895" i="6" s="1"/>
  <c r="H910" i="6"/>
  <c r="C895" i="6" s="1"/>
  <c r="B902" i="6"/>
  <c r="AN863" i="6"/>
  <c r="Y855" i="6" s="1"/>
  <c r="R863" i="6"/>
  <c r="C855" i="6" s="1"/>
  <c r="AD861" i="6"/>
  <c r="Y846" i="6" s="1"/>
  <c r="H861" i="6"/>
  <c r="C846" i="6" s="1"/>
  <c r="AN818" i="6"/>
  <c r="Y809" i="6" s="1"/>
  <c r="R818" i="6"/>
  <c r="C809" i="6" s="1"/>
  <c r="AD816" i="6"/>
  <c r="Y801" i="6" s="1"/>
  <c r="H816" i="6"/>
  <c r="C801" i="6" s="1"/>
  <c r="B808" i="6"/>
  <c r="AN770" i="6"/>
  <c r="Y762" i="6" s="1"/>
  <c r="R770" i="6"/>
  <c r="C762" i="6" s="1"/>
  <c r="AD768" i="6"/>
  <c r="Y753" i="6" s="1"/>
  <c r="H768" i="6"/>
  <c r="C753" i="6" s="1"/>
  <c r="AN725" i="6"/>
  <c r="Y716" i="6" s="1"/>
  <c r="R725" i="6"/>
  <c r="C716" i="6" s="1"/>
  <c r="AD723" i="6"/>
  <c r="Y708" i="6" s="1"/>
  <c r="H723" i="6"/>
  <c r="C708" i="6" s="1"/>
  <c r="B715" i="6"/>
  <c r="AN677" i="6"/>
  <c r="Y669" i="6" s="1"/>
  <c r="R677" i="6"/>
  <c r="C669" i="6" s="1"/>
  <c r="AD675" i="6"/>
  <c r="Y660" i="6" s="1"/>
  <c r="H675" i="6"/>
  <c r="C660" i="6" s="1"/>
  <c r="AN632" i="6"/>
  <c r="Y623" i="6" s="1"/>
  <c r="R632" i="6"/>
  <c r="C623" i="6" s="1"/>
  <c r="AD630" i="6"/>
  <c r="Y615" i="6" s="1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41" i="5"/>
  <c r="Y1033" i="5" s="1"/>
  <c r="R1041" i="5"/>
  <c r="C1033" i="5" s="1"/>
  <c r="AD1039" i="5"/>
  <c r="Y1024" i="5" s="1"/>
  <c r="H1039" i="5"/>
  <c r="C1024" i="5" s="1"/>
  <c r="AN996" i="5"/>
  <c r="Y987" i="5" s="1"/>
  <c r="R996" i="5"/>
  <c r="C987" i="5" s="1"/>
  <c r="AD994" i="5"/>
  <c r="Y979" i="5" s="1"/>
  <c r="H994" i="5"/>
  <c r="C979" i="5" s="1"/>
  <c r="B986" i="5"/>
  <c r="AN948" i="5"/>
  <c r="Y940" i="5" s="1"/>
  <c r="R948" i="5"/>
  <c r="C940" i="5" s="1"/>
  <c r="AD946" i="5"/>
  <c r="Y931" i="5" s="1"/>
  <c r="H946" i="5"/>
  <c r="C931" i="5" s="1"/>
  <c r="AN903" i="5"/>
  <c r="Y894" i="5" s="1"/>
  <c r="R903" i="5"/>
  <c r="C894" i="5" s="1"/>
  <c r="AD901" i="5"/>
  <c r="Y886" i="5" s="1"/>
  <c r="H901" i="5"/>
  <c r="C886" i="5" s="1"/>
  <c r="B893" i="5"/>
  <c r="AN854" i="5"/>
  <c r="Y846" i="5" s="1"/>
  <c r="R854" i="5"/>
  <c r="C846" i="5" s="1"/>
  <c r="AD852" i="5"/>
  <c r="Y837" i="5" s="1"/>
  <c r="H852" i="5"/>
  <c r="C837" i="5" s="1"/>
  <c r="AN809" i="5"/>
  <c r="Y800" i="5" s="1"/>
  <c r="R809" i="5"/>
  <c r="C800" i="5" s="1"/>
  <c r="AD807" i="5"/>
  <c r="Y792" i="5" s="1"/>
  <c r="H807" i="5"/>
  <c r="C792" i="5" s="1"/>
  <c r="B799" i="5"/>
  <c r="AN761" i="5"/>
  <c r="Y753" i="5" s="1"/>
  <c r="R761" i="5"/>
  <c r="C753" i="5" s="1"/>
  <c r="AD759" i="5"/>
  <c r="Y744" i="5" s="1"/>
  <c r="H759" i="5"/>
  <c r="C744" i="5" s="1"/>
  <c r="AN716" i="5"/>
  <c r="Y707" i="5" s="1"/>
  <c r="R716" i="5"/>
  <c r="C707" i="5" s="1"/>
  <c r="AD714" i="5"/>
  <c r="Y699" i="5" s="1"/>
  <c r="H714" i="5"/>
  <c r="C699" i="5" s="1"/>
  <c r="B706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49" i="4"/>
  <c r="Y1041" i="4" s="1"/>
  <c r="R1049" i="4"/>
  <c r="C1041" i="4" s="1"/>
  <c r="AD1047" i="4"/>
  <c r="Y1032" i="4" s="1"/>
  <c r="H1047" i="4"/>
  <c r="C1032" i="4" s="1"/>
  <c r="AN1004" i="4"/>
  <c r="Y995" i="4" s="1"/>
  <c r="R1004" i="4"/>
  <c r="C995" i="4" s="1"/>
  <c r="AD1002" i="4"/>
  <c r="Y987" i="4" s="1"/>
  <c r="H1002" i="4"/>
  <c r="C987" i="4" s="1"/>
  <c r="B994" i="4"/>
  <c r="AN956" i="4"/>
  <c r="Y948" i="4" s="1"/>
  <c r="R956" i="4"/>
  <c r="C948" i="4" s="1"/>
  <c r="AD954" i="4"/>
  <c r="Y939" i="4" s="1"/>
  <c r="H954" i="4"/>
  <c r="C939" i="4" s="1"/>
  <c r="AN911" i="4"/>
  <c r="Y902" i="4" s="1"/>
  <c r="R911" i="4"/>
  <c r="C902" i="4" s="1"/>
  <c r="AD909" i="4"/>
  <c r="Y894" i="4" s="1"/>
  <c r="H909" i="4"/>
  <c r="C894" i="4" s="1"/>
  <c r="B901" i="4"/>
  <c r="AN862" i="4"/>
  <c r="Y854" i="4" s="1"/>
  <c r="R862" i="4"/>
  <c r="C854" i="4" s="1"/>
  <c r="AD860" i="4"/>
  <c r="Y845" i="4" s="1"/>
  <c r="H860" i="4"/>
  <c r="C845" i="4" s="1"/>
  <c r="AN817" i="4"/>
  <c r="Y808" i="4" s="1"/>
  <c r="R817" i="4"/>
  <c r="C808" i="4" s="1"/>
  <c r="AD815" i="4"/>
  <c r="Y800" i="4" s="1"/>
  <c r="H815" i="4"/>
  <c r="C800" i="4" s="1"/>
  <c r="B807" i="4"/>
  <c r="AN769" i="4"/>
  <c r="Y761" i="4" s="1"/>
  <c r="R769" i="4"/>
  <c r="C761" i="4" s="1"/>
  <c r="AD767" i="4"/>
  <c r="Y752" i="4" s="1"/>
  <c r="H767" i="4"/>
  <c r="C752" i="4" s="1"/>
  <c r="AN724" i="4"/>
  <c r="Y715" i="4" s="1"/>
  <c r="R724" i="4"/>
  <c r="C715" i="4" s="1"/>
  <c r="AD722" i="4"/>
  <c r="Y707" i="4" s="1"/>
  <c r="H722" i="4"/>
  <c r="C707" i="4" s="1"/>
  <c r="B714" i="4"/>
  <c r="AN676" i="4"/>
  <c r="Y668" i="4" s="1"/>
  <c r="R676" i="4"/>
  <c r="C668" i="4" s="1"/>
  <c r="AD674" i="4"/>
  <c r="Y659" i="4" s="1"/>
  <c r="H674" i="4"/>
  <c r="C659" i="4" s="1"/>
  <c r="AN631" i="4"/>
  <c r="Y622" i="4" s="1"/>
  <c r="R631" i="4"/>
  <c r="C622" i="4" s="1"/>
  <c r="AD629" i="4"/>
  <c r="Y614" i="4" s="1"/>
  <c r="H629" i="4"/>
  <c r="C614" i="4" s="1"/>
  <c r="B621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38" i="2"/>
  <c r="Y1030" i="2" s="1"/>
  <c r="R1038" i="2"/>
  <c r="C1030" i="2" s="1"/>
  <c r="AD1036" i="2"/>
  <c r="Y1021" i="2" s="1"/>
  <c r="H1036" i="2"/>
  <c r="C1021" i="2" s="1"/>
  <c r="AN993" i="2"/>
  <c r="Y984" i="2" s="1"/>
  <c r="R993" i="2"/>
  <c r="C984" i="2" s="1"/>
  <c r="AD991" i="2"/>
  <c r="Y976" i="2" s="1"/>
  <c r="H991" i="2"/>
  <c r="C976" i="2" s="1"/>
  <c r="B983" i="2"/>
  <c r="AN945" i="2"/>
  <c r="Y937" i="2" s="1"/>
  <c r="R945" i="2"/>
  <c r="C937" i="2" s="1"/>
  <c r="AD943" i="2"/>
  <c r="Y928" i="2" s="1"/>
  <c r="H943" i="2"/>
  <c r="C928" i="2" s="1"/>
  <c r="AN900" i="2"/>
  <c r="Y891" i="2" s="1"/>
  <c r="R900" i="2"/>
  <c r="C891" i="2" s="1"/>
  <c r="AD898" i="2"/>
  <c r="Y883" i="2" s="1"/>
  <c r="H898" i="2"/>
  <c r="C883" i="2" s="1"/>
  <c r="B890" i="2"/>
  <c r="AN851" i="2"/>
  <c r="Y843" i="2" s="1"/>
  <c r="R851" i="2"/>
  <c r="C843" i="2" s="1"/>
  <c r="AD849" i="2"/>
  <c r="Y834" i="2" s="1"/>
  <c r="H849" i="2"/>
  <c r="C834" i="2" s="1"/>
  <c r="AN806" i="2"/>
  <c r="Y797" i="2" s="1"/>
  <c r="R806" i="2"/>
  <c r="C797" i="2" s="1"/>
  <c r="AD804" i="2"/>
  <c r="Y789" i="2" s="1"/>
  <c r="H804" i="2"/>
  <c r="C789" i="2" s="1"/>
  <c r="B796" i="2"/>
  <c r="AN758" i="2"/>
  <c r="Y750" i="2" s="1"/>
  <c r="R758" i="2"/>
  <c r="C750" i="2" s="1"/>
  <c r="AD756" i="2"/>
  <c r="Y741" i="2" s="1"/>
  <c r="H756" i="2"/>
  <c r="C741" i="2" s="1"/>
  <c r="AN713" i="2"/>
  <c r="Y704" i="2" s="1"/>
  <c r="R713" i="2"/>
  <c r="C704" i="2" s="1"/>
  <c r="AD711" i="2"/>
  <c r="Y696" i="2" s="1"/>
  <c r="H711" i="2"/>
  <c r="C696" i="2" s="1"/>
  <c r="B703" i="2"/>
  <c r="AN665" i="2"/>
  <c r="Y657" i="2" s="1"/>
  <c r="R665" i="2"/>
  <c r="C657" i="2" s="1"/>
  <c r="AD663" i="2"/>
  <c r="Y648" i="2" s="1"/>
  <c r="H663" i="2"/>
  <c r="C648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10" i="11"/>
  <c r="Y1102" i="11" s="1"/>
  <c r="R1110" i="11"/>
  <c r="C1102" i="11" s="1"/>
  <c r="AD1108" i="11"/>
  <c r="Y1093" i="11" s="1"/>
  <c r="H1108" i="11"/>
  <c r="C1093" i="11" s="1"/>
  <c r="AN1065" i="11"/>
  <c r="Y1056" i="11" s="1"/>
  <c r="R1065" i="11"/>
  <c r="C1056" i="11" s="1"/>
  <c r="AD1063" i="11"/>
  <c r="Y1048" i="11" s="1"/>
  <c r="H1063" i="11"/>
  <c r="C1048" i="11" s="1"/>
  <c r="B1055" i="11"/>
  <c r="AN1017" i="11"/>
  <c r="Y1009" i="11" s="1"/>
  <c r="R1017" i="11"/>
  <c r="C1009" i="11" s="1"/>
  <c r="AD1015" i="11"/>
  <c r="Y1000" i="11" s="1"/>
  <c r="H1015" i="11"/>
  <c r="C1000" i="11" s="1"/>
  <c r="AN972" i="11"/>
  <c r="Y963" i="11" s="1"/>
  <c r="R972" i="11"/>
  <c r="C963" i="11" s="1"/>
  <c r="AD970" i="11"/>
  <c r="Y955" i="11" s="1"/>
  <c r="H970" i="11"/>
  <c r="C955" i="11" s="1"/>
  <c r="B962" i="11"/>
  <c r="AN923" i="11"/>
  <c r="Y915" i="11" s="1"/>
  <c r="R923" i="11"/>
  <c r="C915" i="11" s="1"/>
  <c r="AD921" i="11"/>
  <c r="Y906" i="11" s="1"/>
  <c r="H921" i="11"/>
  <c r="C906" i="11" s="1"/>
  <c r="AN878" i="11"/>
  <c r="Y869" i="11" s="1"/>
  <c r="R878" i="11"/>
  <c r="C869" i="11" s="1"/>
  <c r="AD876" i="11"/>
  <c r="Y861" i="11" s="1"/>
  <c r="H876" i="11"/>
  <c r="C861" i="11" s="1"/>
  <c r="B868" i="11"/>
  <c r="AN830" i="11"/>
  <c r="Y822" i="11" s="1"/>
  <c r="R830" i="11"/>
  <c r="C822" i="11" s="1"/>
  <c r="AD828" i="11"/>
  <c r="Y813" i="11" s="1"/>
  <c r="H828" i="11"/>
  <c r="C813" i="11" s="1"/>
  <c r="AN785" i="11"/>
  <c r="Y776" i="11" s="1"/>
  <c r="R785" i="11"/>
  <c r="C776" i="11" s="1"/>
  <c r="AD783" i="11"/>
  <c r="Y768" i="11" s="1"/>
  <c r="H783" i="11"/>
  <c r="C768" i="11" s="1"/>
  <c r="B775" i="11"/>
  <c r="AN737" i="11"/>
  <c r="Y729" i="11" s="1"/>
  <c r="R737" i="11"/>
  <c r="C729" i="11" s="1"/>
  <c r="AD735" i="11"/>
  <c r="Y720" i="11" s="1"/>
  <c r="H735" i="11"/>
  <c r="C720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X16" i="9"/>
  <c r="C13" i="8"/>
  <c r="C9" i="8"/>
  <c r="Y8" i="7"/>
  <c r="Y11" i="7" s="1"/>
  <c r="Y8" i="5"/>
  <c r="Y11" i="5" s="1"/>
  <c r="C13" i="2"/>
  <c r="C9" i="2"/>
  <c r="AN1068" i="1"/>
  <c r="Y1060" i="1" s="1"/>
  <c r="R1068" i="1"/>
  <c r="C1060" i="1" s="1"/>
  <c r="AD1066" i="1"/>
  <c r="Y1051" i="1" s="1"/>
  <c r="H1066" i="1"/>
  <c r="C1051" i="1" s="1"/>
  <c r="AN1023" i="1"/>
  <c r="Y1014" i="1" s="1"/>
  <c r="R1023" i="1"/>
  <c r="C1014" i="1" s="1"/>
  <c r="AD1021" i="1"/>
  <c r="Y1006" i="1" s="1"/>
  <c r="H1021" i="1"/>
  <c r="C1006" i="1" s="1"/>
  <c r="B1013" i="1"/>
  <c r="AN975" i="1"/>
  <c r="Y967" i="1" s="1"/>
  <c r="R975" i="1"/>
  <c r="C967" i="1" s="1"/>
  <c r="AD973" i="1"/>
  <c r="Y958" i="1" s="1"/>
  <c r="H973" i="1"/>
  <c r="C958" i="1" s="1"/>
  <c r="AN930" i="1"/>
  <c r="Y921" i="1" s="1"/>
  <c r="R930" i="1"/>
  <c r="C921" i="1" s="1"/>
  <c r="AD928" i="1"/>
  <c r="Y913" i="1" s="1"/>
  <c r="H928" i="1"/>
  <c r="C913" i="1" s="1"/>
  <c r="B920" i="1"/>
  <c r="AN881" i="1"/>
  <c r="Y873" i="1" s="1"/>
  <c r="R881" i="1"/>
  <c r="C873" i="1" s="1"/>
  <c r="AD879" i="1"/>
  <c r="Y864" i="1" s="1"/>
  <c r="H879" i="1"/>
  <c r="C864" i="1" s="1"/>
  <c r="AN836" i="1"/>
  <c r="Y827" i="1" s="1"/>
  <c r="R836" i="1"/>
  <c r="C827" i="1" s="1"/>
  <c r="AD834" i="1"/>
  <c r="Y819" i="1" s="1"/>
  <c r="H834" i="1"/>
  <c r="C819" i="1" s="1"/>
  <c r="B826" i="1"/>
  <c r="AN788" i="1"/>
  <c r="Y780" i="1" s="1"/>
  <c r="R788" i="1"/>
  <c r="C780" i="1" s="1"/>
  <c r="AD786" i="1"/>
  <c r="Y771" i="1" s="1"/>
  <c r="H786" i="1"/>
  <c r="C771" i="1" s="1"/>
  <c r="AN743" i="1"/>
  <c r="Y734" i="1" s="1"/>
  <c r="R743" i="1"/>
  <c r="C734" i="1" s="1"/>
  <c r="AD741" i="1"/>
  <c r="Y726" i="1" s="1"/>
  <c r="H741" i="1"/>
  <c r="C726" i="1" s="1"/>
  <c r="B733" i="1"/>
  <c r="AN695" i="1"/>
  <c r="Y687" i="1" s="1"/>
  <c r="R695" i="1"/>
  <c r="C687" i="1" s="1"/>
  <c r="AD693" i="1"/>
  <c r="Y678" i="1" s="1"/>
  <c r="H693" i="1"/>
  <c r="C678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3" i="12"/>
  <c r="D83" i="12"/>
  <c r="Q78" i="12"/>
  <c r="Q83" i="12" s="1"/>
  <c r="H78" i="12"/>
  <c r="H83" i="12" s="1"/>
  <c r="M60" i="12"/>
  <c r="D60" i="12"/>
  <c r="Q60" i="12"/>
  <c r="H55" i="12"/>
  <c r="H60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6" l="1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1" i="12"/>
  <c r="E84" i="12"/>
  <c r="N61" i="12"/>
  <c r="N84" i="12"/>
  <c r="E37" i="12"/>
  <c r="Y13" i="11" l="1"/>
  <c r="B62" i="11" s="1"/>
  <c r="C53" i="11"/>
  <c r="C56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C62" i="11" l="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X62" i="11" l="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80" i="5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Y200" i="11"/>
  <c r="Y203" i="11" s="1"/>
  <c r="X144" i="7"/>
  <c r="C199" i="9"/>
  <c r="C218" i="9" s="1"/>
  <c r="C195" i="9" s="1"/>
  <c r="C196" i="9" s="1"/>
  <c r="Y208" i="11"/>
  <c r="Y227" i="11" s="1"/>
  <c r="Y204" i="11" s="1"/>
  <c r="C187" i="7"/>
  <c r="C190" i="7" s="1"/>
  <c r="C192" i="7" s="1"/>
  <c r="B193" i="7" s="1"/>
  <c r="B206" i="11"/>
  <c r="X208" i="1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5" i="11" l="1"/>
  <c r="C254" i="11" s="1"/>
  <c r="C273" i="11" s="1"/>
  <c r="C249" i="11" s="1"/>
  <c r="C250" i="11" s="1"/>
  <c r="Y245" i="11" s="1"/>
  <c r="Y141" i="2"/>
  <c r="C184" i="2" s="1"/>
  <c r="C203" i="2" s="1"/>
  <c r="C180" i="2" s="1"/>
  <c r="C176" i="2"/>
  <c r="C179" i="2" s="1"/>
  <c r="X142" i="2"/>
  <c r="X206" i="11"/>
  <c r="B254" i="11"/>
  <c r="Y190" i="8"/>
  <c r="B239" i="8" s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Y191" i="6"/>
  <c r="Y180" i="5"/>
  <c r="C212" i="5" s="1"/>
  <c r="C215" i="5" s="1"/>
  <c r="X254" i="11"/>
  <c r="Y254" i="11"/>
  <c r="Y273" i="11" s="1"/>
  <c r="Y249" i="11" s="1"/>
  <c r="B252" i="11"/>
  <c r="Y248" i="11"/>
  <c r="Y54" i="1"/>
  <c r="C54" i="1"/>
  <c r="C9" i="1"/>
  <c r="C13" i="1"/>
  <c r="Y8" i="1" s="1"/>
  <c r="Y11" i="1" s="1"/>
  <c r="C181" i="2" l="1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Y176" i="2"/>
  <c r="Y179" i="2" s="1"/>
  <c r="X191" i="8"/>
  <c r="Y192" i="7"/>
  <c r="C232" i="7" s="1"/>
  <c r="C235" i="7" s="1"/>
  <c r="Y250" i="11"/>
  <c r="X251" i="11" s="1"/>
  <c r="C227" i="4"/>
  <c r="C246" i="4" s="1"/>
  <c r="C222" i="4" s="1"/>
  <c r="C218" i="4"/>
  <c r="C221" i="4" s="1"/>
  <c r="B227" i="4"/>
  <c r="Y196" i="9"/>
  <c r="X180" i="4"/>
  <c r="X239" i="8"/>
  <c r="B237" i="8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B182" i="2" l="1"/>
  <c r="X184" i="2"/>
  <c r="X193" i="7"/>
  <c r="Y230" i="8"/>
  <c r="Y233" i="8" s="1"/>
  <c r="Y181" i="2"/>
  <c r="X182" i="2" s="1"/>
  <c r="C300" i="11"/>
  <c r="C319" i="11" s="1"/>
  <c r="C296" i="11" s="1"/>
  <c r="B241" i="7"/>
  <c r="C292" i="11"/>
  <c r="C295" i="11" s="1"/>
  <c r="C297" i="11" s="1"/>
  <c r="C337" i="11" s="1"/>
  <c r="C340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Y235" i="8"/>
  <c r="C277" i="8" s="1"/>
  <c r="C280" i="8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0" i="2" l="1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30" i="2"/>
  <c r="X245" i="9"/>
  <c r="C287" i="7"/>
  <c r="C306" i="7" s="1"/>
  <c r="C283" i="7" s="1"/>
  <c r="C279" i="7"/>
  <c r="C282" i="7" s="1"/>
  <c r="C265" i="4"/>
  <c r="C268" i="4" s="1"/>
  <c r="X225" i="4"/>
  <c r="C273" i="4"/>
  <c r="C292" i="4" s="1"/>
  <c r="C269" i="4" s="1"/>
  <c r="C284" i="7"/>
  <c r="X287" i="7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B228" i="2" l="1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C324" i="7"/>
  <c r="C327" i="7" s="1"/>
  <c r="Y287" i="7"/>
  <c r="Y306" i="7" s="1"/>
  <c r="Y283" i="7" s="1"/>
  <c r="Y279" i="7"/>
  <c r="Y282" i="7" s="1"/>
  <c r="B285" i="7"/>
  <c r="X346" i="11"/>
  <c r="B344" i="11"/>
  <c r="Y259" i="5"/>
  <c r="Y262" i="5" s="1"/>
  <c r="Y267" i="5"/>
  <c r="Y286" i="5" s="1"/>
  <c r="Y263" i="5" s="1"/>
  <c r="B265" i="5"/>
  <c r="C328" i="9"/>
  <c r="C331" i="9" s="1"/>
  <c r="Y282" i="8"/>
  <c r="X286" i="6"/>
  <c r="B284" i="6"/>
  <c r="Y286" i="6"/>
  <c r="Y305" i="6" s="1"/>
  <c r="Y282" i="6" s="1"/>
  <c r="Y281" i="6"/>
  <c r="B289" i="9" l="1"/>
  <c r="X291" i="9"/>
  <c r="Y291" i="9"/>
  <c r="Y310" i="9" s="1"/>
  <c r="Y287" i="9" s="1"/>
  <c r="X274" i="4"/>
  <c r="Y337" i="11"/>
  <c r="C268" i="2"/>
  <c r="C271" i="2" s="1"/>
  <c r="X227" i="2"/>
  <c r="C276" i="2"/>
  <c r="C295" i="2" s="1"/>
  <c r="C272" i="2" s="1"/>
  <c r="Y284" i="7"/>
  <c r="X285" i="7" s="1"/>
  <c r="Y266" i="4"/>
  <c r="Y269" i="4" s="1"/>
  <c r="Y271" i="4" s="1"/>
  <c r="B271" i="4"/>
  <c r="Y340" i="11"/>
  <c r="Y342" i="11" s="1"/>
  <c r="Y264" i="5"/>
  <c r="Y288" i="9"/>
  <c r="C337" i="9" s="1"/>
  <c r="C349" i="9" s="1"/>
  <c r="C332" i="9" s="1"/>
  <c r="C333" i="9" s="1"/>
  <c r="Y283" i="6"/>
  <c r="B331" i="8"/>
  <c r="C331" i="8"/>
  <c r="C350" i="8" s="1"/>
  <c r="C326" i="8" s="1"/>
  <c r="C327" i="8" s="1"/>
  <c r="X283" i="8"/>
  <c r="B333" i="7"/>
  <c r="C333" i="7"/>
  <c r="C352" i="7" s="1"/>
  <c r="C328" i="7" s="1"/>
  <c r="C329" i="7" s="1"/>
  <c r="C273" i="2" l="1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C315" i="4" l="1"/>
  <c r="X320" i="4" s="1"/>
  <c r="Y268" i="2"/>
  <c r="Y271" i="2" s="1"/>
  <c r="Y276" i="2"/>
  <c r="Y295" i="2" s="1"/>
  <c r="Y272" i="2" s="1"/>
  <c r="X276" i="2"/>
  <c r="B274" i="2"/>
  <c r="B317" i="4"/>
  <c r="Y311" i="4"/>
  <c r="Y314" i="4" s="1"/>
  <c r="Y320" i="4"/>
  <c r="Y334" i="4" s="1"/>
  <c r="Y315" i="4" s="1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Y273" i="2" l="1"/>
  <c r="X274" i="2" s="1"/>
  <c r="C313" i="2"/>
  <c r="C316" i="2" s="1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58" i="1"/>
  <c r="B322" i="2" l="1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Y313" i="2" l="1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Y318" i="2" l="1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06" i="4"/>
  <c r="B423" i="9"/>
  <c r="Y376" i="6"/>
  <c r="C410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C361" i="2" l="1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X369" i="2" l="1"/>
  <c r="Y369" i="2"/>
  <c r="Y381" i="2" s="1"/>
  <c r="Y365" i="2" s="1"/>
  <c r="Y361" i="2"/>
  <c r="Y364" i="2" s="1"/>
  <c r="B367" i="2"/>
  <c r="C402" i="4"/>
  <c r="X406" i="4" s="1"/>
  <c r="Y422" i="7"/>
  <c r="B404" i="4"/>
  <c r="C415" i="6"/>
  <c r="X419" i="6" s="1"/>
  <c r="C482" i="11"/>
  <c r="C485" i="11" s="1"/>
  <c r="C490" i="11"/>
  <c r="C509" i="11" s="1"/>
  <c r="C486" i="11" s="1"/>
  <c r="C487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77" i="7"/>
  <c r="C496" i="7" s="1"/>
  <c r="C473" i="7" s="1"/>
  <c r="X423" i="7"/>
  <c r="C469" i="7"/>
  <c r="C472" i="7" s="1"/>
  <c r="C467" i="9"/>
  <c r="C486" i="9" s="1"/>
  <c r="C463" i="9" s="1"/>
  <c r="X112" i="1"/>
  <c r="C160" i="1"/>
  <c r="C170" i="1" s="1"/>
  <c r="C155" i="1" s="1"/>
  <c r="Y366" i="2" l="1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74" i="7"/>
  <c r="B475" i="7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399" i="2" l="1"/>
  <c r="C402" i="2" s="1"/>
  <c r="C408" i="2"/>
  <c r="C423" i="2" s="1"/>
  <c r="C403" i="2" s="1"/>
  <c r="C404" i="2" s="1"/>
  <c r="B408" i="2"/>
  <c r="X367" i="2"/>
  <c r="Y402" i="4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Y399" i="2" l="1"/>
  <c r="Y402" i="2" s="1"/>
  <c r="Y404" i="2" s="1"/>
  <c r="X405" i="2" s="1"/>
  <c r="Y408" i="2"/>
  <c r="Y423" i="2" s="1"/>
  <c r="Y403" i="2" s="1"/>
  <c r="X408" i="2"/>
  <c r="B406" i="2"/>
  <c r="Y474" i="7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44" i="2"/>
  <c r="C458" i="2" s="1"/>
  <c r="C440" i="2" s="1"/>
  <c r="C436" i="2"/>
  <c r="C439" i="2" s="1"/>
  <c r="C452" i="6"/>
  <c r="B523" i="7"/>
  <c r="C523" i="7"/>
  <c r="C542" i="7" s="1"/>
  <c r="C518" i="7" s="1"/>
  <c r="C519" i="7" s="1"/>
  <c r="X475" i="7"/>
  <c r="Y465" i="8" l="1"/>
  <c r="Y451" i="4"/>
  <c r="Y464" i="4" s="1"/>
  <c r="Y447" i="4" s="1"/>
  <c r="X451" i="4"/>
  <c r="C482" i="4"/>
  <c r="C485" i="4" s="1"/>
  <c r="B449" i="4"/>
  <c r="Y443" i="4"/>
  <c r="Y446" i="4" s="1"/>
  <c r="Y448" i="4" s="1"/>
  <c r="X449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C441" i="2"/>
  <c r="X444" i="2" s="1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533" i="11" l="1"/>
  <c r="C581" i="11"/>
  <c r="C584" i="11" s="1"/>
  <c r="C586" i="11" s="1"/>
  <c r="C491" i="4"/>
  <c r="C504" i="4" s="1"/>
  <c r="C486" i="4" s="1"/>
  <c r="C487" i="4" s="1"/>
  <c r="B489" i="4" s="1"/>
  <c r="B491" i="4"/>
  <c r="Y445" i="5"/>
  <c r="Y458" i="5" s="1"/>
  <c r="Y441" i="5" s="1"/>
  <c r="Y442" i="5" s="1"/>
  <c r="X445" i="5"/>
  <c r="B443" i="5"/>
  <c r="Y436" i="2"/>
  <c r="Y439" i="2" s="1"/>
  <c r="B442" i="2"/>
  <c r="Y444" i="2"/>
  <c r="Y458" i="2" s="1"/>
  <c r="Y440" i="2" s="1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X491" i="4" l="1"/>
  <c r="Y482" i="4"/>
  <c r="Y485" i="4" s="1"/>
  <c r="X589" i="11"/>
  <c r="Y589" i="11"/>
  <c r="Y608" i="11" s="1"/>
  <c r="Y585" i="11" s="1"/>
  <c r="C626" i="11"/>
  <c r="C629" i="11" s="1"/>
  <c r="Y581" i="11"/>
  <c r="Y584" i="11" s="1"/>
  <c r="B587" i="11"/>
  <c r="Y491" i="4"/>
  <c r="Y504" i="4" s="1"/>
  <c r="Y486" i="4" s="1"/>
  <c r="Y487" i="4" s="1"/>
  <c r="Y586" i="11"/>
  <c r="B635" i="11" s="1"/>
  <c r="C474" i="5"/>
  <c r="C477" i="5" s="1"/>
  <c r="B492" i="6"/>
  <c r="C483" i="6"/>
  <c r="C486" i="6" s="1"/>
  <c r="X453" i="6"/>
  <c r="Y441" i="2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X488" i="4" l="1"/>
  <c r="C528" i="4"/>
  <c r="C635" i="11"/>
  <c r="C654" i="11" s="1"/>
  <c r="C630" i="11" s="1"/>
  <c r="C631" i="11" s="1"/>
  <c r="Y635" i="11" s="1"/>
  <c r="Y654" i="11" s="1"/>
  <c r="Y630" i="11" s="1"/>
  <c r="C531" i="4"/>
  <c r="C536" i="4"/>
  <c r="C551" i="4" s="1"/>
  <c r="C532" i="4" s="1"/>
  <c r="X587" i="11"/>
  <c r="X442" i="2"/>
  <c r="C474" i="2"/>
  <c r="C477" i="2" s="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B633" i="11"/>
  <c r="X635" i="11"/>
  <c r="Y626" i="11"/>
  <c r="C682" i="11" s="1"/>
  <c r="C701" i="11" s="1"/>
  <c r="C678" i="11" s="1"/>
  <c r="C483" i="2"/>
  <c r="C494" i="2" s="1"/>
  <c r="C478" i="2" s="1"/>
  <c r="B483" i="2"/>
  <c r="C241" i="1"/>
  <c r="Y236" i="1" s="1"/>
  <c r="Y239" i="1" s="1"/>
  <c r="C591" i="9"/>
  <c r="C594" i="9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C533" i="4" l="1"/>
  <c r="B534" i="4" s="1"/>
  <c r="Y629" i="11"/>
  <c r="Y631" i="11" s="1"/>
  <c r="C674" i="11" s="1"/>
  <c r="C677" i="11" s="1"/>
  <c r="C679" i="11" s="1"/>
  <c r="X682" i="11" s="1"/>
  <c r="Y483" i="6"/>
  <c r="Y486" i="6" s="1"/>
  <c r="Y488" i="6" s="1"/>
  <c r="C479" i="2"/>
  <c r="X483" i="2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600" i="9" s="1"/>
  <c r="C619" i="9" s="1"/>
  <c r="C595" i="9" s="1"/>
  <c r="C596" i="9" s="1"/>
  <c r="Y573" i="7"/>
  <c r="C622" i="7" s="1"/>
  <c r="C641" i="7" s="1"/>
  <c r="C617" i="7" s="1"/>
  <c r="C618" i="7" s="1"/>
  <c r="C597" i="8"/>
  <c r="C600" i="8" s="1"/>
  <c r="Y560" i="8"/>
  <c r="Y579" i="8" s="1"/>
  <c r="Y556" i="8" s="1"/>
  <c r="B481" i="2" l="1"/>
  <c r="X536" i="4"/>
  <c r="Y483" i="2"/>
  <c r="Y494" i="2" s="1"/>
  <c r="Y478" i="2" s="1"/>
  <c r="Y474" i="2"/>
  <c r="Y477" i="2" s="1"/>
  <c r="Y536" i="4"/>
  <c r="Y551" i="4" s="1"/>
  <c r="Y532" i="4" s="1"/>
  <c r="Y528" i="4"/>
  <c r="Y531" i="4" s="1"/>
  <c r="Y552" i="8"/>
  <c r="Y555" i="8" s="1"/>
  <c r="Y557" i="8" s="1"/>
  <c r="B558" i="8"/>
  <c r="C533" i="6"/>
  <c r="C552" i="6" s="1"/>
  <c r="C529" i="6" s="1"/>
  <c r="C525" i="6"/>
  <c r="C528" i="6" s="1"/>
  <c r="C719" i="11"/>
  <c r="C722" i="11" s="1"/>
  <c r="Y682" i="11"/>
  <c r="Y701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B622" i="7"/>
  <c r="X574" i="7"/>
  <c r="Y600" i="9"/>
  <c r="Y619" i="9" s="1"/>
  <c r="Y595" i="9" s="1"/>
  <c r="B598" i="9"/>
  <c r="X600" i="9"/>
  <c r="Y591" i="9"/>
  <c r="Y622" i="7"/>
  <c r="Y641" i="7" s="1"/>
  <c r="Y617" i="7" s="1"/>
  <c r="B620" i="7"/>
  <c r="X622" i="7"/>
  <c r="Y613" i="7"/>
  <c r="X242" i="1"/>
  <c r="Y479" i="2" l="1"/>
  <c r="C517" i="2" s="1"/>
  <c r="C520" i="2" s="1"/>
  <c r="Y533" i="4"/>
  <c r="Y679" i="11"/>
  <c r="C728" i="11" s="1"/>
  <c r="C747" i="11" s="1"/>
  <c r="C723" i="11" s="1"/>
  <c r="C724" i="11" s="1"/>
  <c r="C530" i="6"/>
  <c r="X534" i="4"/>
  <c r="B578" i="4"/>
  <c r="X480" i="2"/>
  <c r="Y520" i="5"/>
  <c r="Y523" i="5" s="1"/>
  <c r="Y525" i="5" s="1"/>
  <c r="C561" i="5" s="1"/>
  <c r="C564" i="5" s="1"/>
  <c r="X528" i="5"/>
  <c r="B526" i="5"/>
  <c r="X680" i="11"/>
  <c r="B728" i="11"/>
  <c r="C647" i="9"/>
  <c r="C666" i="9" s="1"/>
  <c r="C643" i="9" s="1"/>
  <c r="Y594" i="9"/>
  <c r="Y596" i="9" s="1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Y728" i="11"/>
  <c r="Y747" i="11" s="1"/>
  <c r="Y723" i="11" s="1"/>
  <c r="B726" i="11"/>
  <c r="Y719" i="11"/>
  <c r="X728" i="11"/>
  <c r="C288" i="1"/>
  <c r="B289" i="1" s="1"/>
  <c r="C578" i="4" l="1"/>
  <c r="C593" i="4" s="1"/>
  <c r="C573" i="4" s="1"/>
  <c r="C569" i="4"/>
  <c r="C572" i="4" s="1"/>
  <c r="C525" i="2"/>
  <c r="C541" i="2" s="1"/>
  <c r="C521" i="2" s="1"/>
  <c r="C522" i="2" s="1"/>
  <c r="X525" i="2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C639" i="9"/>
  <c r="C642" i="9" s="1"/>
  <c r="C644" i="9" s="1"/>
  <c r="X597" i="9"/>
  <c r="Y606" i="8"/>
  <c r="Y625" i="8" s="1"/>
  <c r="Y601" i="8" s="1"/>
  <c r="B604" i="8"/>
  <c r="X606" i="8"/>
  <c r="Y597" i="8"/>
  <c r="C661" i="7"/>
  <c r="C664" i="7" s="1"/>
  <c r="C666" i="7" s="1"/>
  <c r="X619" i="7"/>
  <c r="C775" i="11"/>
  <c r="C794" i="11" s="1"/>
  <c r="C771" i="11" s="1"/>
  <c r="Y722" i="11"/>
  <c r="Y724" i="11" s="1"/>
  <c r="X291" i="1"/>
  <c r="Y291" i="1"/>
  <c r="Y310" i="1" s="1"/>
  <c r="Y287" i="1" s="1"/>
  <c r="C574" i="4" l="1"/>
  <c r="B523" i="2"/>
  <c r="Y525" i="2"/>
  <c r="Y541" i="2" s="1"/>
  <c r="Y521" i="2" s="1"/>
  <c r="Y517" i="2"/>
  <c r="Y520" i="2" s="1"/>
  <c r="Y530" i="6"/>
  <c r="C567" i="6" s="1"/>
  <c r="C570" i="6" s="1"/>
  <c r="Y522" i="2"/>
  <c r="B568" i="5"/>
  <c r="Y570" i="5"/>
  <c r="Y585" i="5" s="1"/>
  <c r="Y565" i="5" s="1"/>
  <c r="X570" i="5"/>
  <c r="Y647" i="9"/>
  <c r="Y666" i="9" s="1"/>
  <c r="Y643" i="9" s="1"/>
  <c r="Y639" i="9"/>
  <c r="Y642" i="9" s="1"/>
  <c r="C684" i="9"/>
  <c r="C687" i="9" s="1"/>
  <c r="X647" i="9"/>
  <c r="B645" i="9"/>
  <c r="C653" i="8"/>
  <c r="C672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7" i="11"/>
  <c r="C770" i="11" s="1"/>
  <c r="C772" i="11" s="1"/>
  <c r="X725" i="11"/>
  <c r="Y288" i="1"/>
  <c r="B576" i="4" l="1"/>
  <c r="Y569" i="4"/>
  <c r="Y578" i="4"/>
  <c r="Y593" i="4" s="1"/>
  <c r="Y573" i="4" s="1"/>
  <c r="X578" i="4"/>
  <c r="B565" i="2"/>
  <c r="C556" i="2"/>
  <c r="C559" i="2" s="1"/>
  <c r="B576" i="6"/>
  <c r="C576" i="6"/>
  <c r="C594" i="6" s="1"/>
  <c r="C571" i="6" s="1"/>
  <c r="C572" i="6" s="1"/>
  <c r="X531" i="6"/>
  <c r="X523" i="2"/>
  <c r="C565" i="2"/>
  <c r="C337" i="1"/>
  <c r="C356" i="1" s="1"/>
  <c r="C332" i="1" s="1"/>
  <c r="C328" i="1"/>
  <c r="C331" i="1" s="1"/>
  <c r="C613" i="5"/>
  <c r="C632" i="5" s="1"/>
  <c r="C609" i="5" s="1"/>
  <c r="Y564" i="5"/>
  <c r="Y566" i="5" s="1"/>
  <c r="Y644" i="9"/>
  <c r="X645" i="9" s="1"/>
  <c r="C645" i="8"/>
  <c r="C648" i="8" s="1"/>
  <c r="C650" i="8" s="1"/>
  <c r="X603" i="8"/>
  <c r="Y666" i="7"/>
  <c r="Y775" i="11"/>
  <c r="Y794" i="11" s="1"/>
  <c r="Y771" i="11" s="1"/>
  <c r="Y767" i="11"/>
  <c r="Y770" i="11" s="1"/>
  <c r="C812" i="11"/>
  <c r="C815" i="11" s="1"/>
  <c r="X775" i="11"/>
  <c r="B773" i="11"/>
  <c r="B337" i="1"/>
  <c r="X289" i="1"/>
  <c r="C621" i="4" l="1"/>
  <c r="C640" i="4" s="1"/>
  <c r="C617" i="4" s="1"/>
  <c r="Y572" i="4"/>
  <c r="Y574" i="4" s="1"/>
  <c r="C582" i="2"/>
  <c r="C560" i="2" s="1"/>
  <c r="C561" i="2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C693" i="9"/>
  <c r="C712" i="9" s="1"/>
  <c r="C688" i="9" s="1"/>
  <c r="C689" i="9" s="1"/>
  <c r="B691" i="9" s="1"/>
  <c r="B693" i="9"/>
  <c r="Y653" i="8"/>
  <c r="Y672" i="8" s="1"/>
  <c r="Y649" i="8" s="1"/>
  <c r="Y645" i="8"/>
  <c r="Y648" i="8" s="1"/>
  <c r="C690" i="8"/>
  <c r="C693" i="8" s="1"/>
  <c r="X653" i="8"/>
  <c r="B651" i="8"/>
  <c r="C715" i="7"/>
  <c r="C734" i="7" s="1"/>
  <c r="C710" i="7" s="1"/>
  <c r="C711" i="7" s="1"/>
  <c r="X667" i="7"/>
  <c r="B715" i="7"/>
  <c r="Y772" i="11"/>
  <c r="C613" i="4" l="1"/>
  <c r="C616" i="4" s="1"/>
  <c r="C618" i="4" s="1"/>
  <c r="X575" i="4"/>
  <c r="B563" i="2"/>
  <c r="Y565" i="2"/>
  <c r="Y582" i="2" s="1"/>
  <c r="Y560" i="2" s="1"/>
  <c r="X565" i="2"/>
  <c r="Y556" i="2"/>
  <c r="C610" i="2" s="1"/>
  <c r="C629" i="2" s="1"/>
  <c r="C606" i="2" s="1"/>
  <c r="Y570" i="6"/>
  <c r="Y572" i="6" s="1"/>
  <c r="C622" i="6"/>
  <c r="C641" i="6" s="1"/>
  <c r="C618" i="6" s="1"/>
  <c r="Y559" i="2"/>
  <c r="Y328" i="1"/>
  <c r="Y331" i="1" s="1"/>
  <c r="Y337" i="1"/>
  <c r="Y351" i="1" s="1"/>
  <c r="Y332" i="1" s="1"/>
  <c r="X337" i="1"/>
  <c r="B335" i="1"/>
  <c r="Y693" i="9"/>
  <c r="Y712" i="9" s="1"/>
  <c r="Y688" i="9" s="1"/>
  <c r="X613" i="5"/>
  <c r="B611" i="5"/>
  <c r="Y613" i="5"/>
  <c r="Y632" i="5" s="1"/>
  <c r="Y609" i="5" s="1"/>
  <c r="Y605" i="5"/>
  <c r="Y608" i="5" s="1"/>
  <c r="C650" i="5"/>
  <c r="C653" i="5" s="1"/>
  <c r="X693" i="9"/>
  <c r="Y684" i="9"/>
  <c r="Y687" i="9" s="1"/>
  <c r="Y650" i="8"/>
  <c r="C699" i="8" s="1"/>
  <c r="C718" i="8" s="1"/>
  <c r="C694" i="8" s="1"/>
  <c r="C695" i="8" s="1"/>
  <c r="Y715" i="7"/>
  <c r="Y734" i="7" s="1"/>
  <c r="Y710" i="7" s="1"/>
  <c r="B713" i="7"/>
  <c r="Y706" i="7"/>
  <c r="X715" i="7"/>
  <c r="C821" i="11"/>
  <c r="C840" i="11" s="1"/>
  <c r="C816" i="11" s="1"/>
  <c r="C817" i="11" s="1"/>
  <c r="X773" i="11"/>
  <c r="B821" i="11"/>
  <c r="Y561" i="2" l="1"/>
  <c r="X562" i="2" s="1"/>
  <c r="Y613" i="4"/>
  <c r="Y616" i="4" s="1"/>
  <c r="Y621" i="4"/>
  <c r="Y640" i="4" s="1"/>
  <c r="Y617" i="4" s="1"/>
  <c r="C658" i="4"/>
  <c r="C661" i="4" s="1"/>
  <c r="X621" i="4"/>
  <c r="B619" i="4"/>
  <c r="X573" i="6"/>
  <c r="C614" i="6"/>
  <c r="C617" i="6" s="1"/>
  <c r="C619" i="6" s="1"/>
  <c r="C602" i="2"/>
  <c r="C605" i="2" s="1"/>
  <c r="C607" i="2" s="1"/>
  <c r="C647" i="2" s="1"/>
  <c r="C650" i="2" s="1"/>
  <c r="Y333" i="1"/>
  <c r="C376" i="1" s="1"/>
  <c r="C379" i="1" s="1"/>
  <c r="Y689" i="9"/>
  <c r="X690" i="9" s="1"/>
  <c r="Y610" i="5"/>
  <c r="C659" i="5" s="1"/>
  <c r="C678" i="5" s="1"/>
  <c r="C654" i="5" s="1"/>
  <c r="C655" i="5" s="1"/>
  <c r="C740" i="9"/>
  <c r="C759" i="9" s="1"/>
  <c r="C736" i="9" s="1"/>
  <c r="B699" i="8"/>
  <c r="X651" i="8"/>
  <c r="Y699" i="8"/>
  <c r="Y718" i="8" s="1"/>
  <c r="Y694" i="8" s="1"/>
  <c r="B697" i="8"/>
  <c r="Y690" i="8"/>
  <c r="X699" i="8"/>
  <c r="C762" i="7"/>
  <c r="C781" i="7" s="1"/>
  <c r="C758" i="7" s="1"/>
  <c r="Y709" i="7"/>
  <c r="Y711" i="7" s="1"/>
  <c r="Y821" i="11"/>
  <c r="Y840" i="11" s="1"/>
  <c r="Y816" i="11" s="1"/>
  <c r="B819" i="11"/>
  <c r="Y812" i="11"/>
  <c r="X821" i="11"/>
  <c r="Y618" i="4" l="1"/>
  <c r="Y622" i="6"/>
  <c r="Y641" i="6" s="1"/>
  <c r="Y618" i="6" s="1"/>
  <c r="C659" i="6"/>
  <c r="C662" i="6" s="1"/>
  <c r="X622" i="6"/>
  <c r="B620" i="6"/>
  <c r="Y614" i="6"/>
  <c r="Y617" i="6" s="1"/>
  <c r="C732" i="9"/>
  <c r="C735" i="9" s="1"/>
  <c r="C737" i="9" s="1"/>
  <c r="Y740" i="9" s="1"/>
  <c r="Y759" i="9" s="1"/>
  <c r="Y736" i="9" s="1"/>
  <c r="X610" i="2"/>
  <c r="Y610" i="2"/>
  <c r="Y629" i="2" s="1"/>
  <c r="Y606" i="2" s="1"/>
  <c r="Y602" i="2"/>
  <c r="Y605" i="2" s="1"/>
  <c r="B608" i="2"/>
  <c r="C384" i="1"/>
  <c r="C398" i="1" s="1"/>
  <c r="C380" i="1" s="1"/>
  <c r="C381" i="1" s="1"/>
  <c r="X334" i="1"/>
  <c r="X611" i="5"/>
  <c r="B659" i="5"/>
  <c r="B657" i="5"/>
  <c r="Y650" i="5"/>
  <c r="Y659" i="5"/>
  <c r="Y678" i="5" s="1"/>
  <c r="Y654" i="5" s="1"/>
  <c r="X659" i="5"/>
  <c r="C746" i="8"/>
  <c r="C765" i="8" s="1"/>
  <c r="C742" i="8" s="1"/>
  <c r="Y693" i="8"/>
  <c r="Y695" i="8" s="1"/>
  <c r="C754" i="7"/>
  <c r="C757" i="7" s="1"/>
  <c r="C759" i="7" s="1"/>
  <c r="X712" i="7"/>
  <c r="C868" i="11"/>
  <c r="C887" i="11" s="1"/>
  <c r="C864" i="11" s="1"/>
  <c r="Y815" i="11"/>
  <c r="Y817" i="11" s="1"/>
  <c r="C667" i="4" l="1"/>
  <c r="C686" i="4" s="1"/>
  <c r="C662" i="4" s="1"/>
  <c r="C663" i="4" s="1"/>
  <c r="X619" i="4"/>
  <c r="B667" i="4"/>
  <c r="Y619" i="6"/>
  <c r="C668" i="6" s="1"/>
  <c r="C687" i="6" s="1"/>
  <c r="C663" i="6" s="1"/>
  <c r="C664" i="6" s="1"/>
  <c r="Y607" i="2"/>
  <c r="C656" i="2" s="1"/>
  <c r="C675" i="2" s="1"/>
  <c r="C651" i="2" s="1"/>
  <c r="C652" i="2" s="1"/>
  <c r="B654" i="2" s="1"/>
  <c r="Y384" i="1"/>
  <c r="Y398" i="1" s="1"/>
  <c r="Y380" i="1" s="1"/>
  <c r="X384" i="1"/>
  <c r="Y376" i="1"/>
  <c r="Y379" i="1" s="1"/>
  <c r="B382" i="1"/>
  <c r="C706" i="5"/>
  <c r="C725" i="5" s="1"/>
  <c r="C702" i="5" s="1"/>
  <c r="Y653" i="5"/>
  <c r="Y655" i="5" s="1"/>
  <c r="X740" i="9"/>
  <c r="Y732" i="9"/>
  <c r="Y735" i="9" s="1"/>
  <c r="Y737" i="9" s="1"/>
  <c r="X738" i="9" s="1"/>
  <c r="B738" i="9"/>
  <c r="C777" i="9"/>
  <c r="C780" i="9" s="1"/>
  <c r="C738" i="8"/>
  <c r="C741" i="8" s="1"/>
  <c r="C743" i="8" s="1"/>
  <c r="X696" i="8"/>
  <c r="Y762" i="7"/>
  <c r="Y781" i="7" s="1"/>
  <c r="Y758" i="7" s="1"/>
  <c r="Y754" i="7"/>
  <c r="Y757" i="7" s="1"/>
  <c r="C799" i="7"/>
  <c r="C802" i="7" s="1"/>
  <c r="X762" i="7"/>
  <c r="B760" i="7"/>
  <c r="C860" i="11"/>
  <c r="C863" i="11" s="1"/>
  <c r="C865" i="11" s="1"/>
  <c r="X818" i="11"/>
  <c r="B665" i="4" l="1"/>
  <c r="Y658" i="4"/>
  <c r="X667" i="4"/>
  <c r="Y667" i="4"/>
  <c r="Y686" i="4" s="1"/>
  <c r="Y662" i="4" s="1"/>
  <c r="X620" i="6"/>
  <c r="B668" i="6"/>
  <c r="Y668" i="6"/>
  <c r="Y687" i="6" s="1"/>
  <c r="Y663" i="6" s="1"/>
  <c r="B666" i="6"/>
  <c r="Y659" i="6"/>
  <c r="X668" i="6"/>
  <c r="Y647" i="2"/>
  <c r="C703" i="2" s="1"/>
  <c r="C722" i="2" s="1"/>
  <c r="C699" i="2" s="1"/>
  <c r="B656" i="2"/>
  <c r="X608" i="2"/>
  <c r="Y656" i="2"/>
  <c r="Y675" i="2" s="1"/>
  <c r="Y651" i="2" s="1"/>
  <c r="X656" i="2"/>
  <c r="Y381" i="1"/>
  <c r="X382" i="1" s="1"/>
  <c r="C698" i="5"/>
  <c r="C701" i="5" s="1"/>
  <c r="C703" i="5" s="1"/>
  <c r="X656" i="5"/>
  <c r="C786" i="9"/>
  <c r="C805" i="9" s="1"/>
  <c r="C781" i="9" s="1"/>
  <c r="C782" i="9" s="1"/>
  <c r="B784" i="9" s="1"/>
  <c r="B786" i="9"/>
  <c r="Y746" i="8"/>
  <c r="Y765" i="8" s="1"/>
  <c r="Y742" i="8" s="1"/>
  <c r="Y738" i="8"/>
  <c r="Y741" i="8" s="1"/>
  <c r="C783" i="8"/>
  <c r="C786" i="8" s="1"/>
  <c r="X746" i="8"/>
  <c r="B744" i="8"/>
  <c r="Y759" i="7"/>
  <c r="Y868" i="11"/>
  <c r="Y887" i="11" s="1"/>
  <c r="Y864" i="11" s="1"/>
  <c r="Y860" i="11"/>
  <c r="Y863" i="11" s="1"/>
  <c r="C905" i="11"/>
  <c r="C908" i="11" s="1"/>
  <c r="X868" i="11"/>
  <c r="B866" i="11"/>
  <c r="Y661" i="4" l="1"/>
  <c r="Y663" i="4" s="1"/>
  <c r="C714" i="4"/>
  <c r="C733" i="4" s="1"/>
  <c r="C710" i="4" s="1"/>
  <c r="Y662" i="6"/>
  <c r="Y664" i="6" s="1"/>
  <c r="C715" i="6"/>
  <c r="C734" i="6" s="1"/>
  <c r="C711" i="6" s="1"/>
  <c r="Y650" i="2"/>
  <c r="Y652" i="2" s="1"/>
  <c r="C695" i="2" s="1"/>
  <c r="C698" i="2" s="1"/>
  <c r="C700" i="2" s="1"/>
  <c r="C425" i="1"/>
  <c r="C438" i="1" s="1"/>
  <c r="C420" i="1" s="1"/>
  <c r="C416" i="1"/>
  <c r="C419" i="1" s="1"/>
  <c r="B425" i="1"/>
  <c r="X706" i="5"/>
  <c r="C743" i="5"/>
  <c r="C746" i="5" s="1"/>
  <c r="Y706" i="5"/>
  <c r="Y725" i="5" s="1"/>
  <c r="Y702" i="5" s="1"/>
  <c r="B704" i="5"/>
  <c r="Y698" i="5"/>
  <c r="Y701" i="5" s="1"/>
  <c r="Y786" i="9"/>
  <c r="Y805" i="9" s="1"/>
  <c r="Y781" i="9" s="1"/>
  <c r="Y777" i="9"/>
  <c r="C833" i="9" s="1"/>
  <c r="C852" i="9" s="1"/>
  <c r="C829" i="9" s="1"/>
  <c r="X786" i="9"/>
  <c r="Y743" i="8"/>
  <c r="C792" i="8" s="1"/>
  <c r="C811" i="8" s="1"/>
  <c r="C787" i="8" s="1"/>
  <c r="C788" i="8" s="1"/>
  <c r="C808" i="7"/>
  <c r="C827" i="7" s="1"/>
  <c r="C803" i="7" s="1"/>
  <c r="C804" i="7" s="1"/>
  <c r="X760" i="7"/>
  <c r="B808" i="7"/>
  <c r="Y865" i="11"/>
  <c r="C706" i="4" l="1"/>
  <c r="C709" i="4" s="1"/>
  <c r="C711" i="4" s="1"/>
  <c r="X664" i="4"/>
  <c r="C707" i="6"/>
  <c r="C710" i="6" s="1"/>
  <c r="C712" i="6" s="1"/>
  <c r="X665" i="6"/>
  <c r="X653" i="2"/>
  <c r="C421" i="1"/>
  <c r="Y703" i="5"/>
  <c r="X704" i="5" s="1"/>
  <c r="Y703" i="2"/>
  <c r="Y722" i="2" s="1"/>
  <c r="Y699" i="2" s="1"/>
  <c r="C740" i="2"/>
  <c r="C743" i="2" s="1"/>
  <c r="B701" i="2"/>
  <c r="X703" i="2"/>
  <c r="Y695" i="2"/>
  <c r="Y698" i="2" s="1"/>
  <c r="Y780" i="9"/>
  <c r="Y782" i="9" s="1"/>
  <c r="X783" i="9" s="1"/>
  <c r="X744" i="8"/>
  <c r="B792" i="8"/>
  <c r="Y792" i="8"/>
  <c r="Y811" i="8" s="1"/>
  <c r="Y787" i="8" s="1"/>
  <c r="B790" i="8"/>
  <c r="Y783" i="8"/>
  <c r="X792" i="8"/>
  <c r="Y808" i="7"/>
  <c r="Y827" i="7" s="1"/>
  <c r="Y803" i="7" s="1"/>
  <c r="B806" i="7"/>
  <c r="Y799" i="7"/>
  <c r="X808" i="7"/>
  <c r="C914" i="11"/>
  <c r="C933" i="11" s="1"/>
  <c r="C909" i="11" s="1"/>
  <c r="C910" i="11" s="1"/>
  <c r="X866" i="11"/>
  <c r="B914" i="11"/>
  <c r="Y706" i="4" l="1"/>
  <c r="Y709" i="4" s="1"/>
  <c r="Y714" i="4"/>
  <c r="Y733" i="4" s="1"/>
  <c r="Y710" i="4" s="1"/>
  <c r="B712" i="4"/>
  <c r="C751" i="4"/>
  <c r="C754" i="4" s="1"/>
  <c r="X714" i="4"/>
  <c r="Y707" i="6"/>
  <c r="Y710" i="6" s="1"/>
  <c r="Y715" i="6"/>
  <c r="Y734" i="6" s="1"/>
  <c r="Y711" i="6" s="1"/>
  <c r="X715" i="6"/>
  <c r="C752" i="6"/>
  <c r="C755" i="6" s="1"/>
  <c r="B713" i="6"/>
  <c r="Y700" i="2"/>
  <c r="B749" i="2" s="1"/>
  <c r="Y425" i="1"/>
  <c r="Y438" i="1" s="1"/>
  <c r="Y420" i="1" s="1"/>
  <c r="X425" i="1"/>
  <c r="Y419" i="1"/>
  <c r="B423" i="1"/>
  <c r="B752" i="5"/>
  <c r="C752" i="5"/>
  <c r="C771" i="5" s="1"/>
  <c r="C747" i="5" s="1"/>
  <c r="C748" i="5" s="1"/>
  <c r="Y752" i="5" s="1"/>
  <c r="Y771" i="5" s="1"/>
  <c r="Y747" i="5" s="1"/>
  <c r="C825" i="9"/>
  <c r="C828" i="9" s="1"/>
  <c r="C830" i="9" s="1"/>
  <c r="Y833" i="9" s="1"/>
  <c r="Y852" i="9" s="1"/>
  <c r="Y829" i="9" s="1"/>
  <c r="C839" i="8"/>
  <c r="C858" i="8" s="1"/>
  <c r="C835" i="8" s="1"/>
  <c r="Y786" i="8"/>
  <c r="Y788" i="8" s="1"/>
  <c r="C855" i="7"/>
  <c r="C874" i="7" s="1"/>
  <c r="C851" i="7" s="1"/>
  <c r="Y802" i="7"/>
  <c r="Y804" i="7" s="1"/>
  <c r="Y914" i="11"/>
  <c r="Y933" i="11" s="1"/>
  <c r="Y909" i="11" s="1"/>
  <c r="B912" i="11"/>
  <c r="Y905" i="11"/>
  <c r="Y908" i="11" s="1"/>
  <c r="X914" i="11"/>
  <c r="Y711" i="4" l="1"/>
  <c r="Y712" i="6"/>
  <c r="Y421" i="1"/>
  <c r="X422" i="1" s="1"/>
  <c r="X701" i="2"/>
  <c r="C749" i="2"/>
  <c r="C768" i="2" s="1"/>
  <c r="C744" i="2" s="1"/>
  <c r="C745" i="2" s="1"/>
  <c r="Y749" i="2" s="1"/>
  <c r="Y768" i="2" s="1"/>
  <c r="Y744" i="2" s="1"/>
  <c r="Y743" i="5"/>
  <c r="Y746" i="5" s="1"/>
  <c r="Y748" i="5" s="1"/>
  <c r="B750" i="5"/>
  <c r="X752" i="5"/>
  <c r="X833" i="9"/>
  <c r="Y825" i="9"/>
  <c r="Y828" i="9" s="1"/>
  <c r="Y830" i="9" s="1"/>
  <c r="C879" i="9" s="1"/>
  <c r="C898" i="9" s="1"/>
  <c r="C874" i="9" s="1"/>
  <c r="B831" i="9"/>
  <c r="C870" i="9"/>
  <c r="C873" i="9" s="1"/>
  <c r="Y910" i="11"/>
  <c r="C962" i="11" s="1"/>
  <c r="C981" i="11" s="1"/>
  <c r="C958" i="11" s="1"/>
  <c r="C831" i="8"/>
  <c r="C834" i="8" s="1"/>
  <c r="C836" i="8" s="1"/>
  <c r="X789" i="8"/>
  <c r="C847" i="7"/>
  <c r="C850" i="7" s="1"/>
  <c r="C852" i="7" s="1"/>
  <c r="X805" i="7"/>
  <c r="X712" i="4" l="1"/>
  <c r="B760" i="4"/>
  <c r="C760" i="4"/>
  <c r="C779" i="4" s="1"/>
  <c r="C755" i="4" s="1"/>
  <c r="C756" i="4" s="1"/>
  <c r="X713" i="6"/>
  <c r="C761" i="6"/>
  <c r="C780" i="6" s="1"/>
  <c r="C756" i="6" s="1"/>
  <c r="C757" i="6" s="1"/>
  <c r="B761" i="6"/>
  <c r="C462" i="1"/>
  <c r="C465" i="1" s="1"/>
  <c r="C470" i="1"/>
  <c r="C484" i="1" s="1"/>
  <c r="C466" i="1" s="1"/>
  <c r="X749" i="2"/>
  <c r="Y740" i="2"/>
  <c r="C796" i="2" s="1"/>
  <c r="C815" i="2" s="1"/>
  <c r="C792" i="2" s="1"/>
  <c r="B747" i="2"/>
  <c r="C799" i="5"/>
  <c r="C818" i="5" s="1"/>
  <c r="C795" i="5" s="1"/>
  <c r="C954" i="11"/>
  <c r="C957" i="11" s="1"/>
  <c r="C959" i="11" s="1"/>
  <c r="X749" i="5"/>
  <c r="C791" i="5"/>
  <c r="C794" i="5" s="1"/>
  <c r="C875" i="9"/>
  <c r="Y879" i="9" s="1"/>
  <c r="Y898" i="9" s="1"/>
  <c r="Y874" i="9" s="1"/>
  <c r="X831" i="9"/>
  <c r="X911" i="11"/>
  <c r="B879" i="9"/>
  <c r="Y839" i="8"/>
  <c r="Y858" i="8" s="1"/>
  <c r="Y835" i="8" s="1"/>
  <c r="Y831" i="8"/>
  <c r="Y834" i="8" s="1"/>
  <c r="C876" i="8"/>
  <c r="C879" i="8" s="1"/>
  <c r="X839" i="8"/>
  <c r="B837" i="8"/>
  <c r="Y855" i="7"/>
  <c r="Y874" i="7" s="1"/>
  <c r="Y851" i="7" s="1"/>
  <c r="Y847" i="7"/>
  <c r="Y850" i="7" s="1"/>
  <c r="C892" i="7"/>
  <c r="C895" i="7" s="1"/>
  <c r="X855" i="7"/>
  <c r="B853" i="7"/>
  <c r="B758" i="4" l="1"/>
  <c r="Y751" i="4"/>
  <c r="X760" i="4"/>
  <c r="Y760" i="4"/>
  <c r="Y779" i="4" s="1"/>
  <c r="Y755" i="4" s="1"/>
  <c r="Y752" i="6"/>
  <c r="B759" i="6"/>
  <c r="X761" i="6"/>
  <c r="Y761" i="6"/>
  <c r="Y780" i="6" s="1"/>
  <c r="Y756" i="6" s="1"/>
  <c r="C467" i="1"/>
  <c r="B468" i="1" s="1"/>
  <c r="Y743" i="2"/>
  <c r="Y745" i="2" s="1"/>
  <c r="C788" i="2" s="1"/>
  <c r="C791" i="2" s="1"/>
  <c r="C793" i="2" s="1"/>
  <c r="C796" i="5"/>
  <c r="X799" i="5" s="1"/>
  <c r="X879" i="9"/>
  <c r="B877" i="9"/>
  <c r="Y870" i="9"/>
  <c r="Y873" i="9" s="1"/>
  <c r="Y875" i="9" s="1"/>
  <c r="C927" i="9" s="1"/>
  <c r="C946" i="9" s="1"/>
  <c r="C923" i="9" s="1"/>
  <c r="Y836" i="8"/>
  <c r="X837" i="8" s="1"/>
  <c r="Y852" i="7"/>
  <c r="C901" i="7" s="1"/>
  <c r="C920" i="7" s="1"/>
  <c r="C896" i="7" s="1"/>
  <c r="C897" i="7" s="1"/>
  <c r="Y962" i="11"/>
  <c r="Y981" i="11" s="1"/>
  <c r="Y958" i="11" s="1"/>
  <c r="Y954" i="11"/>
  <c r="Y957" i="11" s="1"/>
  <c r="C999" i="11"/>
  <c r="C1002" i="11" s="1"/>
  <c r="X962" i="11"/>
  <c r="B960" i="11"/>
  <c r="Y754" i="4" l="1"/>
  <c r="Y756" i="4" s="1"/>
  <c r="C807" i="4"/>
  <c r="C826" i="4" s="1"/>
  <c r="C803" i="4" s="1"/>
  <c r="C808" i="6"/>
  <c r="C827" i="6" s="1"/>
  <c r="C804" i="6" s="1"/>
  <c r="Y755" i="6"/>
  <c r="Y757" i="6" s="1"/>
  <c r="X470" i="1"/>
  <c r="Y470" i="1"/>
  <c r="Y484" i="1" s="1"/>
  <c r="Y466" i="1" s="1"/>
  <c r="Y462" i="1"/>
  <c r="Y465" i="1" s="1"/>
  <c r="X746" i="2"/>
  <c r="Y799" i="5"/>
  <c r="Y818" i="5" s="1"/>
  <c r="Y795" i="5" s="1"/>
  <c r="Y791" i="5"/>
  <c r="Y794" i="5" s="1"/>
  <c r="B797" i="5"/>
  <c r="C836" i="5"/>
  <c r="C839" i="5" s="1"/>
  <c r="C885" i="8"/>
  <c r="C904" i="8" s="1"/>
  <c r="C880" i="8" s="1"/>
  <c r="C881" i="8" s="1"/>
  <c r="B883" i="8" s="1"/>
  <c r="Y796" i="2"/>
  <c r="Y815" i="2" s="1"/>
  <c r="Y792" i="2" s="1"/>
  <c r="C833" i="2"/>
  <c r="C836" i="2" s="1"/>
  <c r="B794" i="2"/>
  <c r="Y788" i="2"/>
  <c r="Y791" i="2" s="1"/>
  <c r="X796" i="2"/>
  <c r="C919" i="9"/>
  <c r="C922" i="9" s="1"/>
  <c r="C924" i="9" s="1"/>
  <c r="X876" i="9"/>
  <c r="B885" i="8"/>
  <c r="X853" i="7"/>
  <c r="B901" i="7"/>
  <c r="Y901" i="7"/>
  <c r="Y920" i="7" s="1"/>
  <c r="Y896" i="7" s="1"/>
  <c r="B899" i="7"/>
  <c r="Y892" i="7"/>
  <c r="Y895" i="7" s="1"/>
  <c r="X901" i="7"/>
  <c r="Y959" i="11"/>
  <c r="X757" i="4" l="1"/>
  <c r="C799" i="4"/>
  <c r="C802" i="4" s="1"/>
  <c r="C804" i="4" s="1"/>
  <c r="C800" i="6"/>
  <c r="C803" i="6" s="1"/>
  <c r="C805" i="6" s="1"/>
  <c r="X758" i="6"/>
  <c r="Y467" i="1"/>
  <c r="Y885" i="8"/>
  <c r="Y904" i="8" s="1"/>
  <c r="Y880" i="8" s="1"/>
  <c r="Y796" i="5"/>
  <c r="B845" i="5" s="1"/>
  <c r="Y876" i="8"/>
  <c r="Y879" i="8" s="1"/>
  <c r="X885" i="8"/>
  <c r="Y793" i="2"/>
  <c r="X794" i="2" s="1"/>
  <c r="Y897" i="7"/>
  <c r="C941" i="7" s="1"/>
  <c r="C944" i="7" s="1"/>
  <c r="Y927" i="9"/>
  <c r="Y946" i="9" s="1"/>
  <c r="Y923" i="9" s="1"/>
  <c r="Y919" i="9"/>
  <c r="Y922" i="9" s="1"/>
  <c r="C964" i="9"/>
  <c r="C967" i="9" s="1"/>
  <c r="X927" i="9"/>
  <c r="B925" i="9"/>
  <c r="C1008" i="11"/>
  <c r="C1027" i="11" s="1"/>
  <c r="C1003" i="11" s="1"/>
  <c r="C1004" i="11" s="1"/>
  <c r="X960" i="11"/>
  <c r="B1008" i="11"/>
  <c r="C844" i="4" l="1"/>
  <c r="C847" i="4" s="1"/>
  <c r="Y807" i="4"/>
  <c r="Y826" i="4" s="1"/>
  <c r="Y803" i="4" s="1"/>
  <c r="B805" i="4"/>
  <c r="X807" i="4"/>
  <c r="Y799" i="4"/>
  <c r="Y802" i="4" s="1"/>
  <c r="Y804" i="4" s="1"/>
  <c r="Y800" i="6"/>
  <c r="Y803" i="6" s="1"/>
  <c r="B806" i="6"/>
  <c r="Y808" i="6"/>
  <c r="Y827" i="6" s="1"/>
  <c r="Y804" i="6" s="1"/>
  <c r="C845" i="6"/>
  <c r="C848" i="6" s="1"/>
  <c r="X808" i="6"/>
  <c r="Y881" i="8"/>
  <c r="X882" i="8" s="1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C933" i="8"/>
  <c r="C952" i="8" s="1"/>
  <c r="C929" i="8" s="1"/>
  <c r="C925" i="8"/>
  <c r="C928" i="8" s="1"/>
  <c r="X797" i="5"/>
  <c r="C845" i="5"/>
  <c r="C864" i="5" s="1"/>
  <c r="C840" i="5" s="1"/>
  <c r="C841" i="5" s="1"/>
  <c r="Y845" i="5" s="1"/>
  <c r="Y864" i="5" s="1"/>
  <c r="Y840" i="5" s="1"/>
  <c r="C842" i="2"/>
  <c r="C861" i="2" s="1"/>
  <c r="C837" i="2" s="1"/>
  <c r="C838" i="2" s="1"/>
  <c r="X842" i="2" s="1"/>
  <c r="B842" i="2"/>
  <c r="X898" i="7"/>
  <c r="Y924" i="9"/>
  <c r="Y1008" i="11"/>
  <c r="Y1027" i="11" s="1"/>
  <c r="Y1003" i="11" s="1"/>
  <c r="B1006" i="11"/>
  <c r="Y999" i="11"/>
  <c r="X1008" i="11"/>
  <c r="X805" i="4" l="1"/>
  <c r="C853" i="4"/>
  <c r="C872" i="4" s="1"/>
  <c r="C848" i="4" s="1"/>
  <c r="C849" i="4" s="1"/>
  <c r="B853" i="4"/>
  <c r="Y805" i="6"/>
  <c r="C505" i="1"/>
  <c r="X509" i="1" s="1"/>
  <c r="C930" i="8"/>
  <c r="Y925" i="8" s="1"/>
  <c r="Y928" i="8" s="1"/>
  <c r="Y836" i="5"/>
  <c r="Y839" i="5" s="1"/>
  <c r="Y841" i="5" s="1"/>
  <c r="C893" i="5" s="1"/>
  <c r="C912" i="5" s="1"/>
  <c r="C889" i="5" s="1"/>
  <c r="X845" i="5"/>
  <c r="B843" i="5"/>
  <c r="B840" i="2"/>
  <c r="Y842" i="2"/>
  <c r="Y861" i="2" s="1"/>
  <c r="Y837" i="2" s="1"/>
  <c r="Y833" i="2"/>
  <c r="Y836" i="2" s="1"/>
  <c r="B947" i="7"/>
  <c r="Y949" i="7"/>
  <c r="Y968" i="7" s="1"/>
  <c r="Y945" i="7" s="1"/>
  <c r="Y946" i="7" s="1"/>
  <c r="X949" i="7"/>
  <c r="C986" i="7"/>
  <c r="C989" i="7" s="1"/>
  <c r="C973" i="9"/>
  <c r="C992" i="9" s="1"/>
  <c r="C968" i="9" s="1"/>
  <c r="C969" i="9" s="1"/>
  <c r="X925" i="9"/>
  <c r="B973" i="9"/>
  <c r="C1055" i="11"/>
  <c r="C1074" i="11" s="1"/>
  <c r="C1051" i="11" s="1"/>
  <c r="Y1002" i="11"/>
  <c r="Y1004" i="11" s="1"/>
  <c r="X853" i="4" l="1"/>
  <c r="Y853" i="4"/>
  <c r="Y872" i="4" s="1"/>
  <c r="Y848" i="4" s="1"/>
  <c r="Y844" i="4"/>
  <c r="Y847" i="4" s="1"/>
  <c r="B851" i="4"/>
  <c r="X806" i="6"/>
  <c r="B854" i="6"/>
  <c r="C854" i="6"/>
  <c r="C873" i="6" s="1"/>
  <c r="C849" i="6" s="1"/>
  <c r="C850" i="6" s="1"/>
  <c r="Y503" i="1"/>
  <c r="Y509" i="1"/>
  <c r="Y525" i="1" s="1"/>
  <c r="Y504" i="1" s="1"/>
  <c r="B507" i="1"/>
  <c r="X933" i="8"/>
  <c r="C970" i="8"/>
  <c r="C973" i="8" s="1"/>
  <c r="Y933" i="8"/>
  <c r="Y952" i="8" s="1"/>
  <c r="Y929" i="8" s="1"/>
  <c r="Y930" i="8" s="1"/>
  <c r="X931" i="8" s="1"/>
  <c r="B931" i="8"/>
  <c r="C885" i="5"/>
  <c r="C888" i="5" s="1"/>
  <c r="C890" i="5" s="1"/>
  <c r="X893" i="5" s="1"/>
  <c r="X842" i="5"/>
  <c r="Y838" i="2"/>
  <c r="C890" i="2" s="1"/>
  <c r="C909" i="2" s="1"/>
  <c r="C886" i="2" s="1"/>
  <c r="Y973" i="9"/>
  <c r="Y992" i="9" s="1"/>
  <c r="Y968" i="9" s="1"/>
  <c r="B971" i="9"/>
  <c r="Y964" i="9"/>
  <c r="X973" i="9"/>
  <c r="C995" i="7"/>
  <c r="C1014" i="7" s="1"/>
  <c r="C990" i="7" s="1"/>
  <c r="C991" i="7" s="1"/>
  <c r="X947" i="7"/>
  <c r="B995" i="7"/>
  <c r="C1047" i="11"/>
  <c r="C1050" i="11" s="1"/>
  <c r="C1052" i="11" s="1"/>
  <c r="X1005" i="11"/>
  <c r="Y849" i="4" l="1"/>
  <c r="C901" i="4" s="1"/>
  <c r="C920" i="4" s="1"/>
  <c r="C897" i="4" s="1"/>
  <c r="C893" i="4"/>
  <c r="C896" i="4" s="1"/>
  <c r="X850" i="4"/>
  <c r="B852" i="6"/>
  <c r="Y845" i="6"/>
  <c r="Y848" i="6" s="1"/>
  <c r="Y854" i="6"/>
  <c r="Y873" i="6" s="1"/>
  <c r="Y849" i="6" s="1"/>
  <c r="X854" i="6"/>
  <c r="Y505" i="1"/>
  <c r="C559" i="1" s="1"/>
  <c r="C571" i="1" s="1"/>
  <c r="C555" i="1" s="1"/>
  <c r="C979" i="8"/>
  <c r="C998" i="8" s="1"/>
  <c r="C974" i="8" s="1"/>
  <c r="C975" i="8" s="1"/>
  <c r="B977" i="8" s="1"/>
  <c r="C930" i="5"/>
  <c r="C933" i="5" s="1"/>
  <c r="Y885" i="5"/>
  <c r="Y888" i="5" s="1"/>
  <c r="B979" i="8"/>
  <c r="Y893" i="5"/>
  <c r="Y912" i="5" s="1"/>
  <c r="Y889" i="5" s="1"/>
  <c r="B891" i="5"/>
  <c r="X839" i="2"/>
  <c r="C882" i="2"/>
  <c r="C885" i="2" s="1"/>
  <c r="C887" i="2" s="1"/>
  <c r="Y882" i="2" s="1"/>
  <c r="Y885" i="2" s="1"/>
  <c r="C1020" i="9"/>
  <c r="C1039" i="9" s="1"/>
  <c r="C1016" i="9" s="1"/>
  <c r="Y967" i="9"/>
  <c r="Y969" i="9" s="1"/>
  <c r="Y995" i="7"/>
  <c r="Y1014" i="7" s="1"/>
  <c r="Y990" i="7" s="1"/>
  <c r="B993" i="7"/>
  <c r="Y986" i="7"/>
  <c r="X995" i="7"/>
  <c r="Y1055" i="11"/>
  <c r="Y1074" i="11" s="1"/>
  <c r="Y1051" i="11" s="1"/>
  <c r="Y1047" i="11"/>
  <c r="Y1050" i="11" s="1"/>
  <c r="C1092" i="11"/>
  <c r="C1095" i="11" s="1"/>
  <c r="X1055" i="11"/>
  <c r="B1053" i="11"/>
  <c r="C898" i="4" l="1"/>
  <c r="Y850" i="6"/>
  <c r="Y890" i="5"/>
  <c r="C939" i="5" s="1"/>
  <c r="C958" i="5" s="1"/>
  <c r="C934" i="5" s="1"/>
  <c r="C935" i="5" s="1"/>
  <c r="Y939" i="5" s="1"/>
  <c r="Y958" i="5" s="1"/>
  <c r="Y934" i="5" s="1"/>
  <c r="Y970" i="8"/>
  <c r="C1026" i="8" s="1"/>
  <c r="C1045" i="8" s="1"/>
  <c r="C1022" i="8" s="1"/>
  <c r="X979" i="8"/>
  <c r="Y979" i="8"/>
  <c r="Y998" i="8" s="1"/>
  <c r="Y974" i="8" s="1"/>
  <c r="C551" i="1"/>
  <c r="C554" i="1" s="1"/>
  <c r="C556" i="1" s="1"/>
  <c r="X506" i="1"/>
  <c r="Y890" i="2"/>
  <c r="Y909" i="2" s="1"/>
  <c r="Y886" i="2" s="1"/>
  <c r="Y887" i="2" s="1"/>
  <c r="X888" i="2" s="1"/>
  <c r="B888" i="2"/>
  <c r="X890" i="2"/>
  <c r="C927" i="2"/>
  <c r="C930" i="2" s="1"/>
  <c r="C1012" i="9"/>
  <c r="C1015" i="9" s="1"/>
  <c r="C1017" i="9" s="1"/>
  <c r="X970" i="9"/>
  <c r="C1042" i="7"/>
  <c r="C1061" i="7" s="1"/>
  <c r="C1038" i="7" s="1"/>
  <c r="Y989" i="7"/>
  <c r="Y991" i="7" s="1"/>
  <c r="Y1052" i="11"/>
  <c r="B899" i="4" l="1"/>
  <c r="C938" i="4"/>
  <c r="C941" i="4" s="1"/>
  <c r="X901" i="4"/>
  <c r="Y893" i="4"/>
  <c r="Y896" i="4" s="1"/>
  <c r="Y901" i="4"/>
  <c r="Y920" i="4" s="1"/>
  <c r="Y897" i="4" s="1"/>
  <c r="X891" i="5"/>
  <c r="X851" i="6"/>
  <c r="C894" i="6"/>
  <c r="C897" i="6" s="1"/>
  <c r="C902" i="6"/>
  <c r="C921" i="6" s="1"/>
  <c r="C898" i="6" s="1"/>
  <c r="B939" i="5"/>
  <c r="Y973" i="8"/>
  <c r="Y975" i="8" s="1"/>
  <c r="Y930" i="5"/>
  <c r="C986" i="5" s="1"/>
  <c r="C1005" i="5" s="1"/>
  <c r="C982" i="5" s="1"/>
  <c r="X939" i="5"/>
  <c r="B937" i="5"/>
  <c r="X559" i="1"/>
  <c r="B557" i="1"/>
  <c r="Y551" i="1"/>
  <c r="Y554" i="1" s="1"/>
  <c r="Y559" i="1"/>
  <c r="Y571" i="1" s="1"/>
  <c r="Y555" i="1" s="1"/>
  <c r="C936" i="2"/>
  <c r="C955" i="2" s="1"/>
  <c r="C931" i="2" s="1"/>
  <c r="C932" i="2" s="1"/>
  <c r="X936" i="2" s="1"/>
  <c r="B936" i="2"/>
  <c r="Y1020" i="9"/>
  <c r="Y1039" i="9" s="1"/>
  <c r="Y1016" i="9" s="1"/>
  <c r="Y1012" i="9"/>
  <c r="Y1015" i="9" s="1"/>
  <c r="C1057" i="9"/>
  <c r="C1060" i="9" s="1"/>
  <c r="X1020" i="9"/>
  <c r="B1018" i="9"/>
  <c r="C1034" i="7"/>
  <c r="C1037" i="7" s="1"/>
  <c r="C1039" i="7" s="1"/>
  <c r="X992" i="7"/>
  <c r="C1101" i="11"/>
  <c r="C1120" i="11" s="1"/>
  <c r="C1096" i="11" s="1"/>
  <c r="C1097" i="11" s="1"/>
  <c r="X1053" i="11"/>
  <c r="B1101" i="11"/>
  <c r="Y898" i="4" l="1"/>
  <c r="X976" i="8"/>
  <c r="C1018" i="8"/>
  <c r="C1021" i="8" s="1"/>
  <c r="C1023" i="8" s="1"/>
  <c r="Y1026" i="8" s="1"/>
  <c r="Y1045" i="8" s="1"/>
  <c r="Y1022" i="8" s="1"/>
  <c r="C899" i="6"/>
  <c r="Y933" i="5"/>
  <c r="Y935" i="5" s="1"/>
  <c r="C978" i="5" s="1"/>
  <c r="C981" i="5" s="1"/>
  <c r="C983" i="5" s="1"/>
  <c r="Y978" i="5" s="1"/>
  <c r="Y981" i="5" s="1"/>
  <c r="Y556" i="1"/>
  <c r="Y1018" i="8"/>
  <c r="Y1021" i="8" s="1"/>
  <c r="B1024" i="8"/>
  <c r="X1026" i="8"/>
  <c r="C1063" i="8"/>
  <c r="C1066" i="8" s="1"/>
  <c r="B934" i="2"/>
  <c r="Y936" i="2"/>
  <c r="Y955" i="2" s="1"/>
  <c r="Y931" i="2" s="1"/>
  <c r="Y927" i="2"/>
  <c r="C983" i="2" s="1"/>
  <c r="C1002" i="2" s="1"/>
  <c r="C979" i="2" s="1"/>
  <c r="Y1017" i="9"/>
  <c r="Y1042" i="7"/>
  <c r="Y1061" i="7" s="1"/>
  <c r="Y1038" i="7" s="1"/>
  <c r="Y1034" i="7"/>
  <c r="Y1037" i="7" s="1"/>
  <c r="C1079" i="7"/>
  <c r="C1082" i="7" s="1"/>
  <c r="X1042" i="7"/>
  <c r="B1040" i="7"/>
  <c r="Y1101" i="11"/>
  <c r="Y1120" i="11" s="1"/>
  <c r="Y1096" i="11" s="1"/>
  <c r="B1099" i="11"/>
  <c r="Y1092" i="11"/>
  <c r="Y1095" i="11" s="1"/>
  <c r="X1101" i="11"/>
  <c r="X899" i="4" l="1"/>
  <c r="C947" i="4"/>
  <c r="C966" i="4" s="1"/>
  <c r="C942" i="4" s="1"/>
  <c r="C943" i="4" s="1"/>
  <c r="B947" i="4"/>
  <c r="C595" i="1"/>
  <c r="C612" i="1" s="1"/>
  <c r="C590" i="1" s="1"/>
  <c r="C586" i="1"/>
  <c r="C589" i="1" s="1"/>
  <c r="Y1023" i="8"/>
  <c r="X1024" i="8" s="1"/>
  <c r="B900" i="6"/>
  <c r="X902" i="6"/>
  <c r="Y902" i="6"/>
  <c r="Y921" i="6" s="1"/>
  <c r="Y898" i="6" s="1"/>
  <c r="C939" i="6"/>
  <c r="C942" i="6" s="1"/>
  <c r="Y894" i="6"/>
  <c r="Y897" i="6" s="1"/>
  <c r="X936" i="5"/>
  <c r="B984" i="5"/>
  <c r="C1023" i="5"/>
  <c r="C1026" i="5" s="1"/>
  <c r="Y986" i="5"/>
  <c r="Y1005" i="5" s="1"/>
  <c r="Y982" i="5" s="1"/>
  <c r="Y983" i="5" s="1"/>
  <c r="X986" i="5"/>
  <c r="B595" i="1"/>
  <c r="X557" i="1"/>
  <c r="Y930" i="2"/>
  <c r="Y932" i="2" s="1"/>
  <c r="X933" i="2" s="1"/>
  <c r="C1072" i="8"/>
  <c r="C1091" i="8" s="1"/>
  <c r="C1067" i="8" s="1"/>
  <c r="C1068" i="8" s="1"/>
  <c r="B1070" i="8" s="1"/>
  <c r="B1072" i="8"/>
  <c r="Y1097" i="11"/>
  <c r="X1098" i="11" s="1"/>
  <c r="C1066" i="9"/>
  <c r="C1085" i="9" s="1"/>
  <c r="C1061" i="9" s="1"/>
  <c r="C1062" i="9" s="1"/>
  <c r="X1018" i="9"/>
  <c r="B1066" i="9"/>
  <c r="Y1039" i="7"/>
  <c r="Y938" i="4" l="1"/>
  <c r="B945" i="4"/>
  <c r="X947" i="4"/>
  <c r="Y947" i="4"/>
  <c r="Y966" i="4" s="1"/>
  <c r="Y942" i="4" s="1"/>
  <c r="C591" i="1"/>
  <c r="X595" i="1" s="1"/>
  <c r="Y899" i="6"/>
  <c r="X900" i="6" s="1"/>
  <c r="C975" i="2"/>
  <c r="C978" i="2" s="1"/>
  <c r="C980" i="2" s="1"/>
  <c r="Y983" i="2" s="1"/>
  <c r="Y1002" i="2" s="1"/>
  <c r="Y979" i="2" s="1"/>
  <c r="C1032" i="5"/>
  <c r="C1051" i="5" s="1"/>
  <c r="C1027" i="5" s="1"/>
  <c r="C1028" i="5" s="1"/>
  <c r="X984" i="5"/>
  <c r="B1032" i="5"/>
  <c r="Y1063" i="8"/>
  <c r="Y1066" i="8" s="1"/>
  <c r="Y1072" i="8"/>
  <c r="Y1091" i="8" s="1"/>
  <c r="Y1067" i="8" s="1"/>
  <c r="X1072" i="8"/>
  <c r="Y1066" i="9"/>
  <c r="Y1085" i="9" s="1"/>
  <c r="Y1061" i="9" s="1"/>
  <c r="B1064" i="9"/>
  <c r="Y1057" i="9"/>
  <c r="Y1060" i="9" s="1"/>
  <c r="X1066" i="9"/>
  <c r="C1088" i="7"/>
  <c r="C1107" i="7" s="1"/>
  <c r="C1083" i="7" s="1"/>
  <c r="C1084" i="7" s="1"/>
  <c r="X1040" i="7"/>
  <c r="B1088" i="7"/>
  <c r="Y941" i="4" l="1"/>
  <c r="Y943" i="4" s="1"/>
  <c r="C994" i="4"/>
  <c r="C1013" i="4" s="1"/>
  <c r="C990" i="4" s="1"/>
  <c r="B593" i="1"/>
  <c r="Y595" i="1"/>
  <c r="Y612" i="1" s="1"/>
  <c r="Y590" i="1" s="1"/>
  <c r="B948" i="6"/>
  <c r="C948" i="6"/>
  <c r="C967" i="6" s="1"/>
  <c r="C943" i="6" s="1"/>
  <c r="C944" i="6" s="1"/>
  <c r="X948" i="6" s="1"/>
  <c r="C1020" i="2"/>
  <c r="C1023" i="2" s="1"/>
  <c r="B981" i="2"/>
  <c r="Y975" i="2"/>
  <c r="Y978" i="2" s="1"/>
  <c r="Y980" i="2" s="1"/>
  <c r="X981" i="2" s="1"/>
  <c r="X983" i="2"/>
  <c r="Y1032" i="5"/>
  <c r="Y1051" i="5" s="1"/>
  <c r="Y1027" i="5" s="1"/>
  <c r="Y1023" i="5"/>
  <c r="Y1026" i="5" s="1"/>
  <c r="B1030" i="5"/>
  <c r="X1032" i="5"/>
  <c r="Y1068" i="8"/>
  <c r="X1069" i="8" s="1"/>
  <c r="Y1062" i="9"/>
  <c r="X1063" i="9" s="1"/>
  <c r="Y1088" i="7"/>
  <c r="Y1107" i="7" s="1"/>
  <c r="Y1083" i="7" s="1"/>
  <c r="B1086" i="7"/>
  <c r="Y1079" i="7"/>
  <c r="Y1082" i="7" s="1"/>
  <c r="X1088" i="7"/>
  <c r="C986" i="4" l="1"/>
  <c r="C989" i="4" s="1"/>
  <c r="C991" i="4" s="1"/>
  <c r="X944" i="4"/>
  <c r="C640" i="1"/>
  <c r="C659" i="1" s="1"/>
  <c r="C636" i="1" s="1"/>
  <c r="Y589" i="1"/>
  <c r="Y591" i="1" s="1"/>
  <c r="B946" i="6"/>
  <c r="Y948" i="6"/>
  <c r="Y967" i="6" s="1"/>
  <c r="Y943" i="6" s="1"/>
  <c r="Y939" i="6"/>
  <c r="Y942" i="6" s="1"/>
  <c r="C1029" i="2"/>
  <c r="C1048" i="2" s="1"/>
  <c r="C1024" i="2" s="1"/>
  <c r="C1025" i="2" s="1"/>
  <c r="X1029" i="2" s="1"/>
  <c r="B1029" i="2"/>
  <c r="Y1028" i="5"/>
  <c r="X1029" i="5" s="1"/>
  <c r="Y1084" i="7"/>
  <c r="X1085" i="7" s="1"/>
  <c r="Y994" i="4" l="1"/>
  <c r="Y1013" i="4" s="1"/>
  <c r="Y990" i="4" s="1"/>
  <c r="C1031" i="4"/>
  <c r="C1034" i="4" s="1"/>
  <c r="X994" i="4"/>
  <c r="Y986" i="4"/>
  <c r="Y989" i="4" s="1"/>
  <c r="Y991" i="4" s="1"/>
  <c r="B992" i="4"/>
  <c r="C632" i="1"/>
  <c r="C635" i="1" s="1"/>
  <c r="C637" i="1" s="1"/>
  <c r="X592" i="1"/>
  <c r="Y944" i="6"/>
  <c r="X945" i="6" s="1"/>
  <c r="C995" i="6"/>
  <c r="C1014" i="6" s="1"/>
  <c r="C991" i="6" s="1"/>
  <c r="B1027" i="2"/>
  <c r="Y1020" i="2"/>
  <c r="Y1023" i="2" s="1"/>
  <c r="Y1029" i="2"/>
  <c r="Y1048" i="2" s="1"/>
  <c r="Y1024" i="2" s="1"/>
  <c r="X992" i="4" l="1"/>
  <c r="C1040" i="4"/>
  <c r="C1059" i="4" s="1"/>
  <c r="C1035" i="4" s="1"/>
  <c r="C1036" i="4" s="1"/>
  <c r="B1040" i="4"/>
  <c r="Y640" i="1"/>
  <c r="Y659" i="1" s="1"/>
  <c r="Y636" i="1" s="1"/>
  <c r="X640" i="1"/>
  <c r="Y632" i="1"/>
  <c r="Y635" i="1" s="1"/>
  <c r="B638" i="1"/>
  <c r="C677" i="1"/>
  <c r="C680" i="1" s="1"/>
  <c r="C987" i="6"/>
  <c r="C990" i="6" s="1"/>
  <c r="C992" i="6" s="1"/>
  <c r="C1032" i="6" s="1"/>
  <c r="C1035" i="6" s="1"/>
  <c r="Y1025" i="2"/>
  <c r="X1026" i="2" s="1"/>
  <c r="Y637" i="1" l="1"/>
  <c r="X1040" i="4"/>
  <c r="Y1040" i="4"/>
  <c r="Y1059" i="4" s="1"/>
  <c r="Y1035" i="4" s="1"/>
  <c r="B1038" i="4"/>
  <c r="Y1031" i="4"/>
  <c r="Y1034" i="4" s="1"/>
  <c r="Y1036" i="4" s="1"/>
  <c r="X1037" i="4" s="1"/>
  <c r="B686" i="1"/>
  <c r="C686" i="1"/>
  <c r="C705" i="1" s="1"/>
  <c r="C681" i="1" s="1"/>
  <c r="C682" i="1" s="1"/>
  <c r="X638" i="1"/>
  <c r="Y987" i="6"/>
  <c r="Y990" i="6" s="1"/>
  <c r="B993" i="6"/>
  <c r="Y995" i="6"/>
  <c r="Y1014" i="6" s="1"/>
  <c r="Y991" i="6" s="1"/>
  <c r="X995" i="6"/>
  <c r="Y677" i="1" l="1"/>
  <c r="Y686" i="1"/>
  <c r="Y705" i="1" s="1"/>
  <c r="Y681" i="1" s="1"/>
  <c r="B684" i="1"/>
  <c r="X686" i="1"/>
  <c r="Y992" i="6"/>
  <c r="X993" i="6" s="1"/>
  <c r="Y680" i="1" l="1"/>
  <c r="Y682" i="1" s="1"/>
  <c r="C733" i="1"/>
  <c r="C752" i="1" s="1"/>
  <c r="C729" i="1" s="1"/>
  <c r="C1041" i="6"/>
  <c r="C1060" i="6" s="1"/>
  <c r="C1036" i="6" s="1"/>
  <c r="C1037" i="6" s="1"/>
  <c r="B1039" i="6" s="1"/>
  <c r="B1041" i="6"/>
  <c r="C725" i="1" l="1"/>
  <c r="C728" i="1" s="1"/>
  <c r="C730" i="1" s="1"/>
  <c r="X683" i="1"/>
  <c r="Y1032" i="6"/>
  <c r="Y1035" i="6" s="1"/>
  <c r="X1041" i="6"/>
  <c r="Y1041" i="6"/>
  <c r="Y1060" i="6" s="1"/>
  <c r="Y1036" i="6" s="1"/>
  <c r="Y733" i="1" l="1"/>
  <c r="Y752" i="1" s="1"/>
  <c r="Y729" i="1" s="1"/>
  <c r="B731" i="1"/>
  <c r="Y725" i="1"/>
  <c r="Y728" i="1" s="1"/>
  <c r="Y730" i="1" s="1"/>
  <c r="X733" i="1"/>
  <c r="C770" i="1"/>
  <c r="C773" i="1" s="1"/>
  <c r="Y1037" i="6"/>
  <c r="X1038" i="6" s="1"/>
  <c r="C779" i="1" l="1"/>
  <c r="C798" i="1" s="1"/>
  <c r="C774" i="1" s="1"/>
  <c r="C775" i="1" s="1"/>
  <c r="X731" i="1"/>
  <c r="B779" i="1"/>
  <c r="X779" i="1" l="1"/>
  <c r="Y770" i="1"/>
  <c r="B777" i="1"/>
  <c r="Y779" i="1"/>
  <c r="Y798" i="1" s="1"/>
  <c r="Y774" i="1" s="1"/>
  <c r="C826" i="1" l="1"/>
  <c r="C845" i="1" s="1"/>
  <c r="C822" i="1" s="1"/>
  <c r="Y773" i="1"/>
  <c r="Y775" i="1" s="1"/>
  <c r="C818" i="1" l="1"/>
  <c r="C821" i="1" s="1"/>
  <c r="C823" i="1" s="1"/>
  <c r="X776" i="1"/>
  <c r="Y826" i="1" l="1"/>
  <c r="Y845" i="1" s="1"/>
  <c r="Y822" i="1" s="1"/>
  <c r="C863" i="1"/>
  <c r="C866" i="1" s="1"/>
  <c r="B824" i="1"/>
  <c r="Y818" i="1"/>
  <c r="Y821" i="1" s="1"/>
  <c r="Y823" i="1" s="1"/>
  <c r="X826" i="1"/>
  <c r="X824" i="1" l="1"/>
  <c r="C872" i="1"/>
  <c r="C891" i="1" s="1"/>
  <c r="C867" i="1" s="1"/>
  <c r="C868" i="1" s="1"/>
  <c r="B872" i="1"/>
  <c r="Y872" i="1" l="1"/>
  <c r="Y891" i="1" s="1"/>
  <c r="Y867" i="1" s="1"/>
  <c r="B870" i="1"/>
  <c r="Y863" i="1"/>
  <c r="Y866" i="1" s="1"/>
  <c r="Y868" i="1" s="1"/>
  <c r="X872" i="1"/>
  <c r="C920" i="1" l="1"/>
  <c r="C939" i="1" s="1"/>
  <c r="C916" i="1" s="1"/>
  <c r="C912" i="1"/>
  <c r="C915" i="1" s="1"/>
  <c r="C917" i="1" s="1"/>
  <c r="X869" i="1"/>
  <c r="Y912" i="1" l="1"/>
  <c r="Y915" i="1" s="1"/>
  <c r="X920" i="1"/>
  <c r="Y920" i="1"/>
  <c r="Y939" i="1" s="1"/>
  <c r="Y916" i="1" s="1"/>
  <c r="Y917" i="1" s="1"/>
  <c r="B918" i="1"/>
  <c r="C957" i="1"/>
  <c r="C960" i="1" s="1"/>
  <c r="B966" i="1" l="1"/>
  <c r="X918" i="1"/>
  <c r="C966" i="1"/>
  <c r="C985" i="1" s="1"/>
  <c r="C961" i="1" s="1"/>
  <c r="C962" i="1" s="1"/>
  <c r="Y966" i="1" l="1"/>
  <c r="Y985" i="1" s="1"/>
  <c r="Y961" i="1" s="1"/>
  <c r="X966" i="1"/>
  <c r="Y957" i="1"/>
  <c r="B964" i="1"/>
  <c r="Y960" i="1" l="1"/>
  <c r="Y962" i="1" s="1"/>
  <c r="C1013" i="1"/>
  <c r="C1032" i="1" s="1"/>
  <c r="C1009" i="1" s="1"/>
  <c r="C1005" i="1" l="1"/>
  <c r="C1008" i="1" s="1"/>
  <c r="C1010" i="1" s="1"/>
  <c r="X963" i="1"/>
  <c r="C242" i="3"/>
  <c r="C244" i="3" s="1"/>
  <c r="Y239" i="3" s="1"/>
  <c r="X1013" i="1" l="1"/>
  <c r="C1050" i="1"/>
  <c r="C1053" i="1" s="1"/>
  <c r="Y1013" i="1"/>
  <c r="Y1032" i="1" s="1"/>
  <c r="Y1009" i="1" s="1"/>
  <c r="B1011" i="1"/>
  <c r="Y1005" i="1"/>
  <c r="Y1008" i="1" s="1"/>
  <c r="B246" i="3"/>
  <c r="Y248" i="3"/>
  <c r="Y267" i="3" s="1"/>
  <c r="Y243" i="3" s="1"/>
  <c r="X248" i="3"/>
  <c r="Y242" i="3"/>
  <c r="Y1010" i="1" l="1"/>
  <c r="X1011" i="1" s="1"/>
  <c r="B1059" i="1"/>
  <c r="C1059" i="1"/>
  <c r="C1078" i="1" s="1"/>
  <c r="C1054" i="1" s="1"/>
  <c r="C1055" i="1" s="1"/>
  <c r="B1057" i="1" s="1"/>
  <c r="Y244" i="3"/>
  <c r="C294" i="3" s="1"/>
  <c r="C313" i="3" s="1"/>
  <c r="C290" i="3" s="1"/>
  <c r="Y1059" i="1" l="1"/>
  <c r="Y1078" i="1" s="1"/>
  <c r="Y1054" i="1" s="1"/>
  <c r="Y1050" i="1"/>
  <c r="Y1053" i="1" s="1"/>
  <c r="Y1055" i="1" s="1"/>
  <c r="X1056" i="1" s="1"/>
  <c r="X1059" i="1"/>
  <c r="C286" i="3"/>
  <c r="C289" i="3" s="1"/>
  <c r="C291" i="3" s="1"/>
  <c r="X294" i="3" s="1"/>
  <c r="X245" i="3"/>
  <c r="B292" i="3" l="1"/>
  <c r="Y294" i="3"/>
  <c r="Y313" i="3" s="1"/>
  <c r="Y290" i="3" s="1"/>
  <c r="Y286" i="3"/>
  <c r="Y289" i="3" s="1"/>
  <c r="Y291" i="3" l="1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C639" i="3" l="1"/>
  <c r="C658" i="3" s="1"/>
  <c r="C635" i="3" s="1"/>
  <c r="Y592" i="3"/>
  <c r="Y594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C676" i="3"/>
  <c r="C679" i="3" s="1"/>
  <c r="Y636" i="3" l="1"/>
  <c r="C685" i="3" s="1"/>
  <c r="C704" i="3" s="1"/>
  <c r="C680" i="3" s="1"/>
  <c r="C681" i="3" s="1"/>
  <c r="X637" i="3" l="1"/>
  <c r="B685" i="3"/>
  <c r="B683" i="3"/>
  <c r="Y676" i="3"/>
  <c r="Y685" i="3"/>
  <c r="Y704" i="3" s="1"/>
  <c r="Y680" i="3" s="1"/>
  <c r="X685" i="3"/>
  <c r="C732" i="3" l="1"/>
  <c r="C751" i="3" s="1"/>
  <c r="C728" i="3" s="1"/>
  <c r="Y679" i="3"/>
  <c r="Y681" i="3" s="1"/>
  <c r="C724" i="3" l="1"/>
  <c r="C727" i="3" s="1"/>
  <c r="C729" i="3" s="1"/>
  <c r="X682" i="3"/>
  <c r="B730" i="3" l="1"/>
  <c r="X732" i="3"/>
  <c r="C769" i="3"/>
  <c r="C772" i="3" s="1"/>
  <c r="Y724" i="3"/>
  <c r="Y727" i="3" s="1"/>
  <c r="Y732" i="3"/>
  <c r="Y751" i="3" s="1"/>
  <c r="Y728" i="3" s="1"/>
  <c r="Y729" i="3" l="1"/>
  <c r="B778" i="3" s="1"/>
  <c r="X730" i="3" l="1"/>
  <c r="C778" i="3"/>
  <c r="C797" i="3" s="1"/>
  <c r="C773" i="3" s="1"/>
  <c r="C774" i="3" s="1"/>
  <c r="Y769" i="3" s="1"/>
  <c r="Y778" i="3" l="1"/>
  <c r="Y797" i="3" s="1"/>
  <c r="Y773" i="3" s="1"/>
  <c r="B776" i="3"/>
  <c r="X778" i="3"/>
  <c r="Y772" i="3"/>
  <c r="C825" i="3"/>
  <c r="C844" i="3" s="1"/>
  <c r="C821" i="3" s="1"/>
  <c r="Y774" i="3" l="1"/>
  <c r="X775" i="3" s="1"/>
  <c r="C817" i="3" l="1"/>
  <c r="C820" i="3" s="1"/>
  <c r="C822" i="3" s="1"/>
  <c r="Y817" i="3" s="1"/>
  <c r="Y820" i="3" s="1"/>
  <c r="C862" i="3" l="1"/>
  <c r="C865" i="3" s="1"/>
  <c r="B823" i="3"/>
  <c r="Y825" i="3"/>
  <c r="Y844" i="3" s="1"/>
  <c r="Y821" i="3" s="1"/>
  <c r="Y822" i="3" s="1"/>
  <c r="X823" i="3" s="1"/>
  <c r="X825" i="3"/>
  <c r="B871" i="3" l="1"/>
  <c r="C871" i="3"/>
  <c r="C890" i="3" s="1"/>
  <c r="C866" i="3" s="1"/>
  <c r="C867" i="3" s="1"/>
  <c r="B869" i="3" s="1"/>
  <c r="X871" i="3" l="1"/>
  <c r="Y871" i="3"/>
  <c r="Y890" i="3" s="1"/>
  <c r="Y866" i="3" s="1"/>
  <c r="Y862" i="3"/>
  <c r="Y865" i="3" s="1"/>
  <c r="Y867" i="3" l="1"/>
  <c r="C911" i="3" s="1"/>
  <c r="C914" i="3" s="1"/>
  <c r="X868" i="3" l="1"/>
  <c r="C919" i="3"/>
  <c r="C938" i="3" s="1"/>
  <c r="C915" i="3" s="1"/>
  <c r="C916" i="3" s="1"/>
  <c r="Y911" i="3" l="1"/>
  <c r="Y914" i="3" s="1"/>
  <c r="B917" i="3"/>
  <c r="Y919" i="3"/>
  <c r="Y938" i="3" s="1"/>
  <c r="Y915" i="3" s="1"/>
  <c r="X919" i="3"/>
  <c r="C956" i="3"/>
  <c r="C959" i="3" s="1"/>
  <c r="Y916" i="3" l="1"/>
  <c r="C965" i="3" s="1"/>
  <c r="C984" i="3" s="1"/>
  <c r="C960" i="3" s="1"/>
  <c r="C961" i="3" s="1"/>
  <c r="X917" i="3" l="1"/>
  <c r="B965" i="3"/>
  <c r="B963" i="3"/>
  <c r="Y965" i="3"/>
  <c r="Y984" i="3" s="1"/>
  <c r="Y960" i="3" s="1"/>
  <c r="X965" i="3"/>
  <c r="Y956" i="3"/>
  <c r="Y959" i="3" l="1"/>
  <c r="Y961" i="3" s="1"/>
  <c r="C1012" i="3"/>
  <c r="C1031" i="3" s="1"/>
  <c r="C1008" i="3" s="1"/>
  <c r="C1004" i="3" l="1"/>
  <c r="C1007" i="3" s="1"/>
  <c r="C1009" i="3" s="1"/>
  <c r="X962" i="3"/>
  <c r="B1010" i="3" l="1"/>
  <c r="X1012" i="3"/>
  <c r="C1049" i="3"/>
  <c r="C1052" i="3" s="1"/>
  <c r="Y1004" i="3"/>
  <c r="Y1007" i="3" s="1"/>
  <c r="Y1012" i="3"/>
  <c r="Y1031" i="3" s="1"/>
  <c r="Y1008" i="3" s="1"/>
  <c r="Y1009" i="3" l="1"/>
  <c r="X1010" i="3" l="1"/>
  <c r="B1058" i="3"/>
  <c r="C1058" i="3"/>
  <c r="C1077" i="3" s="1"/>
  <c r="C1053" i="3" s="1"/>
  <c r="C1054" i="3" s="1"/>
  <c r="X1058" i="3" l="1"/>
  <c r="Y1049" i="3"/>
  <c r="Y1052" i="3" s="1"/>
  <c r="B1056" i="3"/>
  <c r="Y1058" i="3"/>
  <c r="Y1077" i="3" s="1"/>
  <c r="Y1053" i="3" s="1"/>
  <c r="Y1054" i="3" l="1"/>
  <c r="X1055" i="3" s="1"/>
  <c r="S530" i="4"/>
</calcChain>
</file>

<file path=xl/sharedStrings.xml><?xml version="1.0" encoding="utf-8"?>
<sst xmlns="http://schemas.openxmlformats.org/spreadsheetml/2006/main" count="26230" uniqueCount="1096">
  <si>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</si>
  <si>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</si>
  <si>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</si>
  <si>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</si>
  <si>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</si>
  <si>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</si>
  <si>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</si>
  <si>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</si>
  <si>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</si>
  <si>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</si>
  <si>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</si>
  <si>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</si>
  <si>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</si>
  <si>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</si>
  <si>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</si>
  <si>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</si>
  <si>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</si>
  <si>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</si>
  <si>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</si>
  <si>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</si>
  <si>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</si>
  <si>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</si>
  <si>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</si>
  <si>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</si>
  <si>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</si>
  <si>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</si>
  <si>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</si>
  <si>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</si>
  <si>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</si>
  <si>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</si>
  <si>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</si>
  <si>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</si>
  <si>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</si>
  <si>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</si>
  <si>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</si>
  <si>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</si>
  <si>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</si>
  <si>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</si>
  <si>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</si>
  <si>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</si>
  <si>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</si>
  <si>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</si>
  <si>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</si>
  <si>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</si>
  <si>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</si>
  <si>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</si>
  <si>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</si>
  <si>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</si>
  <si>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</si>
  <si>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</si>
  <si>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</si>
  <si>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</si>
  <si>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</si>
  <si>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</si>
  <si>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</si>
  <si>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</si>
  <si>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</si>
  <si>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</si>
  <si>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</si>
  <si>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</si>
  <si>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</si>
  <si>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</si>
  <si>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</si>
  <si>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</si>
  <si>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</si>
  <si>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</si>
  <si>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</si>
  <si>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</si>
  <si>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</si>
  <si>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</si>
  <si>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</si>
  <si>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</si>
  <si>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</si>
  <si>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</si>
  <si>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</si>
  <si>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</si>
  <si>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</si>
  <si>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</si>
  <si>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</si>
  <si>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</si>
  <si>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</si>
  <si>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</si>
  <si>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</si>
  <si>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</si>
  <si>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</si>
  <si>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</si>
  <si>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</si>
  <si>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</si>
  <si>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</si>
  <si>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</si>
  <si>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</si>
  <si>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</si>
  <si>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</si>
  <si>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</si>
  <si>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</si>
  <si>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</si>
  <si>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</si>
  <si>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</si>
  <si>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</si>
  <si>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</si>
  <si>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</si>
  <si>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</si>
  <si>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</si>
  <si>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</si>
  <si>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</si>
  <si>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</si>
  <si>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</si>
  <si>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</si>
  <si>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</si>
  <si>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</si>
  <si>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</si>
  <si>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</si>
  <si>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</si>
  <si>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</si>
  <si>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</si>
  <si>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</si>
  <si>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</si>
  <si>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</si>
  <si>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</si>
  <si>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</si>
  <si>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</si>
  <si>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</si>
  <si>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</si>
  <si>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</si>
  <si>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</si>
  <si>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</si>
  <si>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</si>
  <si>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</si>
  <si>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</si>
  <si>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</si>
  <si>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</si>
  <si>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</si>
  <si>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</si>
  <si>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</si>
  <si>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</si>
  <si>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</si>
  <si>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</si>
  <si>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</si>
  <si>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</si>
  <si>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</si>
  <si>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</si>
  <si>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</si>
  <si>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</si>
  <si>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</si>
  <si>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</si>
  <si>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</si>
  <si>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</si>
  <si>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</si>
  <si>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</si>
  <si>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</si>
  <si>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</si>
  <si>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</si>
  <si>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</si>
  <si>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</si>
  <si>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</si>
  <si>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</si>
  <si>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</si>
  <si>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</si>
  <si>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</si>
  <si>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</si>
  <si>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</si>
  <si>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</si>
  <si>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</si>
  <si>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</si>
  <si>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</si>
  <si>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</si>
  <si>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</si>
  <si>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</si>
  <si>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</si>
  <si>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</si>
  <si>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</si>
  <si>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</si>
  <si>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</si>
  <si>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</si>
  <si>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</si>
  <si>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</si>
  <si>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</si>
  <si>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</si>
  <si>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</si>
  <si>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</si>
  <si>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</si>
  <si>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</si>
  <si>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</si>
  <si>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</si>
  <si>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</si>
  <si>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</si>
  <si>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</si>
  <si>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</si>
  <si>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</si>
  <si>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</si>
  <si>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</si>
  <si>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</si>
  <si>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</si>
  <si>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</si>
  <si>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</si>
  <si>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</si>
  <si>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</si>
  <si>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</si>
  <si>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</si>
  <si>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</si>
  <si>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</si>
  <si>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</si>
  <si>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</si>
  <si>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</si>
  <si>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</si>
  <si>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</si>
  <si>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</si>
  <si>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</si>
  <si>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</si>
  <si>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</si>
  <si>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</si>
  <si>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</si>
  <si>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</si>
  <si>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</si>
  <si>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</si>
  <si>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</si>
  <si>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</si>
  <si>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</si>
  <si>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</si>
  <si>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</si>
  <si>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</si>
  <si>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</si>
  <si>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</si>
  <si>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</si>
  <si>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</si>
  <si>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</si>
  <si>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</si>
  <si>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</si>
  <si>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</si>
  <si>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</si>
  <si>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</si>
  <si>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</si>
  <si>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</si>
  <si>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</si>
  <si>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</si>
  <si>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</si>
  <si>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</si>
  <si>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</si>
  <si>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</si>
  <si>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</si>
  <si>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</si>
  <si>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</si>
  <si>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</si>
  <si>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</si>
  <si>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</si>
  <si>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</si>
  <si>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</si>
  <si>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</si>
  <si>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</si>
  <si>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</si>
  <si>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</si>
  <si>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</si>
  <si>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</si>
  <si>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</si>
  <si>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</si>
  <si>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</si>
  <si>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</si>
  <si>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</si>
  <si>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</si>
  <si>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</si>
  <si>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</si>
  <si>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</si>
  <si>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</si>
  <si>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</si>
  <si>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</si>
  <si>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</si>
  <si>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</si>
  <si>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</si>
  <si>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</si>
  <si>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</si>
  <si>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</si>
  <si>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</si>
  <si>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</si>
  <si>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</si>
  <si>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</si>
  <si>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</si>
  <si>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</si>
  <si>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</si>
  <si>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</si>
  <si>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</si>
  <si>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</si>
  <si>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</si>
  <si>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</si>
  <si>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</si>
  <si>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</si>
  <si>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</si>
  <si>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</si>
  <si>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</si>
  <si>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</si>
  <si>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</si>
  <si>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</si>
  <si>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</si>
  <si>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</si>
  <si>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</si>
  <si>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</si>
  <si>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</si>
  <si>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</si>
  <si>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</si>
  <si>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</si>
  <si>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</si>
  <si>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</si>
  <si>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</si>
  <si>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</si>
  <si>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</si>
  <si>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</si>
  <si>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</si>
  <si>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</si>
  <si>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</si>
  <si>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</si>
  <si>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</si>
  <si>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</si>
  <si>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</si>
  <si>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</si>
  <si>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</si>
  <si>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</si>
  <si>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</si>
  <si>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</si>
  <si>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</si>
  <si>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</si>
  <si>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</si>
  <si>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</si>
  <si>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</si>
  <si>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</si>
  <si>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</si>
  <si>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</si>
  <si>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</si>
  <si>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</si>
  <si>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</si>
  <si>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</si>
  <si>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</si>
  <si>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</si>
  <si>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</si>
  <si>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</si>
  <si>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</si>
  <si>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</si>
  <si>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</si>
  <si>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</si>
  <si>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</si>
  <si>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</si>
  <si>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</si>
  <si>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</si>
  <si>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</si>
  <si>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</si>
  <si>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</si>
  <si>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</si>
  <si>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</si>
  <si>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</si>
  <si>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</si>
  <si>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</si>
  <si>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</si>
  <si>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</si>
  <si>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</si>
  <si>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</si>
  <si>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</si>
  <si>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</si>
  <si>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</si>
  <si>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</si>
  <si>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</si>
  <si>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</si>
  <si>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</si>
  <si>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</si>
  <si>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</si>
  <si>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</si>
  <si>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</si>
  <si>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</si>
  <si>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</si>
  <si>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</si>
  <si>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</si>
  <si>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</si>
  <si>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</si>
  <si>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</si>
  <si>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</si>
  <si>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</si>
  <si>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</si>
  <si>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</si>
  <si>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</si>
  <si>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</si>
  <si>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</si>
  <si>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</si>
  <si>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</si>
  <si>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</si>
  <si>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</si>
  <si>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</si>
  <si>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</si>
  <si>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</si>
  <si>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</si>
  <si>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</si>
  <si>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</si>
  <si>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</si>
  <si>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</si>
  <si>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</si>
  <si>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</si>
  <si>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</si>
  <si>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</si>
  <si>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</si>
  <si>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</si>
  <si>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</si>
  <si>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</si>
  <si>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</si>
  <si>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</si>
  <si>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</si>
  <si>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</si>
  <si>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</si>
  <si>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</si>
  <si>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</si>
  <si>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</si>
  <si>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</si>
  <si>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</si>
  <si>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</si>
  <si>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</si>
  <si>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</si>
  <si>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</si>
  <si>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</si>
  <si>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</si>
  <si>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</si>
  <si>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</si>
  <si>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</si>
  <si>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</si>
  <si>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</si>
  <si>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</si>
  <si>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</si>
  <si>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</si>
  <si>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</si>
  <si>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</si>
  <si>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</si>
  <si>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</si>
  <si>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</si>
  <si>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</si>
  <si>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</si>
  <si>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</si>
  <si>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</si>
  <si>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</si>
  <si>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</si>
  <si>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</si>
  <si>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</si>
  <si>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</si>
  <si>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</si>
  <si>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</si>
  <si>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</si>
  <si>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</si>
  <si>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</si>
  <si>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</si>
  <si>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</si>
  <si>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</si>
  <si>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</si>
  <si>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</si>
  <si>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</si>
  <si>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</si>
  <si>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</si>
  <si>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</si>
  <si>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</si>
  <si>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</si>
  <si>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</si>
  <si>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</si>
  <si>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</si>
  <si>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</si>
  <si>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</si>
  <si>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</si>
  <si>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</si>
  <si>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</si>
  <si>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</si>
  <si>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</si>
  <si>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</si>
  <si>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</si>
  <si>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</si>
  <si>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</si>
  <si>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</si>
  <si>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</si>
  <si>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</si>
  <si>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</si>
  <si>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</si>
  <si>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</si>
  <si>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</si>
  <si>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</si>
  <si>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</si>
  <si>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</si>
  <si>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</si>
  <si>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</si>
  <si>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</si>
  <si>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</si>
  <si>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</si>
  <si>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</si>
  <si>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</si>
  <si>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</si>
  <si>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</si>
  <si>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</si>
  <si>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</si>
  <si>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</si>
  <si>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</si>
  <si>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</si>
  <si>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</si>
  <si>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</si>
  <si>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</si>
  <si>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</si>
  <si>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</si>
  <si>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</si>
  <si>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</si>
  <si>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</si>
  <si>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</si>
  <si>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</si>
  <si>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</si>
  <si>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</si>
  <si>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</si>
  <si>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</si>
  <si>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</si>
  <si>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</si>
  <si>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</si>
  <si>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</si>
  <si>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</si>
  <si>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</si>
  <si>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</si>
  <si>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</si>
  <si>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</si>
  <si>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</si>
  <si>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</si>
  <si>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</si>
  <si>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</si>
  <si>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</si>
  <si>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</si>
  <si>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</si>
  <si>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</si>
  <si>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</si>
  <si>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</si>
  <si>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</si>
  <si>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</si>
  <si>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</si>
  <si>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</si>
  <si>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</si>
  <si>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</si>
  <si>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</si>
  <si>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</si>
  <si>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</si>
  <si>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</si>
  <si>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</si>
  <si>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</si>
  <si>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</si>
  <si>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</si>
  <si>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</si>
  <si>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</si>
  <si>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</si>
  <si>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</si>
  <si>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</si>
  <si>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</si>
  <si>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</si>
  <si>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</si>
  <si>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</si>
  <si>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</si>
  <si>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</si>
  <si>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</si>
  <si>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</si>
  <si>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</si>
  <si>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</si>
  <si>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</si>
  <si>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</si>
  <si>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</si>
  <si>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</si>
  <si>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</si>
  <si>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</si>
  <si>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</si>
  <si>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</si>
  <si>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</si>
  <si>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</si>
  <si>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</si>
  <si>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</si>
  <si>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</si>
  <si>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</si>
  <si>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</si>
  <si>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</si>
  <si>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</si>
  <si>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</si>
  <si>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</si>
  <si>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</si>
  <si>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</si>
  <si>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</si>
  <si>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</si>
  <si>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</si>
  <si>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</si>
  <si>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</si>
  <si>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</si>
  <si>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</si>
  <si>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</si>
  <si>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</si>
  <si>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</si>
  <si>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</si>
  <si>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</si>
  <si>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</si>
  <si>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</si>
  <si>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</si>
  <si>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</si>
  <si>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</si>
  <si>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</si>
  <si>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</si>
  <si>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</si>
  <si>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</si>
  <si>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</si>
  <si>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</si>
  <si>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</si>
  <si>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</si>
  <si>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</si>
  <si>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</si>
  <si>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</si>
  <si>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</si>
  <si>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</si>
  <si>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</si>
  <si>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</si>
  <si>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</si>
  <si>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</si>
  <si>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</si>
  <si>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</si>
  <si>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</si>
  <si>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</si>
  <si>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</si>
  <si>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</si>
  <si>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</si>
  <si>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</si>
  <si>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</si>
  <si>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</si>
  <si>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</si>
  <si>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</si>
  <si>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</si>
  <si>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</si>
  <si>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</si>
  <si>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</si>
  <si>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</si>
  <si>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</si>
  <si>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</si>
  <si>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</si>
  <si>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</si>
  <si>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</si>
  <si>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</si>
  <si>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</si>
  <si>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</si>
  <si>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</si>
  <si>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</si>
  <si>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</si>
  <si>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</si>
  <si>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</si>
  <si>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</si>
  <si>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</si>
  <si>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</si>
  <si>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</si>
  <si>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</si>
  <si>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</si>
  <si>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</si>
  <si>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</si>
  <si>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</si>
  <si>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</si>
  <si>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</si>
  <si>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</si>
  <si>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</si>
  <si>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</si>
  <si>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</si>
  <si>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</si>
  <si>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</si>
  <si>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</si>
  <si>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</si>
  <si>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</si>
  <si>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</si>
  <si>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</si>
  <si>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</si>
  <si>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</si>
  <si>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</si>
  <si>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</si>
  <si>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</si>
  <si>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</si>
  <si>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</si>
  <si>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</si>
  <si>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</si>
  <si>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</si>
  <si>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</si>
  <si>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</si>
  <si>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</si>
  <si>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</si>
  <si>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</si>
  <si>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</si>
  <si>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</si>
  <si>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</si>
  <si>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</si>
  <si>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</si>
  <si>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</si>
  <si>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</si>
  <si>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</si>
  <si>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</si>
  <si>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</si>
  <si>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</si>
  <si>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</si>
  <si>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</si>
  <si>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</si>
  <si>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</si>
  <si>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</si>
  <si>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</si>
  <si>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</si>
  <si>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</si>
  <si>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</si>
  <si>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</si>
  <si>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</si>
  <si>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</si>
  <si>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</si>
  <si>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</si>
  <si>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</si>
  <si>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</si>
  <si>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</si>
  <si>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</si>
  <si>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</si>
  <si>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</si>
  <si>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</si>
  <si>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</si>
  <si>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</si>
  <si>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</si>
  <si>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</si>
  <si>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</si>
  <si>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</si>
  <si>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</si>
  <si>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</si>
  <si>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</si>
  <si>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</si>
  <si>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</si>
  <si>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</si>
  <si>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</si>
  <si>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</si>
  <si>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</si>
  <si>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</si>
  <si>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</si>
  <si>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</si>
  <si>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</si>
  <si>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</si>
  <si>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</si>
  <si>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</si>
  <si>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</si>
  <si>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</si>
  <si>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</si>
  <si>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</si>
  <si>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</si>
  <si>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</si>
  <si>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</si>
  <si>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</si>
  <si>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</si>
  <si>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</si>
  <si>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</si>
  <si>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</si>
  <si>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</si>
  <si>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</si>
  <si>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</si>
  <si>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</si>
  <si>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</si>
  <si>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</si>
  <si>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</si>
  <si>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</si>
  <si>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</si>
  <si>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</si>
  <si>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</si>
  <si>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</si>
  <si>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</si>
  <si>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</si>
  <si>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</si>
  <si>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</si>
  <si>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</si>
  <si>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</si>
  <si>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</si>
  <si>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</si>
  <si>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</si>
  <si>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</si>
  <si>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</si>
  <si>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</si>
  <si>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</si>
  <si>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</si>
  <si>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</si>
  <si>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</si>
  <si>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</si>
  <si>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</si>
  <si>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</si>
  <si>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</si>
  <si>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</si>
  <si>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</si>
  <si>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</si>
  <si>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</si>
  <si>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</si>
  <si>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</si>
  <si>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</si>
  <si>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</si>
  <si>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</si>
  <si>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</si>
  <si>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</si>
  <si>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</si>
  <si>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</si>
  <si>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</si>
  <si>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</si>
  <si>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</si>
  <si>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</si>
  <si>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</si>
  <si>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</si>
  <si>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</si>
  <si>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</si>
  <si>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</si>
  <si>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</si>
  <si>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</si>
  <si>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</si>
  <si>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</si>
  <si>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</si>
  <si>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</si>
  <si>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</si>
  <si>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</si>
  <si>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</si>
  <si>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</si>
  <si>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</si>
  <si>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</si>
  <si>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</si>
  <si>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</si>
  <si>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</si>
  <si>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</si>
  <si>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</si>
  <si>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</si>
  <si>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</si>
  <si>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</si>
  <si>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</si>
  <si>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</si>
  <si>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</si>
  <si>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</si>
  <si>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</si>
  <si>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</si>
  <si>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</si>
  <si>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</si>
  <si>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</si>
  <si>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</si>
  <si>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</si>
  <si>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</si>
  <si>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</si>
  <si>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</si>
  <si>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</si>
  <si>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</si>
  <si>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</si>
  <si>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</si>
  <si>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</si>
  <si>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</si>
  <si>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</si>
  <si>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</si>
  <si>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</si>
  <si>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</si>
  <si>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</si>
  <si>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</si>
  <si>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</si>
  <si>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</si>
  <si>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</si>
  <si>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</si>
  <si>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</si>
  <si>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</si>
  <si>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</si>
  <si>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</si>
  <si>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</si>
  <si>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</si>
  <si>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</si>
  <si>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</si>
  <si>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</si>
  <si>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</si>
  <si>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</si>
  <si>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</si>
  <si>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</si>
  <si>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</si>
  <si>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</si>
  <si>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</si>
  <si>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</si>
  <si>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</si>
  <si>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</si>
  <si>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</si>
  <si>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</si>
  <si>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</si>
  <si>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</si>
  <si>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</si>
  <si>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</si>
  <si>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</si>
  <si>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</si>
  <si>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</si>
  <si>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</si>
  <si>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</si>
  <si>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</si>
  <si>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</si>
  <si>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</si>
  <si>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</si>
  <si>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</si>
  <si>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</si>
  <si>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</si>
  <si>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</si>
  <si>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</si>
  <si>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</si>
  <si>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</si>
  <si>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</si>
  <si>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</si>
  <si>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</si>
  <si>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</si>
  <si>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</si>
  <si>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</si>
  <si>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</si>
  <si>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</si>
  <si>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</si>
  <si>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</si>
  <si>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</si>
  <si>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</si>
  <si>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</si>
  <si>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</si>
  <si>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</si>
  <si>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</si>
  <si>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</si>
  <si>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</si>
  <si>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</si>
  <si>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</si>
  <si>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</si>
  <si>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</si>
  <si>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</si>
  <si>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</si>
  <si>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</si>
  <si>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</si>
  <si>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</si>
  <si>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</si>
  <si>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</si>
  <si>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</si>
  <si>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</si>
  <si>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</si>
  <si>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</si>
  <si>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</si>
  <si>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</si>
  <si>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</si>
  <si>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</si>
  <si>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</si>
  <si>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</si>
  <si>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</si>
  <si>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</si>
  <si>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</si>
  <si>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</si>
  <si>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</si>
  <si>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</si>
  <si>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</si>
  <si>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</si>
  <si>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</si>
  <si>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</si>
  <si>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</si>
  <si>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</si>
  <si>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</si>
  <si>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</si>
  <si>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</si>
  <si>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</si>
  <si>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</si>
  <si>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</si>
  <si>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</si>
  <si>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</si>
  <si>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</si>
  <si>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</si>
  <si>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</si>
  <si>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</si>
  <si>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</si>
  <si>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</si>
  <si>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</si>
  <si>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</si>
  <si>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</si>
  <si>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</si>
  <si>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</si>
  <si>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</si>
  <si>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</si>
  <si>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</si>
  <si>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</si>
  <si>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</si>
  <si>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</si>
  <si>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</si>
  <si>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</si>
  <si>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</si>
  <si>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</si>
  <si>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</si>
  <si>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</si>
  <si>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</si>
  <si>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</si>
  <si>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</si>
  <si>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</si>
  <si>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</si>
  <si>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</si>
  <si>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</si>
  <si>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</si>
  <si>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</si>
  <si>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</si>
  <si>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</si>
  <si>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</si>
  <si>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</si>
  <si>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</si>
  <si>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</si>
  <si>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</si>
  <si>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</si>
  <si>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</si>
  <si>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</si>
  <si>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</si>
  <si>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</si>
  <si>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</si>
  <si>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</si>
  <si>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</si>
  <si>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</si>
  <si>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</si>
  <si>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</si>
  <si>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</si>
  <si>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</si>
  <si>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</si>
  <si>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</si>
  <si>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</si>
  <si>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</si>
  <si>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</si>
  <si>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</si>
  <si>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</si>
  <si>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</si>
  <si>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</si>
  <si>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</si>
  <si>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</si>
  <si>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</si>
  <si>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</si>
  <si>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Eduardo Bayas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</si>
  <si>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</si>
  <si>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</si>
  <si>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</si>
  <si>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</si>
  <si>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</si>
  <si>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</si>
  <si>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</si>
  <si>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</si>
  <si>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</si>
  <si>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</si>
  <si>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</si>
  <si>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</si>
  <si>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</si>
  <si>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</si>
  <si>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</si>
  <si>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</si>
  <si>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</si>
  <si>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</si>
  <si>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</si>
  <si>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</si>
  <si>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</si>
  <si>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</si>
  <si>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</si>
  <si>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</si>
  <si>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</si>
  <si>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</si>
  <si>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</si>
  <si>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</si>
  <si>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</si>
  <si>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</si>
  <si>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</si>
  <si>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</si>
  <si>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</si>
  <si>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</si>
  <si>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</si>
  <si>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</si>
  <si>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</si>
  <si>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</si>
  <si>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</si>
  <si>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</si>
  <si>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</si>
  <si>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</si>
  <si>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</si>
  <si>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</si>
  <si>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</si>
  <si>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</si>
  <si>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</si>
  <si>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</si>
  <si>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</si>
  <si>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</si>
  <si>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</si>
  <si>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</si>
  <si>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</si>
  <si>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</si>
  <si>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</si>
  <si>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</si>
  <si>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</si>
  <si>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</si>
  <si>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</si>
  <si>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</si>
  <si>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</si>
  <si>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</si>
  <si>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</si>
  <si>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</si>
  <si>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</si>
  <si>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HORA VENTA</t>
  </si>
  <si>
    <t>FECHA VENTA</t>
  </si>
  <si>
    <t>GRUPO AUTOMOTOR</t>
  </si>
  <si>
    <t>Artículo</t>
  </si>
  <si>
    <t>CANTIDAD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</si>
  <si>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</si>
  <si>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</si>
  <si>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</si>
  <si>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</si>
  <si>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</si>
  <si>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PAGADO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</si>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</sst>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2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19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7" fillId="0" borderId="5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0" fontId="2" fillId="5" borderId="0" xfId="0" applyFont="1" applyFill="1" applyAlignment="1">
      <alignment horizontal="center"/>
    </xf>
    <xf numFmtId="0" fontId="2" fillId="0" borderId="12" xfId="0" applyFont="1" applyBorder="1" applyAlignment="1">
      <alignment horizontal="center" vertical="center"/>
    </xf>
    <xf numFmtId="167" fontId="13" fillId="0" borderId="0" xfId="2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0" fillId="0" borderId="0" xfId="0" applyAlignment="1">
      <alignment horizontal="right"/>
    </xf>
    <xf numFmtId="0" fontId="2" fillId="5" borderId="0" xfId="0" applyFont="1" applyFill="1" applyAlignment="1">
      <alignment horizontal="left"/>
    </xf>
    <xf numFmtId="0" fontId="2" fillId="0" borderId="0" xfId="0" applyFont="1" applyAlignment="1">
      <alignment horizontal="left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</xdr:row>
      <xdr:rowOff>19050</xdr:rowOff>
    </xdr:from>
    <xdr:to>
      <xdr:col>8</xdr:col>
      <xdr:colOff>9525</xdr:colOff>
      <xdr:row>48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46</xdr:row>
      <xdr:rowOff>28575</xdr:rowOff>
    </xdr:from>
    <xdr:to>
      <xdr:col>16</xdr:col>
      <xdr:colOff>154080</xdr:colOff>
      <xdr:row>48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69</xdr:row>
      <xdr:rowOff>57150</xdr:rowOff>
    </xdr:from>
    <xdr:to>
      <xdr:col>8</xdr:col>
      <xdr:colOff>0</xdr:colOff>
      <xdr:row>71</xdr:row>
      <xdr:rowOff>223222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69</xdr:row>
      <xdr:rowOff>28575</xdr:rowOff>
    </xdr:from>
    <xdr:to>
      <xdr:col>16</xdr:col>
      <xdr:colOff>154080</xdr:colOff>
      <xdr:row>71</xdr:row>
      <xdr:rowOff>194647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19050</xdr:rowOff>
    </xdr:from>
    <xdr:to>
      <xdr:col>8</xdr:col>
      <xdr:colOff>9525</xdr:colOff>
      <xdr:row>95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93</xdr:row>
      <xdr:rowOff>0</xdr:rowOff>
    </xdr:from>
    <xdr:to>
      <xdr:col>16</xdr:col>
      <xdr:colOff>154080</xdr:colOff>
      <xdr:row>95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116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138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116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138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161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7"/>
  <sheetViews>
    <sheetView topLeftCell="A453" workbookViewId="0">
      <selection activeCell="K432" sqref="K432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2" t="s">
        <v>81</v>
      </c>
      <c r="F8" s="182"/>
      <c r="G8" s="182"/>
      <c r="H8" s="182"/>
      <c r="V8" s="17"/>
      <c r="X8" s="23" t="s">
        <v>32</v>
      </c>
      <c r="Y8" s="20">
        <f>IF(B8="PAGADO",0,C13)</f>
        <v>-261</v>
      </c>
      <c r="AA8" s="182" t="s">
        <v>60</v>
      </c>
      <c r="AB8" s="182"/>
      <c r="AC8" s="182"/>
      <c r="AD8" s="182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NO PAGAR</v>
      </c>
      <c r="C14" s="18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5" t="str">
        <f>IF(Y13&lt;0,"NO PAGAR","COBRAR")</f>
        <v>NO PAGAR</v>
      </c>
      <c r="Y14" s="18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8" t="s">
        <v>7</v>
      </c>
      <c r="AB24" s="179"/>
      <c r="AC24" s="18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82" t="s">
        <v>60</v>
      </c>
      <c r="F53" s="182"/>
      <c r="G53" s="182"/>
      <c r="H53" s="182"/>
      <c r="V53" s="17"/>
      <c r="X53" s="23" t="s">
        <v>32</v>
      </c>
      <c r="Y53" s="20">
        <f>IF(B53="PAGADO",0,C58)</f>
        <v>97.079999999999984</v>
      </c>
      <c r="AA53" s="182" t="s">
        <v>81</v>
      </c>
      <c r="AB53" s="182"/>
      <c r="AC53" s="182"/>
      <c r="AD53" s="182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3" t="str">
        <f>IF(Y58&lt;0,"NO PAGAR","COBRAR'")</f>
        <v>COBRAR'</v>
      </c>
      <c r="Y59" s="18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3" t="str">
        <f>IF(C58&lt;0,"NO PAGAR","COBRAR'")</f>
        <v>COBRAR'</v>
      </c>
      <c r="C60" s="18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150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4" t="s">
        <v>29</v>
      </c>
      <c r="AD100" s="184"/>
      <c r="AE100" s="184"/>
    </row>
    <row r="101" spans="2:41">
      <c r="H101" s="181" t="s">
        <v>28</v>
      </c>
      <c r="I101" s="181"/>
      <c r="J101" s="181"/>
      <c r="V101" s="17"/>
      <c r="AC101" s="184"/>
      <c r="AD101" s="184"/>
      <c r="AE101" s="184"/>
    </row>
    <row r="102" spans="2:41">
      <c r="H102" s="181"/>
      <c r="I102" s="181"/>
      <c r="J102" s="181"/>
      <c r="V102" s="17"/>
      <c r="AC102" s="184"/>
      <c r="AD102" s="184"/>
      <c r="AE102" s="18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97.079999999999984</v>
      </c>
      <c r="E106" s="182" t="s">
        <v>81</v>
      </c>
      <c r="F106" s="182"/>
      <c r="G106" s="182"/>
      <c r="H106" s="182"/>
      <c r="V106" s="17"/>
      <c r="X106" s="23" t="s">
        <v>32</v>
      </c>
      <c r="Y106" s="20">
        <f>IF(B106="PAGADO",0,C111)</f>
        <v>97.079999999999984</v>
      </c>
      <c r="AA106" s="182" t="s">
        <v>20</v>
      </c>
      <c r="AB106" s="182"/>
      <c r="AC106" s="182"/>
      <c r="AD106" s="182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5" t="str">
        <f>IF(C111&lt;0,"NO PAGAR","COBRAR")</f>
        <v>COBRAR</v>
      </c>
      <c r="C112" s="18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5" t="str">
        <f>IF(Y111&lt;0,"NO PAGAR","COBRAR")</f>
        <v>COBRAR</v>
      </c>
      <c r="Y112" s="18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6" t="s">
        <v>9</v>
      </c>
      <c r="C113" s="17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6" t="s">
        <v>9</v>
      </c>
      <c r="Y113" s="17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8" t="s">
        <v>7</v>
      </c>
      <c r="F122" s="179"/>
      <c r="G122" s="18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8" t="s">
        <v>7</v>
      </c>
      <c r="AB122" s="179"/>
      <c r="AC122" s="18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8" t="s">
        <v>7</v>
      </c>
      <c r="O124" s="179"/>
      <c r="P124" s="179"/>
      <c r="Q124" s="180"/>
      <c r="R124" s="18">
        <f>SUM(R108:R123)</f>
        <v>0</v>
      </c>
      <c r="S124" s="3"/>
      <c r="V124" s="17"/>
      <c r="X124" s="12"/>
      <c r="Y124" s="10"/>
      <c r="AJ124" s="178" t="s">
        <v>7</v>
      </c>
      <c r="AK124" s="179"/>
      <c r="AL124" s="179"/>
      <c r="AM124" s="18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1" t="s">
        <v>30</v>
      </c>
      <c r="I146" s="181"/>
      <c r="J146" s="181"/>
      <c r="V146" s="17"/>
      <c r="AA146" s="181" t="s">
        <v>31</v>
      </c>
      <c r="AB146" s="181"/>
      <c r="AC146" s="181"/>
    </row>
    <row r="147" spans="2:41">
      <c r="H147" s="181"/>
      <c r="I147" s="181"/>
      <c r="J147" s="181"/>
      <c r="V147" s="17"/>
      <c r="AA147" s="181"/>
      <c r="AB147" s="181"/>
      <c r="AC147" s="18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82" t="s">
        <v>81</v>
      </c>
      <c r="F151" s="182"/>
      <c r="G151" s="182"/>
      <c r="H151" s="182"/>
      <c r="V151" s="17"/>
      <c r="X151" s="23" t="s">
        <v>32</v>
      </c>
      <c r="Y151" s="20">
        <f>IF(B151="PAGADO",0,C156)</f>
        <v>97.079999999999984</v>
      </c>
      <c r="AA151" s="182" t="s">
        <v>81</v>
      </c>
      <c r="AB151" s="182"/>
      <c r="AC151" s="182"/>
      <c r="AD151" s="182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3" t="str">
        <f>IF(Y156&lt;0,"NO PAGAR","COBRAR'")</f>
        <v>COBRAR'</v>
      </c>
      <c r="Y157" s="18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3" t="str">
        <f>IF(C156&lt;0,"NO PAGAR","COBRAR'")</f>
        <v>COBRAR'</v>
      </c>
      <c r="C158" s="18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76" t="s">
        <v>9</v>
      </c>
      <c r="C159" s="17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76" t="s">
        <v>9</v>
      </c>
      <c r="Y159" s="17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8" t="s">
        <v>7</v>
      </c>
      <c r="F167" s="179"/>
      <c r="G167" s="18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8" t="s">
        <v>7</v>
      </c>
      <c r="AB167" s="179"/>
      <c r="AC167" s="180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8" t="s">
        <v>7</v>
      </c>
      <c r="O169" s="179"/>
      <c r="P169" s="179"/>
      <c r="Q169" s="180"/>
      <c r="R169" s="18">
        <f>SUM(R153:R168)</f>
        <v>0</v>
      </c>
      <c r="S169" s="3"/>
      <c r="V169" s="17"/>
      <c r="X169" s="12"/>
      <c r="Y169" s="10"/>
      <c r="AJ169" s="178" t="s">
        <v>7</v>
      </c>
      <c r="AK169" s="179"/>
      <c r="AL169" s="179"/>
      <c r="AM169" s="180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4" t="s">
        <v>29</v>
      </c>
      <c r="AD194" s="184"/>
      <c r="AE194" s="184"/>
    </row>
    <row r="195" spans="2:41">
      <c r="H195" s="181" t="s">
        <v>28</v>
      </c>
      <c r="I195" s="181"/>
      <c r="J195" s="181"/>
      <c r="V195" s="17"/>
      <c r="AC195" s="184"/>
      <c r="AD195" s="184"/>
      <c r="AE195" s="184"/>
    </row>
    <row r="196" spans="2:41">
      <c r="H196" s="181"/>
      <c r="I196" s="181"/>
      <c r="J196" s="181"/>
      <c r="V196" s="17"/>
      <c r="AC196" s="184"/>
      <c r="AD196" s="184"/>
      <c r="AE196" s="184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82" t="s">
        <v>81</v>
      </c>
      <c r="F200" s="182"/>
      <c r="G200" s="182"/>
      <c r="H200" s="182"/>
      <c r="V200" s="17"/>
      <c r="X200" s="23" t="s">
        <v>32</v>
      </c>
      <c r="Y200" s="20">
        <f>IF(B200="PAGADO",0,C205)</f>
        <v>-796.44</v>
      </c>
      <c r="AA200" s="182" t="s">
        <v>81</v>
      </c>
      <c r="AB200" s="182"/>
      <c r="AC200" s="182"/>
      <c r="AD200" s="182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5" t="str">
        <f>IF(C205&lt;0,"NO PAGAR","COBRAR")</f>
        <v>NO PAGAR</v>
      </c>
      <c r="C206" s="18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5" t="str">
        <f>IF(Y205&lt;0,"NO PAGAR","COBRAR")</f>
        <v>NO PAGAR</v>
      </c>
      <c r="Y206" s="18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76" t="s">
        <v>9</v>
      </c>
      <c r="C207" s="17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76" t="s">
        <v>9</v>
      </c>
      <c r="Y207" s="17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78" t="s">
        <v>7</v>
      </c>
      <c r="F216" s="179"/>
      <c r="G216" s="180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78" t="s">
        <v>7</v>
      </c>
      <c r="AB216" s="179"/>
      <c r="AC216" s="180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78" t="s">
        <v>7</v>
      </c>
      <c r="O218" s="179"/>
      <c r="P218" s="179"/>
      <c r="Q218" s="180"/>
      <c r="R218" s="18">
        <f>SUM(R202:R217)</f>
        <v>796.44</v>
      </c>
      <c r="S218" s="3"/>
      <c r="V218" s="17"/>
      <c r="X218" s="12"/>
      <c r="Y218" s="10"/>
      <c r="AJ218" s="178" t="s">
        <v>7</v>
      </c>
      <c r="AK218" s="179"/>
      <c r="AL218" s="179"/>
      <c r="AM218" s="180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1" t="s">
        <v>30</v>
      </c>
      <c r="I240" s="181"/>
      <c r="J240" s="181"/>
      <c r="V240" s="17"/>
      <c r="AA240" s="181" t="s">
        <v>31</v>
      </c>
      <c r="AB240" s="181"/>
      <c r="AC240" s="181"/>
    </row>
    <row r="241" spans="2:41">
      <c r="H241" s="181"/>
      <c r="I241" s="181"/>
      <c r="J241" s="181"/>
      <c r="V241" s="17"/>
      <c r="AA241" s="181"/>
      <c r="AB241" s="181"/>
      <c r="AC241" s="181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82" t="s">
        <v>20</v>
      </c>
      <c r="F245" s="182"/>
      <c r="G245" s="182"/>
      <c r="H245" s="182"/>
      <c r="V245" s="17"/>
      <c r="X245" s="23" t="s">
        <v>32</v>
      </c>
      <c r="Y245" s="20">
        <f>IF(B245="PAGADO",0,C250)</f>
        <v>-892.3900000000001</v>
      </c>
      <c r="AA245" s="182" t="s">
        <v>20</v>
      </c>
      <c r="AB245" s="182"/>
      <c r="AC245" s="182"/>
      <c r="AD245" s="182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83" t="str">
        <f>IF(Y250&lt;0,"NO PAGAR","COBRAR'")</f>
        <v>NO PAGAR</v>
      </c>
      <c r="Y251" s="183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83" t="str">
        <f>IF(C250&lt;0,"NO PAGAR","COBRAR'")</f>
        <v>NO PAGAR</v>
      </c>
      <c r="C252" s="183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76" t="s">
        <v>9</v>
      </c>
      <c r="C253" s="17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76" t="s">
        <v>9</v>
      </c>
      <c r="Y253" s="17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78" t="s">
        <v>7</v>
      </c>
      <c r="F261" s="179"/>
      <c r="G261" s="180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78" t="s">
        <v>7</v>
      </c>
      <c r="AB261" s="179"/>
      <c r="AC261" s="180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78" t="s">
        <v>7</v>
      </c>
      <c r="O263" s="179"/>
      <c r="P263" s="179"/>
      <c r="Q263" s="180"/>
      <c r="R263" s="18">
        <f>SUM(R247:R262)</f>
        <v>0</v>
      </c>
      <c r="S263" s="3"/>
      <c r="V263" s="17"/>
      <c r="X263" s="12"/>
      <c r="Y263" s="10"/>
      <c r="AJ263" s="178" t="s">
        <v>7</v>
      </c>
      <c r="AK263" s="179"/>
      <c r="AL263" s="179"/>
      <c r="AM263" s="180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4" t="s">
        <v>29</v>
      </c>
      <c r="AD286" s="184"/>
      <c r="AE286" s="184"/>
    </row>
    <row r="287" spans="2:31">
      <c r="H287" s="181" t="s">
        <v>28</v>
      </c>
      <c r="I287" s="181"/>
      <c r="J287" s="181"/>
      <c r="V287" s="17"/>
      <c r="AC287" s="184"/>
      <c r="AD287" s="184"/>
      <c r="AE287" s="184"/>
    </row>
    <row r="288" spans="2:31">
      <c r="H288" s="181"/>
      <c r="I288" s="181"/>
      <c r="J288" s="181"/>
      <c r="V288" s="17"/>
      <c r="AC288" s="184"/>
      <c r="AD288" s="184"/>
      <c r="AE288" s="184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82" t="s">
        <v>601</v>
      </c>
      <c r="F292" s="182"/>
      <c r="G292" s="182"/>
      <c r="H292" s="182"/>
      <c r="V292" s="17"/>
      <c r="X292" s="23" t="s">
        <v>32</v>
      </c>
      <c r="Y292" s="20">
        <f>IF(B292="PAGADO",0,C297)</f>
        <v>-892.3900000000001</v>
      </c>
      <c r="AA292" s="182" t="s">
        <v>81</v>
      </c>
      <c r="AB292" s="182"/>
      <c r="AC292" s="182"/>
      <c r="AD292" s="182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5" t="str">
        <f>IF(C297&lt;0,"NO PAGAR","COBRAR")</f>
        <v>NO PAGAR</v>
      </c>
      <c r="C298" s="18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5" t="str">
        <f>IF(Y297&lt;0,"NO PAGAR","COBRAR")</f>
        <v>NO PAGAR</v>
      </c>
      <c r="Y298" s="18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76" t="s">
        <v>9</v>
      </c>
      <c r="C299" s="17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76" t="s">
        <v>9</v>
      </c>
      <c r="Y299" s="17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78" t="s">
        <v>7</v>
      </c>
      <c r="F308" s="179"/>
      <c r="G308" s="18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78" t="s">
        <v>7</v>
      </c>
      <c r="AB308" s="179"/>
      <c r="AC308" s="180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78" t="s">
        <v>7</v>
      </c>
      <c r="O310" s="179"/>
      <c r="P310" s="179"/>
      <c r="Q310" s="180"/>
      <c r="R310" s="18">
        <f>SUM(R294:R309)</f>
        <v>0</v>
      </c>
      <c r="S310" s="3"/>
      <c r="V310" s="17"/>
      <c r="X310" s="12"/>
      <c r="Y310" s="10"/>
      <c r="AJ310" s="178" t="s">
        <v>7</v>
      </c>
      <c r="AK310" s="179"/>
      <c r="AL310" s="179"/>
      <c r="AM310" s="180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1" t="s">
        <v>30</v>
      </c>
      <c r="I332" s="181"/>
      <c r="J332" s="181"/>
      <c r="V332" s="17"/>
      <c r="AA332" s="181" t="s">
        <v>31</v>
      </c>
      <c r="AB332" s="181"/>
      <c r="AC332" s="181"/>
    </row>
    <row r="333" spans="1:43">
      <c r="H333" s="181"/>
      <c r="I333" s="181"/>
      <c r="J333" s="181"/>
      <c r="V333" s="17"/>
      <c r="AA333" s="181"/>
      <c r="AB333" s="181"/>
      <c r="AC333" s="181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82" t="s">
        <v>81</v>
      </c>
      <c r="F337" s="182"/>
      <c r="G337" s="182"/>
      <c r="H337" s="182"/>
      <c r="V337" s="17"/>
      <c r="X337" s="23" t="s">
        <v>32</v>
      </c>
      <c r="Y337" s="20">
        <f>IF(B1137="PAGADO",0,C342)</f>
        <v>-1988.3400000000001</v>
      </c>
      <c r="AA337" s="182" t="s">
        <v>60</v>
      </c>
      <c r="AB337" s="182"/>
      <c r="AC337" s="182"/>
      <c r="AD337" s="182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78" t="s">
        <v>7</v>
      </c>
      <c r="AB342" s="179"/>
      <c r="AC342" s="180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3" t="str">
        <f>IF(Y342&lt;0,"NO PAGAR","COBRAR'")</f>
        <v>NO PAGAR</v>
      </c>
      <c r="Y343" s="183"/>
      <c r="AJ343" s="3"/>
      <c r="AK343" s="3"/>
      <c r="AL343" s="3"/>
      <c r="AM343" s="3"/>
      <c r="AN343" s="18"/>
      <c r="AO343" s="3"/>
    </row>
    <row r="344" spans="2:41" ht="23.25">
      <c r="B344" s="183" t="str">
        <f>IF(C342&lt;0,"NO PAGAR","COBRAR'")</f>
        <v>NO PAGAR</v>
      </c>
      <c r="C344" s="183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86" t="s">
        <v>5</v>
      </c>
      <c r="AC344" s="186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76" t="s">
        <v>9</v>
      </c>
      <c r="C345" s="17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76" t="s">
        <v>9</v>
      </c>
      <c r="Y345" s="177"/>
      <c r="AA345" s="25">
        <v>45041</v>
      </c>
      <c r="AB345" s="187" t="s">
        <v>693</v>
      </c>
      <c r="AC345" s="187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78" t="s">
        <v>7</v>
      </c>
      <c r="F353" s="179"/>
      <c r="G353" s="180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78" t="s">
        <v>7</v>
      </c>
      <c r="O355" s="179"/>
      <c r="P355" s="179"/>
      <c r="Q355" s="180"/>
      <c r="R355" s="18">
        <f>SUM(R339:R354)</f>
        <v>0</v>
      </c>
      <c r="S355" s="3"/>
      <c r="V355" s="17"/>
      <c r="X355" s="12"/>
      <c r="Y355" s="10"/>
      <c r="AJ355" s="178" t="s">
        <v>7</v>
      </c>
      <c r="AK355" s="179"/>
      <c r="AL355" s="179"/>
      <c r="AM355" s="180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84" t="s">
        <v>29</v>
      </c>
      <c r="AD379" s="184"/>
      <c r="AE379" s="184"/>
    </row>
    <row r="380" spans="2:31">
      <c r="H380" s="181" t="s">
        <v>28</v>
      </c>
      <c r="I380" s="181"/>
      <c r="J380" s="181"/>
      <c r="V380" s="17"/>
      <c r="AC380" s="184"/>
      <c r="AD380" s="184"/>
      <c r="AE380" s="184"/>
    </row>
    <row r="381" spans="2:31">
      <c r="H381" s="181"/>
      <c r="I381" s="181"/>
      <c r="J381" s="181"/>
      <c r="V381" s="17"/>
      <c r="AC381" s="184"/>
      <c r="AD381" s="184"/>
      <c r="AE381" s="184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82" t="s">
        <v>20</v>
      </c>
      <c r="F385" s="182"/>
      <c r="G385" s="182"/>
      <c r="H385" s="182"/>
      <c r="V385" s="17"/>
      <c r="X385" s="23" t="s">
        <v>32</v>
      </c>
      <c r="Y385" s="20">
        <f>IF(B385="PAGADO",0,C390)</f>
        <v>-2044.2500000000002</v>
      </c>
      <c r="AA385" s="182" t="s">
        <v>20</v>
      </c>
      <c r="AB385" s="182"/>
      <c r="AC385" s="182"/>
      <c r="AD385" s="182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85" t="str">
        <f>IF(C390&lt;0,"NO PAGAR","COBRAR")</f>
        <v>NO PAGAR</v>
      </c>
      <c r="C391" s="185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85" t="str">
        <f>IF(Y390&lt;0,"NO PAGAR","COBRAR")</f>
        <v>NO PAGAR</v>
      </c>
      <c r="Y391" s="185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76" t="s">
        <v>9</v>
      </c>
      <c r="C392" s="177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76" t="s">
        <v>9</v>
      </c>
      <c r="Y392" s="177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78" t="s">
        <v>7</v>
      </c>
      <c r="F401" s="179"/>
      <c r="G401" s="180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78" t="s">
        <v>7</v>
      </c>
      <c r="AB401" s="179"/>
      <c r="AC401" s="180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78" t="s">
        <v>7</v>
      </c>
      <c r="O403" s="179"/>
      <c r="P403" s="179"/>
      <c r="Q403" s="180"/>
      <c r="R403" s="18">
        <f>SUM(R387:R402)</f>
        <v>0</v>
      </c>
      <c r="S403" s="3"/>
      <c r="V403" s="17"/>
      <c r="X403" s="12"/>
      <c r="Y403" s="10"/>
      <c r="AJ403" s="178" t="s">
        <v>7</v>
      </c>
      <c r="AK403" s="179"/>
      <c r="AL403" s="179"/>
      <c r="AM403" s="180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81" t="s">
        <v>30</v>
      </c>
      <c r="I425" s="181"/>
      <c r="J425" s="181"/>
      <c r="V425" s="17"/>
      <c r="AA425" s="181" t="s">
        <v>31</v>
      </c>
      <c r="AB425" s="181"/>
      <c r="AC425" s="181"/>
    </row>
    <row r="426" spans="1:43">
      <c r="H426" s="181"/>
      <c r="I426" s="181"/>
      <c r="J426" s="181"/>
      <c r="V426" s="17"/>
      <c r="AA426" s="181"/>
      <c r="AB426" s="181"/>
      <c r="AC426" s="181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82" t="s">
        <v>844</v>
      </c>
      <c r="F430" s="182"/>
      <c r="G430" s="182"/>
      <c r="H430" s="182"/>
      <c r="V430" s="17"/>
      <c r="X430" s="23" t="s">
        <v>32</v>
      </c>
      <c r="Y430" s="20">
        <f>IF(B1230="PAGADO",0,C435)</f>
        <v>-2044.2500000000002</v>
      </c>
      <c r="AA430" s="182" t="s">
        <v>20</v>
      </c>
      <c r="AB430" s="182"/>
      <c r="AC430" s="182"/>
      <c r="AD430" s="182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83" t="str">
        <f>IF(Y435&lt;0,"NO PAGAR","COBRAR'")</f>
        <v>NO PAGAR</v>
      </c>
      <c r="Y436" s="183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83" t="str">
        <f>IF(C435&lt;0,"NO PAGAR","COBRAR'")</f>
        <v>NO PAGAR</v>
      </c>
      <c r="C437" s="183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76" t="s">
        <v>9</v>
      </c>
      <c r="C438" s="177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76" t="s">
        <v>9</v>
      </c>
      <c r="Y438" s="177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78" t="s">
        <v>7</v>
      </c>
      <c r="F446" s="179"/>
      <c r="G446" s="180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78" t="s">
        <v>7</v>
      </c>
      <c r="AB446" s="179"/>
      <c r="AC446" s="180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78" t="s">
        <v>7</v>
      </c>
      <c r="O448" s="179"/>
      <c r="P448" s="179"/>
      <c r="Q448" s="180"/>
      <c r="R448" s="18">
        <f>SUM(R432:R447)</f>
        <v>0</v>
      </c>
      <c r="S448" s="3"/>
      <c r="V448" s="17"/>
      <c r="X448" s="12"/>
      <c r="Y448" s="10"/>
      <c r="AJ448" s="178" t="s">
        <v>7</v>
      </c>
      <c r="AK448" s="179"/>
      <c r="AL448" s="179"/>
      <c r="AM448" s="180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84" t="s">
        <v>29</v>
      </c>
      <c r="AD476" s="184"/>
      <c r="AE476" s="184"/>
    </row>
    <row r="477" spans="8:31">
      <c r="H477" s="181" t="s">
        <v>28</v>
      </c>
      <c r="I477" s="181"/>
      <c r="J477" s="181"/>
      <c r="V477" s="17"/>
      <c r="AC477" s="184"/>
      <c r="AD477" s="184"/>
      <c r="AE477" s="184"/>
    </row>
    <row r="478" spans="8:31">
      <c r="H478" s="181"/>
      <c r="I478" s="181"/>
      <c r="J478" s="181"/>
      <c r="V478" s="17"/>
      <c r="AC478" s="184"/>
      <c r="AD478" s="184"/>
      <c r="AE478" s="184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82" t="s">
        <v>20</v>
      </c>
      <c r="F482" s="182"/>
      <c r="G482" s="182"/>
      <c r="H482" s="182"/>
      <c r="V482" s="17"/>
      <c r="X482" s="23" t="s">
        <v>32</v>
      </c>
      <c r="Y482" s="20">
        <f>IF(B482="PAGADO",0,C487)</f>
        <v>-2044.2500000000002</v>
      </c>
      <c r="AA482" s="182" t="s">
        <v>20</v>
      </c>
      <c r="AB482" s="182"/>
      <c r="AC482" s="182"/>
      <c r="AD482" s="182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85" t="str">
        <f>IF(C487&lt;0,"NO PAGAR","COBRAR")</f>
        <v>NO PAGAR</v>
      </c>
      <c r="C488" s="185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85" t="str">
        <f>IF(Y487&lt;0,"NO PAGAR","COBRAR")</f>
        <v>NO PAGAR</v>
      </c>
      <c r="Y488" s="185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76" t="s">
        <v>9</v>
      </c>
      <c r="C489" s="177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76" t="s">
        <v>9</v>
      </c>
      <c r="Y489" s="177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78" t="s">
        <v>7</v>
      </c>
      <c r="F498" s="179"/>
      <c r="G498" s="180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78" t="s">
        <v>7</v>
      </c>
      <c r="AB498" s="179"/>
      <c r="AC498" s="180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78" t="s">
        <v>7</v>
      </c>
      <c r="O500" s="179"/>
      <c r="P500" s="179"/>
      <c r="Q500" s="180"/>
      <c r="R500" s="18">
        <f>SUM(R484:R499)</f>
        <v>0</v>
      </c>
      <c r="S500" s="3"/>
      <c r="V500" s="17"/>
      <c r="X500" s="12"/>
      <c r="Y500" s="10"/>
      <c r="AJ500" s="178" t="s">
        <v>7</v>
      </c>
      <c r="AK500" s="179"/>
      <c r="AL500" s="179"/>
      <c r="AM500" s="180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81" t="s">
        <v>30</v>
      </c>
      <c r="I522" s="181"/>
      <c r="J522" s="181"/>
      <c r="V522" s="17"/>
      <c r="AA522" s="181" t="s">
        <v>31</v>
      </c>
      <c r="AB522" s="181"/>
      <c r="AC522" s="181"/>
    </row>
    <row r="523" spans="1:43">
      <c r="H523" s="181"/>
      <c r="I523" s="181"/>
      <c r="J523" s="181"/>
      <c r="V523" s="17"/>
      <c r="AA523" s="181"/>
      <c r="AB523" s="181"/>
      <c r="AC523" s="181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82" t="s">
        <v>20</v>
      </c>
      <c r="F527" s="182"/>
      <c r="G527" s="182"/>
      <c r="H527" s="182"/>
      <c r="V527" s="17"/>
      <c r="X527" s="23" t="s">
        <v>32</v>
      </c>
      <c r="Y527" s="20">
        <f>IF(B1327="PAGADO",0,C532)</f>
        <v>-2044.2500000000002</v>
      </c>
      <c r="AA527" s="182" t="s">
        <v>20</v>
      </c>
      <c r="AB527" s="182"/>
      <c r="AC527" s="182"/>
      <c r="AD527" s="182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83" t="str">
        <f>IF(Y532&lt;0,"NO PAGAR","COBRAR'")</f>
        <v>NO PAGAR</v>
      </c>
      <c r="Y533" s="183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83" t="str">
        <f>IF(C532&lt;0,"NO PAGAR","COBRAR'")</f>
        <v>NO PAGAR</v>
      </c>
      <c r="C534" s="183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76" t="s">
        <v>9</v>
      </c>
      <c r="C535" s="177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76" t="s">
        <v>9</v>
      </c>
      <c r="Y535" s="177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78" t="s">
        <v>7</v>
      </c>
      <c r="F543" s="179"/>
      <c r="G543" s="180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78" t="s">
        <v>7</v>
      </c>
      <c r="AB543" s="179"/>
      <c r="AC543" s="180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78" t="s">
        <v>7</v>
      </c>
      <c r="O545" s="179"/>
      <c r="P545" s="179"/>
      <c r="Q545" s="180"/>
      <c r="R545" s="18">
        <f>SUM(R529:R544)</f>
        <v>0</v>
      </c>
      <c r="S545" s="3"/>
      <c r="V545" s="17"/>
      <c r="X545" s="12"/>
      <c r="Y545" s="10"/>
      <c r="AJ545" s="178" t="s">
        <v>7</v>
      </c>
      <c r="AK545" s="179"/>
      <c r="AL545" s="179"/>
      <c r="AM545" s="180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84" t="s">
        <v>29</v>
      </c>
      <c r="AD575" s="184"/>
      <c r="AE575" s="184"/>
    </row>
    <row r="576" spans="8:31">
      <c r="H576" s="181" t="s">
        <v>28</v>
      </c>
      <c r="I576" s="181"/>
      <c r="J576" s="181"/>
      <c r="V576" s="17"/>
      <c r="AC576" s="184"/>
      <c r="AD576" s="184"/>
      <c r="AE576" s="184"/>
    </row>
    <row r="577" spans="2:41">
      <c r="H577" s="181"/>
      <c r="I577" s="181"/>
      <c r="J577" s="181"/>
      <c r="V577" s="17"/>
      <c r="AC577" s="184"/>
      <c r="AD577" s="184"/>
      <c r="AE577" s="184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82" t="s">
        <v>20</v>
      </c>
      <c r="F581" s="182"/>
      <c r="G581" s="182"/>
      <c r="H581" s="182"/>
      <c r="V581" s="17"/>
      <c r="X581" s="23" t="s">
        <v>32</v>
      </c>
      <c r="Y581" s="20">
        <f>IF(B581="PAGADO",0,C586)</f>
        <v>-2044.2500000000002</v>
      </c>
      <c r="AA581" s="182" t="s">
        <v>20</v>
      </c>
      <c r="AB581" s="182"/>
      <c r="AC581" s="182"/>
      <c r="AD581" s="182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85" t="str">
        <f>IF(C586&lt;0,"NO PAGAR","COBRAR")</f>
        <v>NO PAGAR</v>
      </c>
      <c r="C587" s="185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85" t="str">
        <f>IF(Y586&lt;0,"NO PAGAR","COBRAR")</f>
        <v>NO PAGAR</v>
      </c>
      <c r="Y587" s="185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76" t="s">
        <v>9</v>
      </c>
      <c r="C588" s="177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76" t="s">
        <v>9</v>
      </c>
      <c r="Y588" s="177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78" t="s">
        <v>7</v>
      </c>
      <c r="F597" s="179"/>
      <c r="G597" s="180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78" t="s">
        <v>7</v>
      </c>
      <c r="AB597" s="179"/>
      <c r="AC597" s="180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78" t="s">
        <v>7</v>
      </c>
      <c r="O599" s="179"/>
      <c r="P599" s="179"/>
      <c r="Q599" s="180"/>
      <c r="R599" s="18">
        <f>SUM(R583:R598)</f>
        <v>0</v>
      </c>
      <c r="S599" s="3"/>
      <c r="V599" s="17"/>
      <c r="X599" s="12"/>
      <c r="Y599" s="10"/>
      <c r="AJ599" s="178" t="s">
        <v>7</v>
      </c>
      <c r="AK599" s="179"/>
      <c r="AL599" s="179"/>
      <c r="AM599" s="180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81" t="s">
        <v>30</v>
      </c>
      <c r="I621" s="181"/>
      <c r="J621" s="181"/>
      <c r="V621" s="17"/>
      <c r="AA621" s="181" t="s">
        <v>31</v>
      </c>
      <c r="AB621" s="181"/>
      <c r="AC621" s="181"/>
    </row>
    <row r="622" spans="1:43">
      <c r="H622" s="181"/>
      <c r="I622" s="181"/>
      <c r="J622" s="181"/>
      <c r="V622" s="17"/>
      <c r="AA622" s="181"/>
      <c r="AB622" s="181"/>
      <c r="AC622" s="181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82" t="s">
        <v>20</v>
      </c>
      <c r="F626" s="182"/>
      <c r="G626" s="182"/>
      <c r="H626" s="182"/>
      <c r="V626" s="17"/>
      <c r="X626" s="23" t="s">
        <v>32</v>
      </c>
      <c r="Y626" s="20">
        <f>IF(B1426="PAGADO",0,C631)</f>
        <v>-2044.2500000000002</v>
      </c>
      <c r="AA626" s="182" t="s">
        <v>20</v>
      </c>
      <c r="AB626" s="182"/>
      <c r="AC626" s="182"/>
      <c r="AD626" s="182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83" t="str">
        <f>IF(Y631&lt;0,"NO PAGAR","COBRAR'")</f>
        <v>NO PAGAR</v>
      </c>
      <c r="Y632" s="183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83" t="str">
        <f>IF(C631&lt;0,"NO PAGAR","COBRAR'")</f>
        <v>NO PAGAR</v>
      </c>
      <c r="C633" s="183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76" t="s">
        <v>9</v>
      </c>
      <c r="C634" s="177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76" t="s">
        <v>9</v>
      </c>
      <c r="Y634" s="177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78" t="s">
        <v>7</v>
      </c>
      <c r="F642" s="179"/>
      <c r="G642" s="180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78" t="s">
        <v>7</v>
      </c>
      <c r="AB642" s="179"/>
      <c r="AC642" s="180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78" t="s">
        <v>7</v>
      </c>
      <c r="O644" s="179"/>
      <c r="P644" s="179"/>
      <c r="Q644" s="180"/>
      <c r="R644" s="18">
        <f>SUM(R628:R643)</f>
        <v>0</v>
      </c>
      <c r="S644" s="3"/>
      <c r="V644" s="17"/>
      <c r="X644" s="12"/>
      <c r="Y644" s="10"/>
      <c r="AJ644" s="178" t="s">
        <v>7</v>
      </c>
      <c r="AK644" s="179"/>
      <c r="AL644" s="179"/>
      <c r="AM644" s="180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84" t="s">
        <v>29</v>
      </c>
      <c r="AD668" s="184"/>
      <c r="AE668" s="184"/>
    </row>
    <row r="669" spans="8:31">
      <c r="H669" s="181" t="s">
        <v>28</v>
      </c>
      <c r="I669" s="181"/>
      <c r="J669" s="181"/>
      <c r="V669" s="17"/>
      <c r="AC669" s="184"/>
      <c r="AD669" s="184"/>
      <c r="AE669" s="184"/>
    </row>
    <row r="670" spans="8:31">
      <c r="H670" s="181"/>
      <c r="I670" s="181"/>
      <c r="J670" s="181"/>
      <c r="V670" s="17"/>
      <c r="AC670" s="184"/>
      <c r="AD670" s="184"/>
      <c r="AE670" s="184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82" t="s">
        <v>20</v>
      </c>
      <c r="F674" s="182"/>
      <c r="G674" s="182"/>
      <c r="H674" s="182"/>
      <c r="V674" s="17"/>
      <c r="X674" s="23" t="s">
        <v>32</v>
      </c>
      <c r="Y674" s="20">
        <f>IF(B674="PAGADO",0,C679)</f>
        <v>-2044.2500000000002</v>
      </c>
      <c r="AA674" s="182" t="s">
        <v>20</v>
      </c>
      <c r="AB674" s="182"/>
      <c r="AC674" s="182"/>
      <c r="AD674" s="182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C701</f>
        <v>2044.2500000000002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2044.2500000000002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-2044.2500000000002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-2044.2500000000002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85" t="str">
        <f>IF(C679&lt;0,"NO PAGAR","COBRAR")</f>
        <v>NO PAGAR</v>
      </c>
      <c r="C680" s="185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85" t="str">
        <f>IF(Y679&lt;0,"NO PAGAR","COBRAR")</f>
        <v>NO PAGAR</v>
      </c>
      <c r="Y680" s="185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76" t="s">
        <v>9</v>
      </c>
      <c r="C681" s="177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76" t="s">
        <v>9</v>
      </c>
      <c r="Y681" s="177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IF(C715&lt;0,"SALDO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2044.2500000000002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17</v>
      </c>
      <c r="C690" s="10"/>
      <c r="E690" s="178" t="s">
        <v>7</v>
      </c>
      <c r="F690" s="179"/>
      <c r="G690" s="180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78" t="s">
        <v>7</v>
      </c>
      <c r="AB690" s="179"/>
      <c r="AC690" s="180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>
      <c r="B692" s="12"/>
      <c r="C692" s="10"/>
      <c r="N692" s="178" t="s">
        <v>7</v>
      </c>
      <c r="O692" s="179"/>
      <c r="P692" s="179"/>
      <c r="Q692" s="180"/>
      <c r="R692" s="18">
        <f>SUM(R676:R691)</f>
        <v>0</v>
      </c>
      <c r="S692" s="3"/>
      <c r="V692" s="17"/>
      <c r="X692" s="12"/>
      <c r="Y692" s="10"/>
      <c r="AJ692" s="178" t="s">
        <v>7</v>
      </c>
      <c r="AK692" s="179"/>
      <c r="AL692" s="179"/>
      <c r="AM692" s="180"/>
      <c r="AN692" s="18">
        <f>SUM(AN676:AN691)</f>
        <v>0</v>
      </c>
      <c r="AO692" s="3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E695" s="14"/>
      <c r="V695" s="17"/>
      <c r="X695" s="12"/>
      <c r="Y695" s="10"/>
      <c r="AA695" s="14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1"/>
      <c r="C700" s="10"/>
      <c r="V700" s="17"/>
      <c r="X700" s="11"/>
      <c r="Y700" s="10"/>
    </row>
    <row r="701" spans="2:41">
      <c r="B701" s="15" t="s">
        <v>18</v>
      </c>
      <c r="C701" s="16">
        <f>SUM(C682:C700)</f>
        <v>2044.2500000000002</v>
      </c>
      <c r="V701" s="17"/>
      <c r="X701" s="15" t="s">
        <v>18</v>
      </c>
      <c r="Y701" s="16">
        <f>SUM(Y682:Y700)</f>
        <v>2044.2500000000002</v>
      </c>
    </row>
    <row r="702" spans="2:41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>
      <c r="E703" s="1" t="s">
        <v>19</v>
      </c>
      <c r="V703" s="17"/>
      <c r="AA703" s="1" t="s">
        <v>19</v>
      </c>
    </row>
    <row r="704" spans="2:41">
      <c r="V704" s="17"/>
    </row>
    <row r="705" spans="1:43">
      <c r="V705" s="17"/>
    </row>
    <row r="706" spans="1:43">
      <c r="V706" s="17"/>
    </row>
    <row r="707" spans="1:43">
      <c r="V707" s="17"/>
    </row>
    <row r="708" spans="1:43">
      <c r="V708" s="17"/>
    </row>
    <row r="709" spans="1:43">
      <c r="V709" s="17"/>
    </row>
    <row r="710" spans="1:43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>
      <c r="V713" s="17"/>
    </row>
    <row r="714" spans="1:43">
      <c r="H714" s="181" t="s">
        <v>30</v>
      </c>
      <c r="I714" s="181"/>
      <c r="J714" s="181"/>
      <c r="V714" s="17"/>
      <c r="AA714" s="181" t="s">
        <v>31</v>
      </c>
      <c r="AB714" s="181"/>
      <c r="AC714" s="181"/>
    </row>
    <row r="715" spans="1:43">
      <c r="H715" s="181"/>
      <c r="I715" s="181"/>
      <c r="J715" s="181"/>
      <c r="V715" s="17"/>
      <c r="AA715" s="181"/>
      <c r="AB715" s="181"/>
      <c r="AC715" s="181"/>
    </row>
    <row r="716" spans="1:43">
      <c r="V716" s="17"/>
    </row>
    <row r="717" spans="1:43">
      <c r="V717" s="17"/>
    </row>
    <row r="718" spans="1:43" ht="23.25">
      <c r="B718" s="24" t="s">
        <v>68</v>
      </c>
      <c r="V718" s="17"/>
      <c r="X718" s="22" t="s">
        <v>68</v>
      </c>
    </row>
    <row r="719" spans="1:43" ht="23.25">
      <c r="B719" s="23" t="s">
        <v>32</v>
      </c>
      <c r="C719" s="20">
        <f>IF(X674="PAGADO",0,C679)</f>
        <v>-2044.2500000000002</v>
      </c>
      <c r="E719" s="182" t="s">
        <v>20</v>
      </c>
      <c r="F719" s="182"/>
      <c r="G719" s="182"/>
      <c r="H719" s="182"/>
      <c r="V719" s="17"/>
      <c r="X719" s="23" t="s">
        <v>32</v>
      </c>
      <c r="Y719" s="20">
        <f>IF(B1519="PAGADO",0,C724)</f>
        <v>-2044.2500000000002</v>
      </c>
      <c r="AA719" s="182" t="s">
        <v>20</v>
      </c>
      <c r="AB719" s="182"/>
      <c r="AC719" s="182"/>
      <c r="AD719" s="182"/>
    </row>
    <row r="720" spans="1:43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9</v>
      </c>
      <c r="C723" s="20">
        <f>C747</f>
        <v>2044.2500000000002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2044.2500000000002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6" t="s">
        <v>26</v>
      </c>
      <c r="C724" s="21">
        <f>C722-C723</f>
        <v>-2044.2500000000002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-2044.2500000000002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83" t="str">
        <f>IF(Y724&lt;0,"NO PAGAR","COBRAR'")</f>
        <v>NO PAGAR</v>
      </c>
      <c r="Y725" s="183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>
      <c r="B726" s="183" t="str">
        <f>IF(C724&lt;0,"NO PAGAR","COBRAR'")</f>
        <v>NO PAGAR</v>
      </c>
      <c r="C726" s="183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76" t="s">
        <v>9</v>
      </c>
      <c r="C727" s="177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76" t="s">
        <v>9</v>
      </c>
      <c r="Y727" s="177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IF(Y679&lt;0,"SALDO ADELANTADO","SALDO A FAVOR '")</f>
        <v>SALDO ADELANTADO</v>
      </c>
      <c r="C728" s="10">
        <f>IF(Y679&lt;=0,Y679*-1)</f>
        <v>2044.2500000000002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ADELANTADO</v>
      </c>
      <c r="Y728" s="10">
        <f>IF(C724&lt;=0,C724*-1)</f>
        <v>2044.2500000000002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178" t="s">
        <v>7</v>
      </c>
      <c r="F735" s="179"/>
      <c r="G735" s="180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78" t="s">
        <v>7</v>
      </c>
      <c r="AB735" s="179"/>
      <c r="AC735" s="180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>
      <c r="B737" s="12"/>
      <c r="C737" s="10"/>
      <c r="N737" s="178" t="s">
        <v>7</v>
      </c>
      <c r="O737" s="179"/>
      <c r="P737" s="179"/>
      <c r="Q737" s="180"/>
      <c r="R737" s="18">
        <f>SUM(R721:R736)</f>
        <v>0</v>
      </c>
      <c r="S737" s="3"/>
      <c r="V737" s="17"/>
      <c r="X737" s="12"/>
      <c r="Y737" s="10"/>
      <c r="AJ737" s="178" t="s">
        <v>7</v>
      </c>
      <c r="AK737" s="179"/>
      <c r="AL737" s="179"/>
      <c r="AM737" s="180"/>
      <c r="AN737" s="18">
        <f>SUM(AN721:AN736)</f>
        <v>0</v>
      </c>
      <c r="AO737" s="3"/>
    </row>
    <row r="738" spans="2:41">
      <c r="B738" s="12"/>
      <c r="C738" s="10"/>
      <c r="V738" s="17"/>
      <c r="X738" s="12"/>
      <c r="Y738" s="10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E740" s="14"/>
      <c r="V740" s="17"/>
      <c r="X740" s="12"/>
      <c r="Y740" s="10"/>
      <c r="AA740" s="14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2044.2500000000002</v>
      </c>
      <c r="D747" t="s">
        <v>22</v>
      </c>
      <c r="E747" t="s">
        <v>21</v>
      </c>
      <c r="V747" s="17"/>
      <c r="X747" s="15" t="s">
        <v>18</v>
      </c>
      <c r="Y747" s="16">
        <f>SUM(Y728:Y746)</f>
        <v>2044.2500000000002</v>
      </c>
      <c r="Z747" t="s">
        <v>22</v>
      </c>
      <c r="AA747" t="s">
        <v>21</v>
      </c>
    </row>
    <row r="748" spans="2:41">
      <c r="E748" s="1" t="s">
        <v>19</v>
      </c>
      <c r="V748" s="17"/>
      <c r="AA748" s="1" t="s">
        <v>19</v>
      </c>
    </row>
    <row r="749" spans="2:41">
      <c r="V749" s="17"/>
    </row>
    <row r="750" spans="2:41">
      <c r="V750" s="17"/>
    </row>
    <row r="751" spans="2:41">
      <c r="V751" s="17"/>
    </row>
    <row r="752" spans="2:41">
      <c r="V752" s="17"/>
    </row>
    <row r="753" spans="2:41">
      <c r="V753" s="17"/>
    </row>
    <row r="754" spans="2:41">
      <c r="V754" s="17"/>
    </row>
    <row r="755" spans="2:41">
      <c r="V755" s="17"/>
    </row>
    <row r="756" spans="2:41">
      <c r="V756" s="17"/>
    </row>
    <row r="757" spans="2:41">
      <c r="V757" s="17"/>
    </row>
    <row r="758" spans="2:41">
      <c r="V758" s="17"/>
    </row>
    <row r="759" spans="2:41">
      <c r="V759" s="17"/>
    </row>
    <row r="760" spans="2:41">
      <c r="V760" s="17"/>
    </row>
    <row r="761" spans="2:41">
      <c r="V761" s="17"/>
      <c r="AC761" s="184" t="s">
        <v>29</v>
      </c>
      <c r="AD761" s="184"/>
      <c r="AE761" s="184"/>
    </row>
    <row r="762" spans="2:41">
      <c r="H762" s="181" t="s">
        <v>28</v>
      </c>
      <c r="I762" s="181"/>
      <c r="J762" s="181"/>
      <c r="V762" s="17"/>
      <c r="AC762" s="184"/>
      <c r="AD762" s="184"/>
      <c r="AE762" s="184"/>
    </row>
    <row r="763" spans="2:41">
      <c r="H763" s="181"/>
      <c r="I763" s="181"/>
      <c r="J763" s="181"/>
      <c r="V763" s="17"/>
      <c r="AC763" s="184"/>
      <c r="AD763" s="184"/>
      <c r="AE763" s="184"/>
    </row>
    <row r="764" spans="2:41">
      <c r="V764" s="17"/>
    </row>
    <row r="765" spans="2:41">
      <c r="V765" s="17"/>
    </row>
    <row r="766" spans="2:41" ht="23.25">
      <c r="B766" s="22" t="s">
        <v>69</v>
      </c>
      <c r="V766" s="17"/>
      <c r="X766" s="22" t="s">
        <v>69</v>
      </c>
    </row>
    <row r="767" spans="2:41" ht="23.25">
      <c r="B767" s="23" t="s">
        <v>32</v>
      </c>
      <c r="C767" s="20">
        <f>IF(X719="PAGADO",0,Y724)</f>
        <v>-2044.2500000000002</v>
      </c>
      <c r="E767" s="182" t="s">
        <v>20</v>
      </c>
      <c r="F767" s="182"/>
      <c r="G767" s="182"/>
      <c r="H767" s="182"/>
      <c r="V767" s="17"/>
      <c r="X767" s="23" t="s">
        <v>32</v>
      </c>
      <c r="Y767" s="20">
        <f>IF(B767="PAGADO",0,C772)</f>
        <v>-2044.2500000000002</v>
      </c>
      <c r="AA767" s="182" t="s">
        <v>20</v>
      </c>
      <c r="AB767" s="182"/>
      <c r="AC767" s="182"/>
      <c r="AD767" s="182"/>
    </row>
    <row r="768" spans="2:41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C794</f>
        <v>2044.2500000000002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2044.2500000000002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25</v>
      </c>
      <c r="C772" s="21">
        <f>C770-C771</f>
        <v>-2044.2500000000002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-2044.2500000000002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>
      <c r="B773" s="185" t="str">
        <f>IF(C772&lt;0,"NO PAGAR","COBRAR")</f>
        <v>NO PAGAR</v>
      </c>
      <c r="C773" s="185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85" t="str">
        <f>IF(Y772&lt;0,"NO PAGAR","COBRAR")</f>
        <v>NO PAGAR</v>
      </c>
      <c r="Y773" s="185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76" t="s">
        <v>9</v>
      </c>
      <c r="C774" s="177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76" t="s">
        <v>9</v>
      </c>
      <c r="Y774" s="177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9" t="str">
        <f>IF(C808&lt;0,"SALDO A FAVOR","SALDO ADELANTAD0'")</f>
        <v>SALDO ADELANTAD0'</v>
      </c>
      <c r="C775" s="10">
        <f>IF(Y719&lt;=0,Y719*-1)</f>
        <v>2044.2500000000002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ADELANTADO</v>
      </c>
      <c r="Y775" s="10">
        <f>IF(C772&lt;=0,C772*-1)</f>
        <v>2044.2500000000002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17</v>
      </c>
      <c r="C783" s="10"/>
      <c r="E783" s="178" t="s">
        <v>7</v>
      </c>
      <c r="F783" s="179"/>
      <c r="G783" s="180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78" t="s">
        <v>7</v>
      </c>
      <c r="AB783" s="179"/>
      <c r="AC783" s="180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78" t="s">
        <v>7</v>
      </c>
      <c r="O785" s="179"/>
      <c r="P785" s="179"/>
      <c r="Q785" s="180"/>
      <c r="R785" s="18">
        <f>SUM(R769:R784)</f>
        <v>0</v>
      </c>
      <c r="S785" s="3"/>
      <c r="V785" s="17"/>
      <c r="X785" s="12"/>
      <c r="Y785" s="10"/>
      <c r="AJ785" s="178" t="s">
        <v>7</v>
      </c>
      <c r="AK785" s="179"/>
      <c r="AL785" s="179"/>
      <c r="AM785" s="180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1"/>
      <c r="C793" s="10"/>
      <c r="V793" s="17"/>
      <c r="X793" s="11"/>
      <c r="Y793" s="10"/>
    </row>
    <row r="794" spans="2:41">
      <c r="B794" s="15" t="s">
        <v>18</v>
      </c>
      <c r="C794" s="16">
        <f>SUM(C775:C793)</f>
        <v>2044.2500000000002</v>
      </c>
      <c r="V794" s="17"/>
      <c r="X794" s="15" t="s">
        <v>18</v>
      </c>
      <c r="Y794" s="16">
        <f>SUM(Y775:Y793)</f>
        <v>2044.2500000000002</v>
      </c>
    </row>
    <row r="795" spans="2:41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1:43">
      <c r="V801" s="17"/>
    </row>
    <row r="802" spans="1:43">
      <c r="V802" s="17"/>
    </row>
    <row r="803" spans="1:4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>
      <c r="V806" s="17"/>
    </row>
    <row r="807" spans="1:43">
      <c r="H807" s="181" t="s">
        <v>30</v>
      </c>
      <c r="I807" s="181"/>
      <c r="J807" s="181"/>
      <c r="V807" s="17"/>
      <c r="AA807" s="181" t="s">
        <v>31</v>
      </c>
      <c r="AB807" s="181"/>
      <c r="AC807" s="181"/>
    </row>
    <row r="808" spans="1:43">
      <c r="H808" s="181"/>
      <c r="I808" s="181"/>
      <c r="J808" s="181"/>
      <c r="V808" s="17"/>
      <c r="AA808" s="181"/>
      <c r="AB808" s="181"/>
      <c r="AC808" s="181"/>
    </row>
    <row r="809" spans="1:43">
      <c r="V809" s="17"/>
    </row>
    <row r="810" spans="1:43">
      <c r="V810" s="17"/>
    </row>
    <row r="811" spans="1:43" ht="23.25">
      <c r="B811" s="24" t="s">
        <v>69</v>
      </c>
      <c r="V811" s="17"/>
      <c r="X811" s="22" t="s">
        <v>69</v>
      </c>
    </row>
    <row r="812" spans="1:43" ht="23.25">
      <c r="B812" s="23" t="s">
        <v>32</v>
      </c>
      <c r="C812" s="20">
        <f>IF(X767="PAGADO",0,C772)</f>
        <v>-2044.2500000000002</v>
      </c>
      <c r="E812" s="182" t="s">
        <v>20</v>
      </c>
      <c r="F812" s="182"/>
      <c r="G812" s="182"/>
      <c r="H812" s="182"/>
      <c r="V812" s="17"/>
      <c r="X812" s="23" t="s">
        <v>32</v>
      </c>
      <c r="Y812" s="20">
        <f>IF(B1612="PAGADO",0,C817)</f>
        <v>-2044.2500000000002</v>
      </c>
      <c r="AA812" s="182" t="s">
        <v>20</v>
      </c>
      <c r="AB812" s="182"/>
      <c r="AC812" s="182"/>
      <c r="AD812" s="182"/>
    </row>
    <row r="813" spans="1:43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>
      <c r="B816" s="1" t="s">
        <v>9</v>
      </c>
      <c r="C816" s="20">
        <f>C840</f>
        <v>2044.2500000000002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2044.2500000000002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6" t="s">
        <v>26</v>
      </c>
      <c r="C817" s="21">
        <f>C815-C816</f>
        <v>-2044.2500000000002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-2044.2500000000002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83" t="str">
        <f>IF(Y817&lt;0,"NO PAGAR","COBRAR'")</f>
        <v>NO PAGAR</v>
      </c>
      <c r="Y818" s="183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>
      <c r="B819" s="183" t="str">
        <f>IF(C817&lt;0,"NO PAGAR","COBRAR'")</f>
        <v>NO PAGAR</v>
      </c>
      <c r="C819" s="183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76" t="s">
        <v>9</v>
      </c>
      <c r="C820" s="177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76" t="s">
        <v>9</v>
      </c>
      <c r="Y820" s="177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IF(Y772&lt;0,"SALDO ADELANTADO","SALDO A FAVOR '")</f>
        <v>SALDO ADELANTADO</v>
      </c>
      <c r="C821" s="10">
        <f>IF(Y772&lt;=0,Y772*-1)</f>
        <v>2044.2500000000002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ADELANTADO</v>
      </c>
      <c r="Y821" s="10">
        <f>IF(C817&lt;=0,C817*-1)</f>
        <v>2044.2500000000002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178" t="s">
        <v>7</v>
      </c>
      <c r="F828" s="179"/>
      <c r="G828" s="180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78" t="s">
        <v>7</v>
      </c>
      <c r="AB828" s="179"/>
      <c r="AC828" s="180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>
      <c r="B830" s="12"/>
      <c r="C830" s="10"/>
      <c r="N830" s="178" t="s">
        <v>7</v>
      </c>
      <c r="O830" s="179"/>
      <c r="P830" s="179"/>
      <c r="Q830" s="180"/>
      <c r="R830" s="18">
        <f>SUM(R814:R829)</f>
        <v>0</v>
      </c>
      <c r="S830" s="3"/>
      <c r="V830" s="17"/>
      <c r="X830" s="12"/>
      <c r="Y830" s="10"/>
      <c r="AJ830" s="178" t="s">
        <v>7</v>
      </c>
      <c r="AK830" s="179"/>
      <c r="AL830" s="179"/>
      <c r="AM830" s="180"/>
      <c r="AN830" s="18">
        <f>SUM(AN814:AN829)</f>
        <v>0</v>
      </c>
      <c r="AO830" s="3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E833" s="14"/>
      <c r="V833" s="17"/>
      <c r="X833" s="12"/>
      <c r="Y833" s="10"/>
      <c r="AA833" s="14"/>
    </row>
    <row r="834" spans="2:27">
      <c r="B834" s="12"/>
      <c r="C834" s="10"/>
      <c r="V834" s="17"/>
      <c r="X834" s="12"/>
      <c r="Y834" s="10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2044.2500000000002</v>
      </c>
      <c r="D840" t="s">
        <v>22</v>
      </c>
      <c r="E840" t="s">
        <v>21</v>
      </c>
      <c r="V840" s="17"/>
      <c r="X840" s="15" t="s">
        <v>18</v>
      </c>
      <c r="Y840" s="16">
        <f>SUM(Y821:Y839)</f>
        <v>2044.2500000000002</v>
      </c>
      <c r="Z840" t="s">
        <v>22</v>
      </c>
      <c r="AA840" t="s">
        <v>21</v>
      </c>
    </row>
    <row r="841" spans="2:27">
      <c r="E841" s="1" t="s">
        <v>19</v>
      </c>
      <c r="V841" s="17"/>
      <c r="AA841" s="1" t="s">
        <v>19</v>
      </c>
    </row>
    <row r="842" spans="2:27">
      <c r="V842" s="17"/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2:41">
      <c r="V849" s="17"/>
    </row>
    <row r="850" spans="2:41">
      <c r="V850" s="17"/>
    </row>
    <row r="851" spans="2:41">
      <c r="V851" s="17"/>
    </row>
    <row r="852" spans="2:41">
      <c r="V852" s="17"/>
    </row>
    <row r="853" spans="2:41">
      <c r="V853" s="17"/>
    </row>
    <row r="854" spans="2:41">
      <c r="V854" s="17"/>
      <c r="AC854" s="184" t="s">
        <v>29</v>
      </c>
      <c r="AD854" s="184"/>
      <c r="AE854" s="184"/>
    </row>
    <row r="855" spans="2:41">
      <c r="H855" s="181" t="s">
        <v>28</v>
      </c>
      <c r="I855" s="181"/>
      <c r="J855" s="181"/>
      <c r="V855" s="17"/>
      <c r="AC855" s="184"/>
      <c r="AD855" s="184"/>
      <c r="AE855" s="184"/>
    </row>
    <row r="856" spans="2:41">
      <c r="H856" s="181"/>
      <c r="I856" s="181"/>
      <c r="J856" s="181"/>
      <c r="V856" s="17"/>
      <c r="AC856" s="184"/>
      <c r="AD856" s="184"/>
      <c r="AE856" s="184"/>
    </row>
    <row r="857" spans="2:41">
      <c r="V857" s="17"/>
    </row>
    <row r="858" spans="2:41">
      <c r="V858" s="17"/>
    </row>
    <row r="859" spans="2:41" ht="23.25">
      <c r="B859" s="22" t="s">
        <v>70</v>
      </c>
      <c r="V859" s="17"/>
      <c r="X859" s="22" t="s">
        <v>70</v>
      </c>
    </row>
    <row r="860" spans="2:41" ht="23.25">
      <c r="B860" s="23" t="s">
        <v>32</v>
      </c>
      <c r="C860" s="20">
        <f>IF(X812="PAGADO",0,Y817)</f>
        <v>-2044.2500000000002</v>
      </c>
      <c r="E860" s="182" t="s">
        <v>20</v>
      </c>
      <c r="F860" s="182"/>
      <c r="G860" s="182"/>
      <c r="H860" s="182"/>
      <c r="V860" s="17"/>
      <c r="X860" s="23" t="s">
        <v>32</v>
      </c>
      <c r="Y860" s="20">
        <f>IF(B860="PAGADO",0,C865)</f>
        <v>-2044.2500000000002</v>
      </c>
      <c r="AA860" s="182" t="s">
        <v>20</v>
      </c>
      <c r="AB860" s="182"/>
      <c r="AC860" s="182"/>
      <c r="AD860" s="182"/>
    </row>
    <row r="861" spans="2:41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2:41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IF(Y860&gt;0,Y861+Y860,Y861)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" t="s">
        <v>9</v>
      </c>
      <c r="C864" s="20">
        <f>C887</f>
        <v>2044.2500000000002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Y887</f>
        <v>2044.2500000000002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25</v>
      </c>
      <c r="C865" s="21">
        <f>C863-C864</f>
        <v>-2044.2500000000002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8</v>
      </c>
      <c r="Y865" s="21">
        <f>Y863-Y864</f>
        <v>-2044.2500000000002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6.25">
      <c r="B866" s="185" t="str">
        <f>IF(C865&lt;0,"NO PAGAR","COBRAR")</f>
        <v>NO PAGAR</v>
      </c>
      <c r="C866" s="185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85" t="str">
        <f>IF(Y865&lt;0,"NO PAGAR","COBRAR")</f>
        <v>NO PAGAR</v>
      </c>
      <c r="Y866" s="185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76" t="s">
        <v>9</v>
      </c>
      <c r="C867" s="177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76" t="s">
        <v>9</v>
      </c>
      <c r="Y867" s="177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9" t="str">
        <f>IF(C901&lt;0,"SALDO A FAVOR","SALDO ADELANTAD0'")</f>
        <v>SALDO ADELANTAD0'</v>
      </c>
      <c r="C868" s="10">
        <f>IF(Y812&lt;=0,Y812*-1)</f>
        <v>2044.2500000000002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9" t="str">
        <f>IF(C865&lt;0,"SALDO ADELANTADO","SALDO A FAVOR'")</f>
        <v>SALDO ADELANTADO</v>
      </c>
      <c r="Y868" s="10">
        <f>IF(C865&lt;=0,C865*-1)</f>
        <v>2044.2500000000002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10</v>
      </c>
      <c r="C869" s="10">
        <f>R878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10</v>
      </c>
      <c r="Y869" s="10">
        <f>AN878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11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11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12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12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13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13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14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14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15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15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16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16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17</v>
      </c>
      <c r="C876" s="10"/>
      <c r="E876" s="178" t="s">
        <v>7</v>
      </c>
      <c r="F876" s="179"/>
      <c r="G876" s="180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17</v>
      </c>
      <c r="Y876" s="10"/>
      <c r="AA876" s="178" t="s">
        <v>7</v>
      </c>
      <c r="AB876" s="179"/>
      <c r="AC876" s="180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>
      <c r="B877" s="12"/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2"/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>
      <c r="B878" s="12"/>
      <c r="C878" s="10"/>
      <c r="N878" s="178" t="s">
        <v>7</v>
      </c>
      <c r="O878" s="179"/>
      <c r="P878" s="179"/>
      <c r="Q878" s="180"/>
      <c r="R878" s="18">
        <f>SUM(R862:R877)</f>
        <v>0</v>
      </c>
      <c r="S878" s="3"/>
      <c r="V878" s="17"/>
      <c r="X878" s="12"/>
      <c r="Y878" s="10"/>
      <c r="AJ878" s="178" t="s">
        <v>7</v>
      </c>
      <c r="AK878" s="179"/>
      <c r="AL878" s="179"/>
      <c r="AM878" s="180"/>
      <c r="AN878" s="18">
        <f>SUM(AN862:AN877)</f>
        <v>0</v>
      </c>
      <c r="AO878" s="3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1:43">
      <c r="B881" s="12"/>
      <c r="C881" s="10"/>
      <c r="E881" s="14"/>
      <c r="V881" s="17"/>
      <c r="X881" s="12"/>
      <c r="Y881" s="10"/>
      <c r="AA881" s="14"/>
    </row>
    <row r="882" spans="1:43">
      <c r="B882" s="12"/>
      <c r="C882" s="10"/>
      <c r="V882" s="17"/>
      <c r="X882" s="12"/>
      <c r="Y882" s="10"/>
    </row>
    <row r="883" spans="1:43">
      <c r="B883" s="12"/>
      <c r="C883" s="10"/>
      <c r="V883" s="17"/>
      <c r="X883" s="12"/>
      <c r="Y883" s="10"/>
    </row>
    <row r="884" spans="1:43">
      <c r="B884" s="12"/>
      <c r="C884" s="10"/>
      <c r="V884" s="17"/>
      <c r="X884" s="12"/>
      <c r="Y884" s="10"/>
    </row>
    <row r="885" spans="1:43">
      <c r="B885" s="12"/>
      <c r="C885" s="10"/>
      <c r="V885" s="17"/>
      <c r="X885" s="12"/>
      <c r="Y885" s="10"/>
    </row>
    <row r="886" spans="1:43">
      <c r="B886" s="11"/>
      <c r="C886" s="10"/>
      <c r="V886" s="17"/>
      <c r="X886" s="11"/>
      <c r="Y886" s="10"/>
    </row>
    <row r="887" spans="1:43">
      <c r="B887" s="15" t="s">
        <v>18</v>
      </c>
      <c r="C887" s="16">
        <f>SUM(C868:C886)</f>
        <v>2044.2500000000002</v>
      </c>
      <c r="V887" s="17"/>
      <c r="X887" s="15" t="s">
        <v>18</v>
      </c>
      <c r="Y887" s="16">
        <f>SUM(Y868:Y886)</f>
        <v>2044.2500000000002</v>
      </c>
    </row>
    <row r="888" spans="1:43">
      <c r="D888" t="s">
        <v>22</v>
      </c>
      <c r="E888" t="s">
        <v>21</v>
      </c>
      <c r="V888" s="17"/>
      <c r="Z888" t="s">
        <v>22</v>
      </c>
      <c r="AA888" t="s">
        <v>21</v>
      </c>
    </row>
    <row r="889" spans="1:43">
      <c r="E889" s="1" t="s">
        <v>19</v>
      </c>
      <c r="V889" s="17"/>
      <c r="AA889" s="1" t="s">
        <v>19</v>
      </c>
    </row>
    <row r="890" spans="1:43">
      <c r="V890" s="17"/>
    </row>
    <row r="891" spans="1:43">
      <c r="V891" s="17"/>
    </row>
    <row r="892" spans="1:43">
      <c r="V892" s="17"/>
    </row>
    <row r="893" spans="1:43">
      <c r="V893" s="17"/>
    </row>
    <row r="894" spans="1:43">
      <c r="V894" s="17"/>
    </row>
    <row r="895" spans="1:43">
      <c r="V895" s="17"/>
    </row>
    <row r="896" spans="1:43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</row>
    <row r="897" spans="1:43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>
      <c r="V899" s="17"/>
    </row>
    <row r="900" spans="1:43">
      <c r="H900" s="181" t="s">
        <v>30</v>
      </c>
      <c r="I900" s="181"/>
      <c r="J900" s="181"/>
      <c r="V900" s="17"/>
      <c r="AA900" s="181" t="s">
        <v>31</v>
      </c>
      <c r="AB900" s="181"/>
      <c r="AC900" s="181"/>
    </row>
    <row r="901" spans="1:43">
      <c r="H901" s="181"/>
      <c r="I901" s="181"/>
      <c r="J901" s="181"/>
      <c r="V901" s="17"/>
      <c r="AA901" s="181"/>
      <c r="AB901" s="181"/>
      <c r="AC901" s="181"/>
    </row>
    <row r="902" spans="1:43">
      <c r="V902" s="17"/>
    </row>
    <row r="903" spans="1:43">
      <c r="V903" s="17"/>
    </row>
    <row r="904" spans="1:43" ht="23.25">
      <c r="B904" s="24" t="s">
        <v>70</v>
      </c>
      <c r="V904" s="17"/>
      <c r="X904" s="22" t="s">
        <v>70</v>
      </c>
    </row>
    <row r="905" spans="1:43" ht="23.25">
      <c r="B905" s="23" t="s">
        <v>32</v>
      </c>
      <c r="C905" s="20">
        <f>IF(X860="PAGADO",0,C865)</f>
        <v>-2044.2500000000002</v>
      </c>
      <c r="E905" s="182" t="s">
        <v>20</v>
      </c>
      <c r="F905" s="182"/>
      <c r="G905" s="182"/>
      <c r="H905" s="182"/>
      <c r="V905" s="17"/>
      <c r="X905" s="23" t="s">
        <v>32</v>
      </c>
      <c r="Y905" s="20">
        <f>IF(B1705="PAGADO",0,C910)</f>
        <v>-2044.2500000000002</v>
      </c>
      <c r="AA905" s="182" t="s">
        <v>20</v>
      </c>
      <c r="AB905" s="182"/>
      <c r="AC905" s="182"/>
      <c r="AD905" s="182"/>
    </row>
    <row r="906" spans="1:43">
      <c r="B906" s="1" t="s">
        <v>0</v>
      </c>
      <c r="C906" s="19">
        <f>H921</f>
        <v>0</v>
      </c>
      <c r="E906" s="2" t="s">
        <v>1</v>
      </c>
      <c r="F906" s="2" t="s">
        <v>2</v>
      </c>
      <c r="G906" s="2" t="s">
        <v>3</v>
      </c>
      <c r="H906" s="2" t="s">
        <v>4</v>
      </c>
      <c r="N906" s="2" t="s">
        <v>1</v>
      </c>
      <c r="O906" s="2" t="s">
        <v>5</v>
      </c>
      <c r="P906" s="2" t="s">
        <v>4</v>
      </c>
      <c r="Q906" s="2" t="s">
        <v>6</v>
      </c>
      <c r="R906" s="2" t="s">
        <v>7</v>
      </c>
      <c r="S906" s="3"/>
      <c r="V906" s="17"/>
      <c r="X906" s="1" t="s">
        <v>0</v>
      </c>
      <c r="Y906" s="19">
        <f>AD921</f>
        <v>0</v>
      </c>
      <c r="AA906" s="2" t="s">
        <v>1</v>
      </c>
      <c r="AB906" s="2" t="s">
        <v>2</v>
      </c>
      <c r="AC906" s="2" t="s">
        <v>3</v>
      </c>
      <c r="AD906" s="2" t="s">
        <v>4</v>
      </c>
      <c r="AJ906" s="2" t="s">
        <v>1</v>
      </c>
      <c r="AK906" s="2" t="s">
        <v>5</v>
      </c>
      <c r="AL906" s="2" t="s">
        <v>4</v>
      </c>
      <c r="AM906" s="2" t="s">
        <v>6</v>
      </c>
      <c r="AN906" s="2" t="s">
        <v>7</v>
      </c>
      <c r="AO906" s="3"/>
    </row>
    <row r="907" spans="1:43">
      <c r="C907" s="2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Y907" s="2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1:43">
      <c r="B908" s="1" t="s">
        <v>24</v>
      </c>
      <c r="C908" s="19">
        <f>IF(C905&gt;0,C905+C906,C906)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" t="s">
        <v>24</v>
      </c>
      <c r="Y908" s="19">
        <f>IF(Y905&gt;0,Y905+Y906,Y906)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>
      <c r="B909" s="1" t="s">
        <v>9</v>
      </c>
      <c r="C909" s="20">
        <f>C933</f>
        <v>2044.2500000000002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9</v>
      </c>
      <c r="Y909" s="20">
        <f>Y933</f>
        <v>2044.2500000000002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>
      <c r="B910" s="6" t="s">
        <v>26</v>
      </c>
      <c r="C910" s="21">
        <f>C908-C909</f>
        <v>-2044.2500000000002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6" t="s">
        <v>27</v>
      </c>
      <c r="Y910" s="21">
        <f>Y908-Y909</f>
        <v>-2044.2500000000002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 ht="23.25">
      <c r="B911" s="6"/>
      <c r="C911" s="7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83" t="str">
        <f>IF(Y910&lt;0,"NO PAGAR","COBRAR'")</f>
        <v>NO PAGAR</v>
      </c>
      <c r="Y911" s="183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>
      <c r="B912" s="183" t="str">
        <f>IF(C910&lt;0,"NO PAGAR","COBRAR'")</f>
        <v>NO PAGAR</v>
      </c>
      <c r="C912" s="183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/>
      <c r="Y912" s="8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76" t="s">
        <v>9</v>
      </c>
      <c r="C913" s="177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76" t="s">
        <v>9</v>
      </c>
      <c r="Y913" s="177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9" t="str">
        <f>IF(Y865&lt;0,"SALDO ADELANTADO","SALDO A FAVOR '")</f>
        <v>SALDO ADELANTADO</v>
      </c>
      <c r="C914" s="10">
        <f>IF(Y865&lt;=0,Y865*-1)</f>
        <v>2044.2500000000002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9" t="str">
        <f>IF(C910&lt;0,"SALDO ADELANTADO","SALDO A FAVOR'")</f>
        <v>SALDO ADELANTADO</v>
      </c>
      <c r="Y914" s="10">
        <f>IF(C910&lt;=0,C910*-1)</f>
        <v>2044.2500000000002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10</v>
      </c>
      <c r="C915" s="10">
        <f>R923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10</v>
      </c>
      <c r="Y915" s="10">
        <f>AN923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11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11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12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12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13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13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14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14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15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15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16</v>
      </c>
      <c r="C921" s="10"/>
      <c r="E921" s="178" t="s">
        <v>7</v>
      </c>
      <c r="F921" s="179"/>
      <c r="G921" s="180"/>
      <c r="H921" s="5">
        <f>SUM(H907:H920)</f>
        <v>0</v>
      </c>
      <c r="N921" s="3"/>
      <c r="O921" s="3"/>
      <c r="P921" s="3"/>
      <c r="Q921" s="3"/>
      <c r="R921" s="18"/>
      <c r="S921" s="3"/>
      <c r="V921" s="17"/>
      <c r="X921" s="11" t="s">
        <v>16</v>
      </c>
      <c r="Y921" s="10"/>
      <c r="AA921" s="178" t="s">
        <v>7</v>
      </c>
      <c r="AB921" s="179"/>
      <c r="AC921" s="180"/>
      <c r="AD921" s="5">
        <f>SUM(AD907:AD920)</f>
        <v>0</v>
      </c>
      <c r="AJ921" s="3"/>
      <c r="AK921" s="3"/>
      <c r="AL921" s="3"/>
      <c r="AM921" s="3"/>
      <c r="AN921" s="18"/>
      <c r="AO921" s="3"/>
    </row>
    <row r="922" spans="2:41">
      <c r="B922" s="11" t="s">
        <v>17</v>
      </c>
      <c r="C922" s="10"/>
      <c r="E922" s="13"/>
      <c r="F922" s="13"/>
      <c r="G922" s="13"/>
      <c r="N922" s="3"/>
      <c r="O922" s="3"/>
      <c r="P922" s="3"/>
      <c r="Q922" s="3"/>
      <c r="R922" s="18"/>
      <c r="S922" s="3"/>
      <c r="V922" s="17"/>
      <c r="X922" s="11" t="s">
        <v>17</v>
      </c>
      <c r="Y922" s="10"/>
      <c r="AA922" s="13"/>
      <c r="AB922" s="13"/>
      <c r="AC922" s="13"/>
      <c r="AJ922" s="3"/>
      <c r="AK922" s="3"/>
      <c r="AL922" s="3"/>
      <c r="AM922" s="3"/>
      <c r="AN922" s="18"/>
      <c r="AO922" s="3"/>
    </row>
    <row r="923" spans="2:41">
      <c r="B923" s="12"/>
      <c r="C923" s="10"/>
      <c r="N923" s="178" t="s">
        <v>7</v>
      </c>
      <c r="O923" s="179"/>
      <c r="P923" s="179"/>
      <c r="Q923" s="180"/>
      <c r="R923" s="18">
        <f>SUM(R907:R922)</f>
        <v>0</v>
      </c>
      <c r="S923" s="3"/>
      <c r="V923" s="17"/>
      <c r="X923" s="12"/>
      <c r="Y923" s="10"/>
      <c r="AJ923" s="178" t="s">
        <v>7</v>
      </c>
      <c r="AK923" s="179"/>
      <c r="AL923" s="179"/>
      <c r="AM923" s="180"/>
      <c r="AN923" s="18">
        <f>SUM(AN907:AN922)</f>
        <v>0</v>
      </c>
      <c r="AO923" s="3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E926" s="14"/>
      <c r="V926" s="17"/>
      <c r="X926" s="12"/>
      <c r="Y926" s="10"/>
      <c r="AA926" s="14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V930" s="17"/>
      <c r="X930" s="12"/>
      <c r="Y930" s="10"/>
    </row>
    <row r="931" spans="2:27">
      <c r="B931" s="12"/>
      <c r="C931" s="10"/>
      <c r="V931" s="17"/>
      <c r="X931" s="12"/>
      <c r="Y931" s="10"/>
    </row>
    <row r="932" spans="2:27">
      <c r="B932" s="11"/>
      <c r="C932" s="10"/>
      <c r="V932" s="17"/>
      <c r="X932" s="11"/>
      <c r="Y932" s="10"/>
    </row>
    <row r="933" spans="2:27">
      <c r="B933" s="15" t="s">
        <v>18</v>
      </c>
      <c r="C933" s="16">
        <f>SUM(C914:C932)</f>
        <v>2044.2500000000002</v>
      </c>
      <c r="D933" t="s">
        <v>22</v>
      </c>
      <c r="E933" t="s">
        <v>21</v>
      </c>
      <c r="V933" s="17"/>
      <c r="X933" s="15" t="s">
        <v>18</v>
      </c>
      <c r="Y933" s="16">
        <f>SUM(Y914:Y932)</f>
        <v>2044.2500000000002</v>
      </c>
      <c r="Z933" t="s">
        <v>22</v>
      </c>
      <c r="AA933" t="s">
        <v>21</v>
      </c>
    </row>
    <row r="934" spans="2:27">
      <c r="E934" s="1" t="s">
        <v>19</v>
      </c>
      <c r="V934" s="17"/>
      <c r="AA934" s="1" t="s">
        <v>19</v>
      </c>
    </row>
    <row r="935" spans="2:27">
      <c r="V935" s="17"/>
    </row>
    <row r="936" spans="2:27">
      <c r="V936" s="17"/>
    </row>
    <row r="937" spans="2:27">
      <c r="V937" s="17"/>
    </row>
    <row r="938" spans="2:27">
      <c r="V938" s="17"/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  <c r="AC948" s="184" t="s">
        <v>29</v>
      </c>
      <c r="AD948" s="184"/>
      <c r="AE948" s="184"/>
    </row>
    <row r="949" spans="2:41">
      <c r="H949" s="181" t="s">
        <v>28</v>
      </c>
      <c r="I949" s="181"/>
      <c r="J949" s="181"/>
      <c r="V949" s="17"/>
      <c r="AC949" s="184"/>
      <c r="AD949" s="184"/>
      <c r="AE949" s="184"/>
    </row>
    <row r="950" spans="2:41">
      <c r="H950" s="181"/>
      <c r="I950" s="181"/>
      <c r="J950" s="181"/>
      <c r="V950" s="17"/>
      <c r="AC950" s="184"/>
      <c r="AD950" s="184"/>
      <c r="AE950" s="184"/>
    </row>
    <row r="951" spans="2:41">
      <c r="V951" s="17"/>
    </row>
    <row r="952" spans="2:41">
      <c r="V952" s="17"/>
    </row>
    <row r="953" spans="2:41" ht="23.25">
      <c r="B953" s="22" t="s">
        <v>71</v>
      </c>
      <c r="V953" s="17"/>
      <c r="X953" s="22" t="s">
        <v>71</v>
      </c>
    </row>
    <row r="954" spans="2:41" ht="23.25">
      <c r="B954" s="23" t="s">
        <v>32</v>
      </c>
      <c r="C954" s="20">
        <f>IF(X905="PAGADO",0,Y910)</f>
        <v>-2044.2500000000002</v>
      </c>
      <c r="E954" s="182" t="s">
        <v>20</v>
      </c>
      <c r="F954" s="182"/>
      <c r="G954" s="182"/>
      <c r="H954" s="182"/>
      <c r="V954" s="17"/>
      <c r="X954" s="23" t="s">
        <v>32</v>
      </c>
      <c r="Y954" s="20">
        <f>IF(B954="PAGADO",0,C959)</f>
        <v>-2044.2500000000002</v>
      </c>
      <c r="AA954" s="182" t="s">
        <v>20</v>
      </c>
      <c r="AB954" s="182"/>
      <c r="AC954" s="182"/>
      <c r="AD954" s="182"/>
    </row>
    <row r="955" spans="2:41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IF(Y954&gt;0,Y955+Y954,Y955)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" t="s">
        <v>9</v>
      </c>
      <c r="C958" s="20">
        <f>C981</f>
        <v>2044.2500000000002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2044.2500000000002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6" t="s">
        <v>25</v>
      </c>
      <c r="C959" s="21">
        <f>C957-C958</f>
        <v>-2044.2500000000002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-2044.2500000000002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>
      <c r="B960" s="185" t="str">
        <f>IF(C959&lt;0,"NO PAGAR","COBRAR")</f>
        <v>NO PAGAR</v>
      </c>
      <c r="C960" s="185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85" t="str">
        <f>IF(Y959&lt;0,"NO PAGAR","COBRAR")</f>
        <v>NO PAGAR</v>
      </c>
      <c r="Y960" s="185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76" t="s">
        <v>9</v>
      </c>
      <c r="C961" s="177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76" t="s">
        <v>9</v>
      </c>
      <c r="Y961" s="177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9" t="str">
        <f>IF(C995&lt;0,"SALDO A FAVOR","SALDO ADELANTAD0'")</f>
        <v>SALDO ADELANTAD0'</v>
      </c>
      <c r="C962" s="10">
        <f>IF(Y910&lt;=0,Y910*-1)</f>
        <v>2044.2500000000002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ADELANTADO</v>
      </c>
      <c r="Y962" s="10">
        <f>IF(C959&lt;=0,C959*-1)</f>
        <v>2044.2500000000002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17</v>
      </c>
      <c r="C970" s="10"/>
      <c r="E970" s="178" t="s">
        <v>7</v>
      </c>
      <c r="F970" s="179"/>
      <c r="G970" s="180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78" t="s">
        <v>7</v>
      </c>
      <c r="AB970" s="179"/>
      <c r="AC970" s="180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78" t="s">
        <v>7</v>
      </c>
      <c r="O972" s="179"/>
      <c r="P972" s="179"/>
      <c r="Q972" s="180"/>
      <c r="R972" s="18">
        <f>SUM(R956:R971)</f>
        <v>0</v>
      </c>
      <c r="S972" s="3"/>
      <c r="V972" s="17"/>
      <c r="X972" s="12"/>
      <c r="Y972" s="10"/>
      <c r="AJ972" s="178" t="s">
        <v>7</v>
      </c>
      <c r="AK972" s="179"/>
      <c r="AL972" s="179"/>
      <c r="AM972" s="180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1:43">
      <c r="B977" s="12"/>
      <c r="C977" s="10"/>
      <c r="V977" s="17"/>
      <c r="X977" s="12"/>
      <c r="Y977" s="10"/>
    </row>
    <row r="978" spans="1:43">
      <c r="B978" s="12"/>
      <c r="C978" s="10"/>
      <c r="V978" s="17"/>
      <c r="X978" s="12"/>
      <c r="Y978" s="10"/>
    </row>
    <row r="979" spans="1:43">
      <c r="B979" s="12"/>
      <c r="C979" s="10"/>
      <c r="V979" s="17"/>
      <c r="X979" s="12"/>
      <c r="Y979" s="10"/>
    </row>
    <row r="980" spans="1:43">
      <c r="B980" s="11"/>
      <c r="C980" s="10"/>
      <c r="V980" s="17"/>
      <c r="X980" s="11"/>
      <c r="Y980" s="10"/>
    </row>
    <row r="981" spans="1:43">
      <c r="B981" s="15" t="s">
        <v>18</v>
      </c>
      <c r="C981" s="16">
        <f>SUM(C962:C980)</f>
        <v>2044.2500000000002</v>
      </c>
      <c r="V981" s="17"/>
      <c r="X981" s="15" t="s">
        <v>18</v>
      </c>
      <c r="Y981" s="16">
        <f>SUM(Y962:Y980)</f>
        <v>2044.2500000000002</v>
      </c>
    </row>
    <row r="982" spans="1:43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>
      <c r="E983" s="1" t="s">
        <v>19</v>
      </c>
      <c r="V983" s="17"/>
      <c r="AA983" s="1" t="s">
        <v>19</v>
      </c>
    </row>
    <row r="984" spans="1:43">
      <c r="V984" s="17"/>
    </row>
    <row r="985" spans="1:43">
      <c r="V985" s="17"/>
    </row>
    <row r="986" spans="1:43">
      <c r="V986" s="17"/>
    </row>
    <row r="987" spans="1:43">
      <c r="V987" s="17"/>
    </row>
    <row r="988" spans="1:43">
      <c r="V988" s="17"/>
    </row>
    <row r="989" spans="1:43">
      <c r="V989" s="17"/>
    </row>
    <row r="990" spans="1:43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>
      <c r="V993" s="17"/>
    </row>
    <row r="994" spans="2:41">
      <c r="H994" s="181" t="s">
        <v>30</v>
      </c>
      <c r="I994" s="181"/>
      <c r="J994" s="181"/>
      <c r="V994" s="17"/>
      <c r="AA994" s="181" t="s">
        <v>31</v>
      </c>
      <c r="AB994" s="181"/>
      <c r="AC994" s="181"/>
    </row>
    <row r="995" spans="2:41">
      <c r="H995" s="181"/>
      <c r="I995" s="181"/>
      <c r="J995" s="181"/>
      <c r="V995" s="17"/>
      <c r="AA995" s="181"/>
      <c r="AB995" s="181"/>
      <c r="AC995" s="181"/>
    </row>
    <row r="996" spans="2:41">
      <c r="V996" s="17"/>
    </row>
    <row r="997" spans="2:41">
      <c r="V997" s="17"/>
    </row>
    <row r="998" spans="2:41" ht="23.25">
      <c r="B998" s="24" t="s">
        <v>73</v>
      </c>
      <c r="V998" s="17"/>
      <c r="X998" s="22" t="s">
        <v>71</v>
      </c>
    </row>
    <row r="999" spans="2:41" ht="23.25">
      <c r="B999" s="23" t="s">
        <v>32</v>
      </c>
      <c r="C999" s="20">
        <f>IF(X954="PAGADO",0,C959)</f>
        <v>-2044.2500000000002</v>
      </c>
      <c r="E999" s="182" t="s">
        <v>20</v>
      </c>
      <c r="F999" s="182"/>
      <c r="G999" s="182"/>
      <c r="H999" s="182"/>
      <c r="V999" s="17"/>
      <c r="X999" s="23" t="s">
        <v>32</v>
      </c>
      <c r="Y999" s="20">
        <f>IF(B1799="PAGADO",0,C1004)</f>
        <v>-2044.2500000000002</v>
      </c>
      <c r="AA999" s="182" t="s">
        <v>20</v>
      </c>
      <c r="AB999" s="182"/>
      <c r="AC999" s="182"/>
      <c r="AD999" s="182"/>
    </row>
    <row r="1000" spans="2:41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9</v>
      </c>
      <c r="C1003" s="20">
        <f>C1027</f>
        <v>2044.2500000000002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2044.2500000000002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6" t="s">
        <v>26</v>
      </c>
      <c r="C1004" s="21">
        <f>C1002-C1003</f>
        <v>-2044.2500000000002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-2044.2500000000002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83" t="str">
        <f>IF(Y1004&lt;0,"NO PAGAR","COBRAR'")</f>
        <v>NO PAGAR</v>
      </c>
      <c r="Y1005" s="183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>
      <c r="B1006" s="183" t="str">
        <f>IF(C1004&lt;0,"NO PAGAR","COBRAR'")</f>
        <v>NO PAGAR</v>
      </c>
      <c r="C1006" s="183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76" t="s">
        <v>9</v>
      </c>
      <c r="C1007" s="177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76" t="s">
        <v>9</v>
      </c>
      <c r="Y1007" s="177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IF(Y959&lt;0,"SALDO ADELANTADO","SALDO A FAVOR '")</f>
        <v>SALDO ADELANTADO</v>
      </c>
      <c r="C1008" s="10">
        <f>IF(Y959&lt;=0,Y959*-1)</f>
        <v>2044.2500000000002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ADELANTADO</v>
      </c>
      <c r="Y1008" s="10">
        <f>IF(C1004&lt;=0,C1004*-1)</f>
        <v>2044.2500000000002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178" t="s">
        <v>7</v>
      </c>
      <c r="F1015" s="179"/>
      <c r="G1015" s="180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78" t="s">
        <v>7</v>
      </c>
      <c r="AB1015" s="179"/>
      <c r="AC1015" s="180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N1017" s="178" t="s">
        <v>7</v>
      </c>
      <c r="O1017" s="179"/>
      <c r="P1017" s="179"/>
      <c r="Q1017" s="180"/>
      <c r="R1017" s="18">
        <f>SUM(R1001:R1016)</f>
        <v>0</v>
      </c>
      <c r="S1017" s="3"/>
      <c r="V1017" s="17"/>
      <c r="X1017" s="12"/>
      <c r="Y1017" s="10"/>
      <c r="AJ1017" s="178" t="s">
        <v>7</v>
      </c>
      <c r="AK1017" s="179"/>
      <c r="AL1017" s="179"/>
      <c r="AM1017" s="180"/>
      <c r="AN1017" s="18">
        <f>SUM(AN1001:AN1016)</f>
        <v>0</v>
      </c>
      <c r="AO1017" s="3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E1020" s="14"/>
      <c r="V1020" s="17"/>
      <c r="X1020" s="12"/>
      <c r="Y1020" s="10"/>
      <c r="AA1020" s="14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1"/>
      <c r="C1026" s="10"/>
      <c r="V1026" s="17"/>
      <c r="X1026" s="11"/>
      <c r="Y1026" s="10"/>
    </row>
    <row r="1027" spans="2:27">
      <c r="B1027" s="15" t="s">
        <v>18</v>
      </c>
      <c r="C1027" s="16">
        <f>SUM(C1008:C1026)</f>
        <v>2044.2500000000002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2044.2500000000002</v>
      </c>
      <c r="Z1027" t="s">
        <v>22</v>
      </c>
      <c r="AA1027" t="s">
        <v>21</v>
      </c>
    </row>
    <row r="1028" spans="2:27">
      <c r="E1028" s="1" t="s">
        <v>19</v>
      </c>
      <c r="V1028" s="17"/>
      <c r="AA1028" s="1" t="s">
        <v>19</v>
      </c>
    </row>
    <row r="1029" spans="2:27">
      <c r="V1029" s="17"/>
    </row>
    <row r="1030" spans="2:27">
      <c r="V1030" s="17"/>
    </row>
    <row r="1031" spans="2:27">
      <c r="V1031" s="17"/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:41">
      <c r="V1041" s="17"/>
      <c r="AC1041" s="184" t="s">
        <v>29</v>
      </c>
      <c r="AD1041" s="184"/>
      <c r="AE1041" s="184"/>
    </row>
    <row r="1042" spans="2:41">
      <c r="H1042" s="181" t="s">
        <v>28</v>
      </c>
      <c r="I1042" s="181"/>
      <c r="J1042" s="181"/>
      <c r="V1042" s="17"/>
      <c r="AC1042" s="184"/>
      <c r="AD1042" s="184"/>
      <c r="AE1042" s="184"/>
    </row>
    <row r="1043" spans="2:41">
      <c r="H1043" s="181"/>
      <c r="I1043" s="181"/>
      <c r="J1043" s="181"/>
      <c r="V1043" s="17"/>
      <c r="AC1043" s="184"/>
      <c r="AD1043" s="184"/>
      <c r="AE1043" s="184"/>
    </row>
    <row r="1044" spans="2:41">
      <c r="V1044" s="17"/>
    </row>
    <row r="1045" spans="2:41">
      <c r="V1045" s="17"/>
    </row>
    <row r="1046" spans="2:41" ht="23.25">
      <c r="B1046" s="22" t="s">
        <v>72</v>
      </c>
      <c r="V1046" s="17"/>
      <c r="X1046" s="22" t="s">
        <v>74</v>
      </c>
    </row>
    <row r="1047" spans="2:41" ht="23.25">
      <c r="B1047" s="23" t="s">
        <v>32</v>
      </c>
      <c r="C1047" s="20">
        <f>IF(X999="PAGADO",0,Y1004)</f>
        <v>-2044.2500000000002</v>
      </c>
      <c r="E1047" s="182" t="s">
        <v>20</v>
      </c>
      <c r="F1047" s="182"/>
      <c r="G1047" s="182"/>
      <c r="H1047" s="182"/>
      <c r="V1047" s="17"/>
      <c r="X1047" s="23" t="s">
        <v>32</v>
      </c>
      <c r="Y1047" s="20">
        <f>IF(B1047="PAGADO",0,C1052)</f>
        <v>-2044.2500000000002</v>
      </c>
      <c r="AA1047" s="182" t="s">
        <v>20</v>
      </c>
      <c r="AB1047" s="182"/>
      <c r="AC1047" s="182"/>
      <c r="AD1047" s="182"/>
    </row>
    <row r="1048" spans="2:41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" t="s">
        <v>9</v>
      </c>
      <c r="C1051" s="20">
        <f>C1074</f>
        <v>2044.2500000000002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Y1074</f>
        <v>2044.2500000000002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6" t="s">
        <v>25</v>
      </c>
      <c r="C1052" s="21">
        <f>C1050-C1051</f>
        <v>-2044.2500000000002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8</v>
      </c>
      <c r="Y1052" s="21">
        <f>Y1050-Y1051</f>
        <v>-2044.2500000000002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6.25">
      <c r="B1053" s="185" t="str">
        <f>IF(C1052&lt;0,"NO PAGAR","COBRAR")</f>
        <v>NO PAGAR</v>
      </c>
      <c r="C1053" s="185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85" t="str">
        <f>IF(Y1052&lt;0,"NO PAGAR","COBRAR")</f>
        <v>NO PAGAR</v>
      </c>
      <c r="Y1053" s="185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76" t="s">
        <v>9</v>
      </c>
      <c r="C1054" s="177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76" t="s">
        <v>9</v>
      </c>
      <c r="Y1054" s="177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9" t="str">
        <f>IF(C1088&lt;0,"SALDO A FAVOR","SALDO ADELANTAD0'")</f>
        <v>SALDO ADELANTAD0'</v>
      </c>
      <c r="C1055" s="10">
        <f>IF(Y999&lt;=0,Y999*-1)</f>
        <v>2044.2500000000002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9" t="str">
        <f>IF(C1052&lt;0,"SALDO ADELANTADO","SALDO A FAVOR'")</f>
        <v>SALDO ADELANTADO</v>
      </c>
      <c r="Y1055" s="10">
        <f>IF(C1052&lt;=0,C1052*-1)</f>
        <v>2044.2500000000002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10</v>
      </c>
      <c r="C1056" s="10">
        <f>R1065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10</v>
      </c>
      <c r="Y1056" s="10">
        <f>AN1065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11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11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12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12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13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13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14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14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15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15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16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16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17</v>
      </c>
      <c r="C1063" s="10"/>
      <c r="E1063" s="178" t="s">
        <v>7</v>
      </c>
      <c r="F1063" s="179"/>
      <c r="G1063" s="180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17</v>
      </c>
      <c r="Y1063" s="10"/>
      <c r="AA1063" s="178" t="s">
        <v>7</v>
      </c>
      <c r="AB1063" s="179"/>
      <c r="AC1063" s="180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>
      <c r="B1064" s="12"/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2"/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>
      <c r="B1065" s="12"/>
      <c r="C1065" s="10"/>
      <c r="N1065" s="178" t="s">
        <v>7</v>
      </c>
      <c r="O1065" s="179"/>
      <c r="P1065" s="179"/>
      <c r="Q1065" s="180"/>
      <c r="R1065" s="18">
        <f>SUM(R1049:R1064)</f>
        <v>0</v>
      </c>
      <c r="S1065" s="3"/>
      <c r="V1065" s="17"/>
      <c r="X1065" s="12"/>
      <c r="Y1065" s="10"/>
      <c r="AJ1065" s="178" t="s">
        <v>7</v>
      </c>
      <c r="AK1065" s="179"/>
      <c r="AL1065" s="179"/>
      <c r="AM1065" s="180"/>
      <c r="AN1065" s="18">
        <f>SUM(AN1049:AN1064)</f>
        <v>0</v>
      </c>
      <c r="AO1065" s="3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1:43">
      <c r="B1073" s="11"/>
      <c r="C1073" s="10"/>
      <c r="V1073" s="17"/>
      <c r="X1073" s="11"/>
      <c r="Y1073" s="10"/>
    </row>
    <row r="1074" spans="1:43">
      <c r="B1074" s="15" t="s">
        <v>18</v>
      </c>
      <c r="C1074" s="16">
        <f>SUM(C1055:C1073)</f>
        <v>2044.2500000000002</v>
      </c>
      <c r="V1074" s="17"/>
      <c r="X1074" s="15" t="s">
        <v>18</v>
      </c>
      <c r="Y1074" s="16">
        <f>SUM(Y1055:Y1073)</f>
        <v>2044.2500000000002</v>
      </c>
    </row>
    <row r="1075" spans="1:43">
      <c r="D1075" t="s">
        <v>22</v>
      </c>
      <c r="E1075" t="s">
        <v>21</v>
      </c>
      <c r="V1075" s="17"/>
      <c r="Z1075" t="s">
        <v>22</v>
      </c>
      <c r="AA1075" t="s">
        <v>21</v>
      </c>
    </row>
    <row r="1076" spans="1:43">
      <c r="E1076" s="1" t="s">
        <v>19</v>
      </c>
      <c r="V1076" s="17"/>
      <c r="AA1076" s="1" t="s">
        <v>19</v>
      </c>
    </row>
    <row r="1077" spans="1:43">
      <c r="V1077" s="17"/>
    </row>
    <row r="1078" spans="1:43">
      <c r="V1078" s="17"/>
    </row>
    <row r="1079" spans="1:43">
      <c r="V1079" s="17"/>
    </row>
    <row r="1080" spans="1:43">
      <c r="V1080" s="17"/>
    </row>
    <row r="1081" spans="1:43">
      <c r="V1081" s="17"/>
    </row>
    <row r="1082" spans="1:43">
      <c r="V1082" s="17"/>
    </row>
    <row r="1083" spans="1:43">
      <c r="A1083" s="17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</row>
    <row r="1084" spans="1:43">
      <c r="A1084" s="17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</row>
    <row r="1085" spans="1:43">
      <c r="A1085" s="17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</row>
    <row r="1086" spans="1:43">
      <c r="V1086" s="17"/>
    </row>
    <row r="1087" spans="1:43">
      <c r="H1087" s="181" t="s">
        <v>30</v>
      </c>
      <c r="I1087" s="181"/>
      <c r="J1087" s="181"/>
      <c r="V1087" s="17"/>
      <c r="AA1087" s="181" t="s">
        <v>31</v>
      </c>
      <c r="AB1087" s="181"/>
      <c r="AC1087" s="181"/>
    </row>
    <row r="1088" spans="1:43">
      <c r="H1088" s="181"/>
      <c r="I1088" s="181"/>
      <c r="J1088" s="181"/>
      <c r="V1088" s="17"/>
      <c r="AA1088" s="181"/>
      <c r="AB1088" s="181"/>
      <c r="AC1088" s="181"/>
    </row>
    <row r="1089" spans="2:41">
      <c r="V1089" s="17"/>
    </row>
    <row r="1090" spans="2:41">
      <c r="V1090" s="17"/>
    </row>
    <row r="1091" spans="2:41" ht="23.25">
      <c r="B1091" s="24" t="s">
        <v>72</v>
      </c>
      <c r="V1091" s="17"/>
      <c r="X1091" s="22" t="s">
        <v>72</v>
      </c>
    </row>
    <row r="1092" spans="2:41" ht="23.25">
      <c r="B1092" s="23" t="s">
        <v>32</v>
      </c>
      <c r="C1092" s="20">
        <f>IF(X1047="PAGADO",0,C1052)</f>
        <v>-2044.2500000000002</v>
      </c>
      <c r="E1092" s="182" t="s">
        <v>20</v>
      </c>
      <c r="F1092" s="182"/>
      <c r="G1092" s="182"/>
      <c r="H1092" s="182"/>
      <c r="V1092" s="17"/>
      <c r="X1092" s="23" t="s">
        <v>32</v>
      </c>
      <c r="Y1092" s="20">
        <f>IF(B1892="PAGADO",0,C1097)</f>
        <v>-2044.2500000000002</v>
      </c>
      <c r="AA1092" s="182" t="s">
        <v>20</v>
      </c>
      <c r="AB1092" s="182"/>
      <c r="AC1092" s="182"/>
      <c r="AD1092" s="182"/>
    </row>
    <row r="1093" spans="2:41">
      <c r="B1093" s="1" t="s">
        <v>0</v>
      </c>
      <c r="C1093" s="19">
        <f>H1108</f>
        <v>0</v>
      </c>
      <c r="E1093" s="2" t="s">
        <v>1</v>
      </c>
      <c r="F1093" s="2" t="s">
        <v>2</v>
      </c>
      <c r="G1093" s="2" t="s">
        <v>3</v>
      </c>
      <c r="H1093" s="2" t="s">
        <v>4</v>
      </c>
      <c r="N1093" s="2" t="s">
        <v>1</v>
      </c>
      <c r="O1093" s="2" t="s">
        <v>5</v>
      </c>
      <c r="P1093" s="2" t="s">
        <v>4</v>
      </c>
      <c r="Q1093" s="2" t="s">
        <v>6</v>
      </c>
      <c r="R1093" s="2" t="s">
        <v>7</v>
      </c>
      <c r="S1093" s="3"/>
      <c r="V1093" s="17"/>
      <c r="X1093" s="1" t="s">
        <v>0</v>
      </c>
      <c r="Y1093" s="19">
        <f>AD1108</f>
        <v>0</v>
      </c>
      <c r="AA1093" s="2" t="s">
        <v>1</v>
      </c>
      <c r="AB1093" s="2" t="s">
        <v>2</v>
      </c>
      <c r="AC1093" s="2" t="s">
        <v>3</v>
      </c>
      <c r="AD1093" s="2" t="s">
        <v>4</v>
      </c>
      <c r="AJ1093" s="2" t="s">
        <v>1</v>
      </c>
      <c r="AK1093" s="2" t="s">
        <v>5</v>
      </c>
      <c r="AL1093" s="2" t="s">
        <v>4</v>
      </c>
      <c r="AM1093" s="2" t="s">
        <v>6</v>
      </c>
      <c r="AN1093" s="2" t="s">
        <v>7</v>
      </c>
      <c r="AO1093" s="3"/>
    </row>
    <row r="1094" spans="2:41">
      <c r="C1094" s="2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Y1094" s="2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" t="s">
        <v>24</v>
      </c>
      <c r="C1095" s="19">
        <f>IF(C1092&gt;0,C1092+C1093,C1093)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" t="s">
        <v>24</v>
      </c>
      <c r="Y1095" s="19">
        <f>IF(Y1092&gt;0,Y1092+Y1093,Y1093)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" t="s">
        <v>9</v>
      </c>
      <c r="C1096" s="20">
        <f>C1120</f>
        <v>2044.2500000000002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" t="s">
        <v>9</v>
      </c>
      <c r="Y1096" s="20">
        <f>Y1120</f>
        <v>2044.2500000000002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6" t="s">
        <v>26</v>
      </c>
      <c r="C1097" s="21">
        <f>C1095-C1096</f>
        <v>-2044.2500000000002</v>
      </c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6" t="s">
        <v>27</v>
      </c>
      <c r="Y1097" s="21">
        <f>Y1095-Y1096</f>
        <v>-2044.2500000000002</v>
      </c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ht="23.25">
      <c r="B1098" s="6"/>
      <c r="C1098" s="7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83" t="str">
        <f>IF(Y1097&lt;0,"NO PAGAR","COBRAR'")</f>
        <v>NO PAGAR</v>
      </c>
      <c r="Y1098" s="183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ht="23.25">
      <c r="B1099" s="183" t="str">
        <f>IF(C1097&lt;0,"NO PAGAR","COBRAR'")</f>
        <v>NO PAGAR</v>
      </c>
      <c r="C1099" s="183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6"/>
      <c r="Y1099" s="8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76" t="s">
        <v>9</v>
      </c>
      <c r="C1100" s="177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76" t="s">
        <v>9</v>
      </c>
      <c r="Y1100" s="177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9" t="str">
        <f>IF(Y1052&lt;0,"SALDO ADELANTADO","SALDO A FAVOR '")</f>
        <v>SALDO ADELANTADO</v>
      </c>
      <c r="C1101" s="10">
        <f>IF(Y1052&lt;=0,Y1052*-1)</f>
        <v>2044.2500000000002</v>
      </c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9" t="str">
        <f>IF(C1097&lt;0,"SALDO ADELANTADO","SALDO A FAVOR'")</f>
        <v>SALDO ADELANTADO</v>
      </c>
      <c r="Y1101" s="10">
        <f>IF(C1097&lt;=0,C1097*-1)</f>
        <v>2044.2500000000002</v>
      </c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>
      <c r="B1102" s="11" t="s">
        <v>10</v>
      </c>
      <c r="C1102" s="10">
        <f>R1110</f>
        <v>0</v>
      </c>
      <c r="E1102" s="4"/>
      <c r="F1102" s="3"/>
      <c r="G1102" s="3"/>
      <c r="H1102" s="5"/>
      <c r="N1102" s="3"/>
      <c r="O1102" s="3"/>
      <c r="P1102" s="3"/>
      <c r="Q1102" s="3"/>
      <c r="R1102" s="18"/>
      <c r="S1102" s="3"/>
      <c r="V1102" s="17"/>
      <c r="X1102" s="11" t="s">
        <v>10</v>
      </c>
      <c r="Y1102" s="10">
        <f>AN1110</f>
        <v>0</v>
      </c>
      <c r="AA1102" s="4"/>
      <c r="AB1102" s="3"/>
      <c r="AC1102" s="3"/>
      <c r="AD1102" s="5"/>
      <c r="AJ1102" s="3"/>
      <c r="AK1102" s="3"/>
      <c r="AL1102" s="3"/>
      <c r="AM1102" s="3"/>
      <c r="AN1102" s="18"/>
      <c r="AO1102" s="3"/>
    </row>
    <row r="1103" spans="2:41">
      <c r="B1103" s="11" t="s">
        <v>11</v>
      </c>
      <c r="C1103" s="10"/>
      <c r="E1103" s="4"/>
      <c r="F1103" s="3"/>
      <c r="G1103" s="3"/>
      <c r="H1103" s="5"/>
      <c r="N1103" s="3"/>
      <c r="O1103" s="3"/>
      <c r="P1103" s="3"/>
      <c r="Q1103" s="3"/>
      <c r="R1103" s="18"/>
      <c r="S1103" s="3"/>
      <c r="V1103" s="17"/>
      <c r="X1103" s="11" t="s">
        <v>11</v>
      </c>
      <c r="Y1103" s="10"/>
      <c r="AA1103" s="4"/>
      <c r="AB1103" s="3"/>
      <c r="AC1103" s="3"/>
      <c r="AD1103" s="5"/>
      <c r="AJ1103" s="3"/>
      <c r="AK1103" s="3"/>
      <c r="AL1103" s="3"/>
      <c r="AM1103" s="3"/>
      <c r="AN1103" s="18"/>
      <c r="AO1103" s="3"/>
    </row>
    <row r="1104" spans="2:41">
      <c r="B1104" s="11" t="s">
        <v>12</v>
      </c>
      <c r="C1104" s="10"/>
      <c r="E1104" s="4"/>
      <c r="F1104" s="3"/>
      <c r="G1104" s="3"/>
      <c r="H1104" s="5"/>
      <c r="N1104" s="3"/>
      <c r="O1104" s="3"/>
      <c r="P1104" s="3"/>
      <c r="Q1104" s="3"/>
      <c r="R1104" s="18"/>
      <c r="S1104" s="3"/>
      <c r="V1104" s="17"/>
      <c r="X1104" s="11" t="s">
        <v>12</v>
      </c>
      <c r="Y1104" s="10"/>
      <c r="AA1104" s="4"/>
      <c r="AB1104" s="3"/>
      <c r="AC1104" s="3"/>
      <c r="AD1104" s="5"/>
      <c r="AJ1104" s="3"/>
      <c r="AK1104" s="3"/>
      <c r="AL1104" s="3"/>
      <c r="AM1104" s="3"/>
      <c r="AN1104" s="18"/>
      <c r="AO1104" s="3"/>
    </row>
    <row r="1105" spans="2:41">
      <c r="B1105" s="11" t="s">
        <v>13</v>
      </c>
      <c r="C1105" s="10"/>
      <c r="E1105" s="4"/>
      <c r="F1105" s="3"/>
      <c r="G1105" s="3"/>
      <c r="H1105" s="5"/>
      <c r="N1105" s="3"/>
      <c r="O1105" s="3"/>
      <c r="P1105" s="3"/>
      <c r="Q1105" s="3"/>
      <c r="R1105" s="18"/>
      <c r="S1105" s="3"/>
      <c r="V1105" s="17"/>
      <c r="X1105" s="11" t="s">
        <v>13</v>
      </c>
      <c r="Y1105" s="10"/>
      <c r="AA1105" s="4"/>
      <c r="AB1105" s="3"/>
      <c r="AC1105" s="3"/>
      <c r="AD1105" s="5"/>
      <c r="AJ1105" s="3"/>
      <c r="AK1105" s="3"/>
      <c r="AL1105" s="3"/>
      <c r="AM1105" s="3"/>
      <c r="AN1105" s="18"/>
      <c r="AO1105" s="3"/>
    </row>
    <row r="1106" spans="2:41">
      <c r="B1106" s="11" t="s">
        <v>14</v>
      </c>
      <c r="C1106" s="10"/>
      <c r="E1106" s="4"/>
      <c r="F1106" s="3"/>
      <c r="G1106" s="3"/>
      <c r="H1106" s="5"/>
      <c r="N1106" s="3"/>
      <c r="O1106" s="3"/>
      <c r="P1106" s="3"/>
      <c r="Q1106" s="3"/>
      <c r="R1106" s="18"/>
      <c r="S1106" s="3"/>
      <c r="V1106" s="17"/>
      <c r="X1106" s="11" t="s">
        <v>14</v>
      </c>
      <c r="Y1106" s="10"/>
      <c r="AA1106" s="4"/>
      <c r="AB1106" s="3"/>
      <c r="AC1106" s="3"/>
      <c r="AD1106" s="5"/>
      <c r="AJ1106" s="3"/>
      <c r="AK1106" s="3"/>
      <c r="AL1106" s="3"/>
      <c r="AM1106" s="3"/>
      <c r="AN1106" s="18"/>
      <c r="AO1106" s="3"/>
    </row>
    <row r="1107" spans="2:41">
      <c r="B1107" s="11" t="s">
        <v>15</v>
      </c>
      <c r="C1107" s="10"/>
      <c r="E1107" s="4"/>
      <c r="F1107" s="3"/>
      <c r="G1107" s="3"/>
      <c r="H1107" s="5"/>
      <c r="N1107" s="3"/>
      <c r="O1107" s="3"/>
      <c r="P1107" s="3"/>
      <c r="Q1107" s="3"/>
      <c r="R1107" s="18"/>
      <c r="S1107" s="3"/>
      <c r="V1107" s="17"/>
      <c r="X1107" s="11" t="s">
        <v>15</v>
      </c>
      <c r="Y1107" s="10"/>
      <c r="AA1107" s="4"/>
      <c r="AB1107" s="3"/>
      <c r="AC1107" s="3"/>
      <c r="AD1107" s="5"/>
      <c r="AJ1107" s="3"/>
      <c r="AK1107" s="3"/>
      <c r="AL1107" s="3"/>
      <c r="AM1107" s="3"/>
      <c r="AN1107" s="18"/>
      <c r="AO1107" s="3"/>
    </row>
    <row r="1108" spans="2:41">
      <c r="B1108" s="11" t="s">
        <v>16</v>
      </c>
      <c r="C1108" s="10"/>
      <c r="E1108" s="178" t="s">
        <v>7</v>
      </c>
      <c r="F1108" s="179"/>
      <c r="G1108" s="180"/>
      <c r="H1108" s="5">
        <f>SUM(H1094:H1107)</f>
        <v>0</v>
      </c>
      <c r="N1108" s="3"/>
      <c r="O1108" s="3"/>
      <c r="P1108" s="3"/>
      <c r="Q1108" s="3"/>
      <c r="R1108" s="18"/>
      <c r="S1108" s="3"/>
      <c r="V1108" s="17"/>
      <c r="X1108" s="11" t="s">
        <v>16</v>
      </c>
      <c r="Y1108" s="10"/>
      <c r="AA1108" s="178" t="s">
        <v>7</v>
      </c>
      <c r="AB1108" s="179"/>
      <c r="AC1108" s="180"/>
      <c r="AD1108" s="5">
        <f>SUM(AD1094:AD1107)</f>
        <v>0</v>
      </c>
      <c r="AJ1108" s="3"/>
      <c r="AK1108" s="3"/>
      <c r="AL1108" s="3"/>
      <c r="AM1108" s="3"/>
      <c r="AN1108" s="18"/>
      <c r="AO1108" s="3"/>
    </row>
    <row r="1109" spans="2:41">
      <c r="B1109" s="11" t="s">
        <v>17</v>
      </c>
      <c r="C1109" s="10"/>
      <c r="E1109" s="13"/>
      <c r="F1109" s="13"/>
      <c r="G1109" s="13"/>
      <c r="N1109" s="3"/>
      <c r="O1109" s="3"/>
      <c r="P1109" s="3"/>
      <c r="Q1109" s="3"/>
      <c r="R1109" s="18"/>
      <c r="S1109" s="3"/>
      <c r="V1109" s="17"/>
      <c r="X1109" s="11" t="s">
        <v>17</v>
      </c>
      <c r="Y1109" s="10"/>
      <c r="AA1109" s="13"/>
      <c r="AB1109" s="13"/>
      <c r="AC1109" s="13"/>
      <c r="AJ1109" s="3"/>
      <c r="AK1109" s="3"/>
      <c r="AL1109" s="3"/>
      <c r="AM1109" s="3"/>
      <c r="AN1109" s="18"/>
      <c r="AO1109" s="3"/>
    </row>
    <row r="1110" spans="2:41">
      <c r="B1110" s="12"/>
      <c r="C1110" s="10"/>
      <c r="N1110" s="178" t="s">
        <v>7</v>
      </c>
      <c r="O1110" s="179"/>
      <c r="P1110" s="179"/>
      <c r="Q1110" s="180"/>
      <c r="R1110" s="18">
        <f>SUM(R1094:R1109)</f>
        <v>0</v>
      </c>
      <c r="S1110" s="3"/>
      <c r="V1110" s="17"/>
      <c r="X1110" s="12"/>
      <c r="Y1110" s="10"/>
      <c r="AJ1110" s="178" t="s">
        <v>7</v>
      </c>
      <c r="AK1110" s="179"/>
      <c r="AL1110" s="179"/>
      <c r="AM1110" s="180"/>
      <c r="AN1110" s="18">
        <f>SUM(AN1094:AN1109)</f>
        <v>0</v>
      </c>
      <c r="AO1110" s="3"/>
    </row>
    <row r="1111" spans="2:41">
      <c r="B1111" s="12"/>
      <c r="C1111" s="10"/>
      <c r="V1111" s="17"/>
      <c r="X1111" s="12"/>
      <c r="Y1111" s="10"/>
    </row>
    <row r="1112" spans="2:41">
      <c r="B1112" s="12"/>
      <c r="C1112" s="10"/>
      <c r="V1112" s="17"/>
      <c r="X1112" s="12"/>
      <c r="Y1112" s="10"/>
    </row>
    <row r="1113" spans="2:41">
      <c r="B1113" s="12"/>
      <c r="C1113" s="10"/>
      <c r="E1113" s="14"/>
      <c r="V1113" s="17"/>
      <c r="X1113" s="12"/>
      <c r="Y1113" s="10"/>
      <c r="AA1113" s="14"/>
    </row>
    <row r="1114" spans="2:41">
      <c r="B1114" s="12"/>
      <c r="C1114" s="10"/>
      <c r="V1114" s="17"/>
      <c r="X1114" s="12"/>
      <c r="Y1114" s="10"/>
    </row>
    <row r="1115" spans="2:41">
      <c r="B1115" s="12"/>
      <c r="C1115" s="10"/>
      <c r="V1115" s="17"/>
      <c r="X1115" s="12"/>
      <c r="Y1115" s="10"/>
    </row>
    <row r="1116" spans="2:41">
      <c r="B1116" s="12"/>
      <c r="C1116" s="10"/>
      <c r="V1116" s="17"/>
      <c r="X1116" s="12"/>
      <c r="Y1116" s="10"/>
    </row>
    <row r="1117" spans="2:41">
      <c r="B1117" s="12"/>
      <c r="C1117" s="10"/>
      <c r="V1117" s="17"/>
      <c r="X1117" s="12"/>
      <c r="Y1117" s="10"/>
    </row>
    <row r="1118" spans="2:41">
      <c r="B1118" s="12"/>
      <c r="C1118" s="10"/>
      <c r="V1118" s="17"/>
      <c r="X1118" s="12"/>
      <c r="Y1118" s="10"/>
    </row>
    <row r="1119" spans="2:41">
      <c r="B1119" s="11"/>
      <c r="C1119" s="10"/>
      <c r="V1119" s="17"/>
      <c r="X1119" s="11"/>
      <c r="Y1119" s="10"/>
    </row>
    <row r="1120" spans="2:41">
      <c r="B1120" s="15" t="s">
        <v>18</v>
      </c>
      <c r="C1120" s="16">
        <f>SUM(C1101:C1119)</f>
        <v>2044.2500000000002</v>
      </c>
      <c r="D1120" t="s">
        <v>22</v>
      </c>
      <c r="E1120" t="s">
        <v>21</v>
      </c>
      <c r="V1120" s="17"/>
      <c r="X1120" s="15" t="s">
        <v>18</v>
      </c>
      <c r="Y1120" s="16">
        <f>SUM(Y1101:Y1119)</f>
        <v>2044.2500000000002</v>
      </c>
      <c r="Z1120" t="s">
        <v>22</v>
      </c>
      <c r="AA1120" t="s">
        <v>21</v>
      </c>
    </row>
    <row r="1121" spans="5:27">
      <c r="E1121" s="1" t="s">
        <v>19</v>
      </c>
      <c r="V1121" s="17"/>
      <c r="AA1121" s="1" t="s">
        <v>19</v>
      </c>
    </row>
    <row r="1122" spans="5:27">
      <c r="V1122" s="17"/>
    </row>
    <row r="1123" spans="5:27">
      <c r="V1123" s="17"/>
    </row>
    <row r="1124" spans="5:27">
      <c r="V1124" s="17"/>
    </row>
    <row r="1125" spans="5:27">
      <c r="V1125" s="17"/>
    </row>
    <row r="1126" spans="5:27">
      <c r="V1126" s="17"/>
    </row>
    <row r="1127" spans="5:27">
      <c r="V1127" s="17"/>
    </row>
    <row r="1128" spans="5:27">
      <c r="V1128" s="17"/>
    </row>
    <row r="1129" spans="5:27">
      <c r="V1129" s="17"/>
    </row>
    <row r="1130" spans="5:27">
      <c r="V1130" s="17"/>
    </row>
    <row r="1131" spans="5:27">
      <c r="V1131" s="17"/>
    </row>
    <row r="1132" spans="5:27">
      <c r="V1132" s="17"/>
    </row>
    <row r="1133" spans="5:27">
      <c r="V1133" s="17"/>
    </row>
    <row r="1134" spans="5:27">
      <c r="V1134" s="17"/>
    </row>
    <row r="1135" spans="5:27">
      <c r="V1135" s="17"/>
    </row>
    <row r="1136" spans="5:27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  <row r="1231" spans="22:22">
      <c r="V1231" s="17"/>
    </row>
    <row r="1232" spans="22:22">
      <c r="V1232" s="17"/>
    </row>
    <row r="1233" spans="22:22">
      <c r="V1233" s="17"/>
    </row>
    <row r="1234" spans="22:22">
      <c r="V1234" s="17"/>
    </row>
    <row r="1235" spans="22:22">
      <c r="V1235" s="17"/>
    </row>
    <row r="1236" spans="22:22">
      <c r="V1236" s="17"/>
    </row>
    <row r="1237" spans="22:22">
      <c r="V1237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867:C867"/>
    <mergeCell ref="X867:Y867"/>
    <mergeCell ref="E876:G876"/>
    <mergeCell ref="AA876:AC876"/>
    <mergeCell ref="N878:Q878"/>
    <mergeCell ref="AJ878:AM878"/>
    <mergeCell ref="AC854:AE856"/>
    <mergeCell ref="H855:J856"/>
    <mergeCell ref="E860:H860"/>
    <mergeCell ref="AA860:AD860"/>
    <mergeCell ref="B866:C866"/>
    <mergeCell ref="X866:Y866"/>
    <mergeCell ref="B913:C913"/>
    <mergeCell ref="X913:Y913"/>
    <mergeCell ref="E921:G921"/>
    <mergeCell ref="AA921:AC921"/>
    <mergeCell ref="N923:Q923"/>
    <mergeCell ref="AJ923:AM923"/>
    <mergeCell ref="H900:J901"/>
    <mergeCell ref="AA900:AC901"/>
    <mergeCell ref="E905:H905"/>
    <mergeCell ref="AA905:AD905"/>
    <mergeCell ref="X911:Y911"/>
    <mergeCell ref="B912:C912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1054:C1054"/>
    <mergeCell ref="X1054:Y1054"/>
    <mergeCell ref="E1063:G1063"/>
    <mergeCell ref="AA1063:AC1063"/>
    <mergeCell ref="N1065:Q1065"/>
    <mergeCell ref="AJ1065:AM1065"/>
    <mergeCell ref="AC1041:AE1043"/>
    <mergeCell ref="H1042:J1043"/>
    <mergeCell ref="E1047:H1047"/>
    <mergeCell ref="AA1047:AD1047"/>
    <mergeCell ref="B1053:C1053"/>
    <mergeCell ref="X1053:Y1053"/>
    <mergeCell ref="B1100:C1100"/>
    <mergeCell ref="X1100:Y1100"/>
    <mergeCell ref="E1108:G1108"/>
    <mergeCell ref="AA1108:AC1108"/>
    <mergeCell ref="N1110:Q1110"/>
    <mergeCell ref="AJ1110:AM1110"/>
    <mergeCell ref="H1087:J1088"/>
    <mergeCell ref="AA1087:AC1088"/>
    <mergeCell ref="E1092:H1092"/>
    <mergeCell ref="AA1092:AD1092"/>
    <mergeCell ref="X1098:Y1098"/>
    <mergeCell ref="B1099:C109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95"/>
  <sheetViews>
    <sheetView topLeftCell="R583" zoomScale="89" zoomScaleNormal="89" workbookViewId="0">
      <selection activeCell="AD591" sqref="AD591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2" t="s">
        <v>20</v>
      </c>
      <c r="F8" s="182"/>
      <c r="G8" s="182"/>
      <c r="H8" s="182"/>
      <c r="V8" s="17"/>
      <c r="X8" s="23" t="s">
        <v>82</v>
      </c>
      <c r="Y8" s="20">
        <f>IF(B8="PAGADO",0,C13)</f>
        <v>0</v>
      </c>
      <c r="AA8" s="182" t="s">
        <v>20</v>
      </c>
      <c r="AB8" s="182"/>
      <c r="AC8" s="182"/>
      <c r="AD8" s="182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NO PAGAR</v>
      </c>
      <c r="C14" s="18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5" t="str">
        <f>IF(Y13&lt;0,"NO PAGAR","COBRAR")</f>
        <v>COBRAR</v>
      </c>
      <c r="Y14" s="185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8" t="s">
        <v>7</v>
      </c>
      <c r="AB24" s="179"/>
      <c r="AC24" s="180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563.81999999999994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2" t="s">
        <v>20</v>
      </c>
      <c r="F53" s="182"/>
      <c r="G53" s="182"/>
      <c r="H53" s="182"/>
      <c r="V53" s="17"/>
      <c r="X53" s="23" t="s">
        <v>82</v>
      </c>
      <c r="Y53" s="20">
        <f>IF(B53="PAGADO",0,C58)</f>
        <v>0</v>
      </c>
      <c r="AA53" s="182" t="s">
        <v>20</v>
      </c>
      <c r="AB53" s="182"/>
      <c r="AC53" s="182"/>
      <c r="AD53" s="182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3" t="str">
        <f>IF(Y58&lt;0,"NO PAGAR","COBRAR'")</f>
        <v>COBRAR'</v>
      </c>
      <c r="Y59" s="183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83" t="str">
        <f>IF(C58&lt;0,"NO PAGAR","COBRAR'")</f>
        <v>COBRAR'</v>
      </c>
      <c r="C60" s="18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78" t="s">
        <v>7</v>
      </c>
      <c r="F69" s="179"/>
      <c r="G69" s="180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4" t="s">
        <v>29</v>
      </c>
      <c r="AD100" s="184"/>
      <c r="AE100" s="184"/>
    </row>
    <row r="101" spans="2:41">
      <c r="H101" s="181" t="s">
        <v>28</v>
      </c>
      <c r="I101" s="181"/>
      <c r="J101" s="181"/>
      <c r="V101" s="17"/>
      <c r="AC101" s="184"/>
      <c r="AD101" s="184"/>
      <c r="AE101" s="184"/>
    </row>
    <row r="102" spans="2:41">
      <c r="H102" s="181"/>
      <c r="I102" s="181"/>
      <c r="J102" s="181"/>
      <c r="V102" s="17"/>
      <c r="AC102" s="184"/>
      <c r="AD102" s="184"/>
      <c r="AE102" s="18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82" t="s">
        <v>20</v>
      </c>
      <c r="F106" s="182"/>
      <c r="G106" s="182"/>
      <c r="H106" s="182"/>
      <c r="V106" s="17"/>
      <c r="X106" s="23" t="s">
        <v>32</v>
      </c>
      <c r="Y106" s="20">
        <f>IF(B106="PAGADO",0,C111)</f>
        <v>0</v>
      </c>
      <c r="AA106" s="182" t="s">
        <v>20</v>
      </c>
      <c r="AB106" s="182"/>
      <c r="AC106" s="182"/>
      <c r="AD106" s="182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5" t="str">
        <f>IF(C111&lt;0,"NO PAGAR","COBRAR")</f>
        <v>COBRAR</v>
      </c>
      <c r="C112" s="185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85" t="str">
        <f>IF(Y111&lt;0,"NO PAGAR","COBRAR")</f>
        <v>COBRAR</v>
      </c>
      <c r="Y112" s="18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6" t="s">
        <v>9</v>
      </c>
      <c r="C113" s="177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76" t="s">
        <v>9</v>
      </c>
      <c r="Y113" s="17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8" t="s">
        <v>7</v>
      </c>
      <c r="F122" s="179"/>
      <c r="G122" s="180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8" t="s">
        <v>7</v>
      </c>
      <c r="AB122" s="179"/>
      <c r="AC122" s="180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8" t="s">
        <v>7</v>
      </c>
      <c r="O124" s="179"/>
      <c r="P124" s="179"/>
      <c r="Q124" s="180"/>
      <c r="R124" s="18">
        <f>SUM(R108:R123)</f>
        <v>0</v>
      </c>
      <c r="S124" s="3"/>
      <c r="V124" s="17"/>
      <c r="X124" s="12"/>
      <c r="Y124" s="10"/>
      <c r="AJ124" s="178" t="s">
        <v>7</v>
      </c>
      <c r="AK124" s="179"/>
      <c r="AL124" s="179"/>
      <c r="AM124" s="18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1" t="s">
        <v>30</v>
      </c>
      <c r="I146" s="181"/>
      <c r="J146" s="181"/>
      <c r="V146" s="17"/>
      <c r="AA146" s="181" t="s">
        <v>31</v>
      </c>
      <c r="AB146" s="181"/>
      <c r="AC146" s="181"/>
    </row>
    <row r="147" spans="2:41">
      <c r="H147" s="181"/>
      <c r="I147" s="181"/>
      <c r="J147" s="181"/>
      <c r="V147" s="17"/>
      <c r="AA147" s="181"/>
      <c r="AB147" s="181"/>
      <c r="AC147" s="18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82" t="s">
        <v>20</v>
      </c>
      <c r="F151" s="182"/>
      <c r="G151" s="182"/>
      <c r="H151" s="182"/>
      <c r="V151" s="17"/>
      <c r="X151" s="23" t="s">
        <v>75</v>
      </c>
      <c r="Y151" s="20">
        <f>IF(B151="PAGADO",0,C156)</f>
        <v>0</v>
      </c>
      <c r="AA151" s="182" t="s">
        <v>20</v>
      </c>
      <c r="AB151" s="182"/>
      <c r="AC151" s="182"/>
      <c r="AD151" s="182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3" t="str">
        <f>IF(Y156&lt;0,"NO PAGAR","COBRAR'")</f>
        <v>NO PAGAR</v>
      </c>
      <c r="Y157" s="183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83" t="str">
        <f>IF(C156&lt;0,"NO PAGAR","COBRAR'")</f>
        <v>COBRAR'</v>
      </c>
      <c r="C158" s="18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76" t="s">
        <v>9</v>
      </c>
      <c r="C159" s="17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76" t="s">
        <v>9</v>
      </c>
      <c r="Y159" s="177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8" t="s">
        <v>7</v>
      </c>
      <c r="F167" s="179"/>
      <c r="G167" s="180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8" t="s">
        <v>7</v>
      </c>
      <c r="AB167" s="179"/>
      <c r="AC167" s="180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8" t="s">
        <v>7</v>
      </c>
      <c r="O169" s="179"/>
      <c r="P169" s="179"/>
      <c r="Q169" s="180"/>
      <c r="R169" s="18">
        <f>SUM(R153:R168)</f>
        <v>0</v>
      </c>
      <c r="S169" s="3"/>
      <c r="V169" s="17"/>
      <c r="X169" s="12"/>
      <c r="Y169" s="10"/>
      <c r="AJ169" s="178" t="s">
        <v>7</v>
      </c>
      <c r="AK169" s="179"/>
      <c r="AL169" s="179"/>
      <c r="AM169" s="180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4" t="s">
        <v>29</v>
      </c>
      <c r="AD185" s="184"/>
      <c r="AE185" s="184"/>
    </row>
    <row r="186" spans="2:41">
      <c r="H186" s="181" t="s">
        <v>28</v>
      </c>
      <c r="I186" s="181"/>
      <c r="J186" s="181"/>
      <c r="V186" s="17"/>
      <c r="AC186" s="184"/>
      <c r="AD186" s="184"/>
      <c r="AE186" s="184"/>
    </row>
    <row r="187" spans="2:41">
      <c r="H187" s="181"/>
      <c r="I187" s="181"/>
      <c r="J187" s="181"/>
      <c r="V187" s="17"/>
      <c r="AC187" s="184"/>
      <c r="AD187" s="184"/>
      <c r="AE187" s="184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82" t="s">
        <v>20</v>
      </c>
      <c r="F191" s="182"/>
      <c r="G191" s="182"/>
      <c r="H191" s="182"/>
      <c r="V191" s="17"/>
      <c r="X191" s="23" t="s">
        <v>32</v>
      </c>
      <c r="Y191" s="20">
        <f>IF(B191="PAGADO",0,C196)</f>
        <v>0</v>
      </c>
      <c r="AA191" s="182" t="s">
        <v>20</v>
      </c>
      <c r="AB191" s="182"/>
      <c r="AC191" s="182"/>
      <c r="AD191" s="182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5" t="str">
        <f>IF(C196&lt;0,"NO PAGAR","COBRAR")</f>
        <v>COBRAR</v>
      </c>
      <c r="C197" s="185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185" t="str">
        <f>IF(Y196&lt;0,"NO PAGAR","COBRAR")</f>
        <v>NO PAGAR</v>
      </c>
      <c r="Y197" s="18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76" t="s">
        <v>9</v>
      </c>
      <c r="C198" s="177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76" t="s">
        <v>9</v>
      </c>
      <c r="Y198" s="17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78" t="s">
        <v>7</v>
      </c>
      <c r="F207" s="179"/>
      <c r="G207" s="180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78" t="s">
        <v>7</v>
      </c>
      <c r="AB207" s="179"/>
      <c r="AC207" s="180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78" t="s">
        <v>7</v>
      </c>
      <c r="O209" s="179"/>
      <c r="P209" s="179"/>
      <c r="Q209" s="180"/>
      <c r="R209" s="18">
        <f>SUM(R193:R208)</f>
        <v>100</v>
      </c>
      <c r="S209" s="3"/>
      <c r="V209" s="17"/>
      <c r="X209" s="12"/>
      <c r="Y209" s="10"/>
      <c r="AJ209" s="178" t="s">
        <v>7</v>
      </c>
      <c r="AK209" s="179"/>
      <c r="AL209" s="179"/>
      <c r="AM209" s="180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1" t="s">
        <v>30</v>
      </c>
      <c r="I231" s="181"/>
      <c r="J231" s="181"/>
      <c r="V231" s="17"/>
      <c r="AA231" s="181" t="s">
        <v>31</v>
      </c>
      <c r="AB231" s="181"/>
      <c r="AC231" s="181"/>
    </row>
    <row r="232" spans="1:43">
      <c r="H232" s="181"/>
      <c r="I232" s="181"/>
      <c r="J232" s="181"/>
      <c r="V232" s="17"/>
      <c r="AA232" s="181"/>
      <c r="AB232" s="181"/>
      <c r="AC232" s="181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82" t="s">
        <v>20</v>
      </c>
      <c r="F236" s="182"/>
      <c r="G236" s="182"/>
      <c r="H236" s="182"/>
      <c r="V236" s="17"/>
      <c r="X236" s="23" t="s">
        <v>32</v>
      </c>
      <c r="Y236" s="20">
        <f>IF(B236="PAGADO",0,C241)</f>
        <v>-2894.8</v>
      </c>
      <c r="AA236" s="182" t="s">
        <v>20</v>
      </c>
      <c r="AB236" s="182"/>
      <c r="AC236" s="182"/>
      <c r="AD236" s="182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83" t="str">
        <f>IF(Y241&lt;0,"NO PAGAR","COBRAR'")</f>
        <v>NO PAGAR</v>
      </c>
      <c r="Y242" s="183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83" t="str">
        <f>IF(C241&lt;0,"NO PAGAR","COBRAR'")</f>
        <v>NO PAGAR</v>
      </c>
      <c r="C243" s="183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76" t="s">
        <v>9</v>
      </c>
      <c r="C244" s="17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76" t="s">
        <v>9</v>
      </c>
      <c r="Y244" s="177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78" t="s">
        <v>7</v>
      </c>
      <c r="F252" s="179"/>
      <c r="G252" s="180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78" t="s">
        <v>7</v>
      </c>
      <c r="AB252" s="179"/>
      <c r="AC252" s="180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78" t="s">
        <v>7</v>
      </c>
      <c r="O254" s="179"/>
      <c r="P254" s="179"/>
      <c r="Q254" s="180"/>
      <c r="R254" s="18">
        <f>SUM(R238:R253)</f>
        <v>3042</v>
      </c>
      <c r="S254" s="3"/>
      <c r="V254" s="17"/>
      <c r="X254" s="12"/>
      <c r="Y254" s="10"/>
      <c r="AJ254" s="178" t="s">
        <v>7</v>
      </c>
      <c r="AK254" s="179"/>
      <c r="AL254" s="179"/>
      <c r="AM254" s="180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4" t="s">
        <v>29</v>
      </c>
      <c r="AD277" s="184"/>
      <c r="AE277" s="184"/>
    </row>
    <row r="278" spans="2:41">
      <c r="H278" s="181" t="s">
        <v>28</v>
      </c>
      <c r="I278" s="181"/>
      <c r="J278" s="181"/>
      <c r="V278" s="17"/>
      <c r="AC278" s="184"/>
      <c r="AD278" s="184"/>
      <c r="AE278" s="184"/>
    </row>
    <row r="279" spans="2:41">
      <c r="H279" s="181"/>
      <c r="I279" s="181"/>
      <c r="J279" s="181"/>
      <c r="V279" s="17"/>
      <c r="AC279" s="184"/>
      <c r="AD279" s="184"/>
      <c r="AE279" s="184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82" t="s">
        <v>20</v>
      </c>
      <c r="F283" s="182"/>
      <c r="G283" s="182"/>
      <c r="H283" s="182"/>
      <c r="V283" s="17"/>
      <c r="X283" s="23" t="s">
        <v>32</v>
      </c>
      <c r="Y283" s="20">
        <f>IF(B283="PAGADO",0,C288)</f>
        <v>0</v>
      </c>
      <c r="AA283" s="182" t="s">
        <v>20</v>
      </c>
      <c r="AB283" s="182"/>
      <c r="AC283" s="182"/>
      <c r="AD283" s="182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5" t="str">
        <f>IF(C288&lt;0,"NO PAGAR","COBRAR")</f>
        <v>COBRAR</v>
      </c>
      <c r="C289" s="185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85" t="str">
        <f>IF(Y288&lt;0,"NO PAGAR","COBRAR")</f>
        <v>NO PAGAR</v>
      </c>
      <c r="Y289" s="18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76" t="s">
        <v>9</v>
      </c>
      <c r="C290" s="177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76" t="s">
        <v>9</v>
      </c>
      <c r="Y290" s="17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78" t="s">
        <v>7</v>
      </c>
      <c r="F299" s="179"/>
      <c r="G299" s="180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78" t="s">
        <v>7</v>
      </c>
      <c r="AB299" s="179"/>
      <c r="AC299" s="180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78" t="s">
        <v>7</v>
      </c>
      <c r="O301" s="179"/>
      <c r="P301" s="179"/>
      <c r="Q301" s="180"/>
      <c r="R301" s="18">
        <f>SUM(R285:R300)</f>
        <v>870</v>
      </c>
      <c r="S301" s="3"/>
      <c r="V301" s="17"/>
      <c r="X301" s="12"/>
      <c r="Y301" s="10"/>
      <c r="AJ301" s="178" t="s">
        <v>7</v>
      </c>
      <c r="AK301" s="179"/>
      <c r="AL301" s="179"/>
      <c r="AM301" s="180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1" t="s">
        <v>30</v>
      </c>
      <c r="I323" s="181"/>
      <c r="J323" s="181"/>
      <c r="V323" s="17"/>
      <c r="AA323" s="181" t="s">
        <v>31</v>
      </c>
      <c r="AB323" s="181"/>
      <c r="AC323" s="181"/>
    </row>
    <row r="324" spans="1:43">
      <c r="H324" s="181"/>
      <c r="I324" s="181"/>
      <c r="J324" s="181"/>
      <c r="V324" s="17"/>
      <c r="AA324" s="181"/>
      <c r="AB324" s="181"/>
      <c r="AC324" s="181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82" t="s">
        <v>20</v>
      </c>
      <c r="F328" s="182"/>
      <c r="G328" s="182"/>
      <c r="H328" s="182"/>
      <c r="V328" s="17"/>
      <c r="X328" s="23" t="s">
        <v>32</v>
      </c>
      <c r="Y328" s="20">
        <f>IF(B1095="PAGADO",0,C333)</f>
        <v>-412.94000000000005</v>
      </c>
      <c r="AA328" s="182" t="s">
        <v>20</v>
      </c>
      <c r="AB328" s="182"/>
      <c r="AC328" s="182"/>
      <c r="AD328" s="182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183" t="str">
        <f>IF(Y333&lt;0,"NO PAGAR","COBRAR'")</f>
        <v>NO PAGAR</v>
      </c>
      <c r="Y334" s="183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>
      <c r="B335" s="183" t="str">
        <f>IF(C333&lt;0,"NO PAGAR","COBRAR'")</f>
        <v>NO PAGAR</v>
      </c>
      <c r="C335" s="183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76" t="s">
        <v>9</v>
      </c>
      <c r="C336" s="177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76" t="s">
        <v>9</v>
      </c>
      <c r="Y336" s="177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>
        <v>141.13999999999999</v>
      </c>
      <c r="E344" s="178" t="s">
        <v>7</v>
      </c>
      <c r="F344" s="179"/>
      <c r="G344" s="180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78" t="s">
        <v>7</v>
      </c>
      <c r="AB344" s="179"/>
      <c r="AC344" s="180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78" t="s">
        <v>7</v>
      </c>
      <c r="O346" s="179"/>
      <c r="P346" s="179"/>
      <c r="Q346" s="180"/>
      <c r="R346" s="18">
        <f>SUM(R330:R345)</f>
        <v>163.55000000000001</v>
      </c>
      <c r="S346" s="3"/>
      <c r="V346" s="17"/>
      <c r="X346" s="12"/>
      <c r="Y346" s="10"/>
      <c r="AJ346" s="178" t="s">
        <v>7</v>
      </c>
      <c r="AK346" s="179"/>
      <c r="AL346" s="179"/>
      <c r="AM346" s="180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81" t="s">
        <v>28</v>
      </c>
      <c r="I371" s="181"/>
      <c r="J371" s="181"/>
      <c r="V371" s="17"/>
    </row>
    <row r="372" spans="2:41">
      <c r="H372" s="181"/>
      <c r="I372" s="181"/>
      <c r="J372" s="181"/>
      <c r="V372" s="17"/>
    </row>
    <row r="373" spans="2:41">
      <c r="V373" s="17"/>
      <c r="AA373" s="106"/>
      <c r="AB373" s="106"/>
      <c r="AC373" s="191" t="s">
        <v>29</v>
      </c>
      <c r="AD373" s="191"/>
      <c r="AE373" s="191"/>
    </row>
    <row r="374" spans="2:41">
      <c r="V374" s="17"/>
      <c r="AA374" s="106"/>
      <c r="AB374" s="106"/>
      <c r="AC374" s="191"/>
      <c r="AD374" s="191"/>
      <c r="AE374" s="191"/>
    </row>
    <row r="375" spans="2:41" ht="23.25">
      <c r="B375" s="22" t="s">
        <v>64</v>
      </c>
      <c r="V375" s="17"/>
      <c r="X375" s="22" t="s">
        <v>64</v>
      </c>
      <c r="AA375" s="106"/>
      <c r="AB375" s="106"/>
      <c r="AC375" s="191"/>
      <c r="AD375" s="191"/>
      <c r="AE375" s="191"/>
    </row>
    <row r="376" spans="2:41" ht="23.25">
      <c r="B376" s="23" t="s">
        <v>32</v>
      </c>
      <c r="C376" s="20">
        <f>IF(X328="PAGADO",0,Y333)</f>
        <v>-1811.12</v>
      </c>
      <c r="E376" s="182" t="s">
        <v>20</v>
      </c>
      <c r="F376" s="182"/>
      <c r="G376" s="182"/>
      <c r="H376" s="182"/>
      <c r="V376" s="17"/>
      <c r="X376" s="23" t="s">
        <v>32</v>
      </c>
      <c r="Y376" s="20">
        <f>IF(B376="PAGADO",0,C381)</f>
        <v>-1561.12</v>
      </c>
      <c r="AA376" s="182" t="s">
        <v>20</v>
      </c>
      <c r="AB376" s="182"/>
      <c r="AC376" s="182"/>
      <c r="AD376" s="182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85" t="str">
        <f>IF(C381&lt;0,"NO PAGAR","COBRAR")</f>
        <v>NO PAGAR</v>
      </c>
      <c r="C382" s="185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85" t="str">
        <f>IF(Y381&lt;0,"NO PAGAR","COBRAR")</f>
        <v>NO PAGAR</v>
      </c>
      <c r="Y382" s="185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76" t="s">
        <v>9</v>
      </c>
      <c r="C383" s="177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76" t="s">
        <v>9</v>
      </c>
      <c r="Y383" s="177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78" t="s">
        <v>7</v>
      </c>
      <c r="F391" s="179"/>
      <c r="G391" s="180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78" t="s">
        <v>7</v>
      </c>
      <c r="AB392" s="179"/>
      <c r="AC392" s="180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78" t="s">
        <v>7</v>
      </c>
      <c r="O394" s="179"/>
      <c r="P394" s="179"/>
      <c r="Q394" s="180"/>
      <c r="R394" s="18">
        <f>SUM(R378:R393)</f>
        <v>1300</v>
      </c>
      <c r="S394" s="3"/>
      <c r="V394" s="17"/>
      <c r="X394" s="12"/>
      <c r="Y394" s="10"/>
      <c r="AJ394" s="178" t="s">
        <v>7</v>
      </c>
      <c r="AK394" s="179"/>
      <c r="AL394" s="179"/>
      <c r="AM394" s="180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81" t="s">
        <v>31</v>
      </c>
      <c r="AB411" s="181"/>
      <c r="AC411" s="181"/>
    </row>
    <row r="412" spans="1:43" ht="15" customHeight="1">
      <c r="H412" s="76"/>
      <c r="I412" s="76"/>
      <c r="J412" s="76"/>
      <c r="V412" s="17"/>
      <c r="AA412" s="181"/>
      <c r="AB412" s="181"/>
      <c r="AC412" s="181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82" t="s">
        <v>20</v>
      </c>
      <c r="F416" s="182"/>
      <c r="G416" s="182"/>
      <c r="H416" s="182"/>
      <c r="V416" s="17"/>
      <c r="X416" s="23" t="s">
        <v>32</v>
      </c>
      <c r="Y416" s="20">
        <f>IF(B416="PAGADO",0,C421)</f>
        <v>0</v>
      </c>
      <c r="AA416" s="182" t="s">
        <v>20</v>
      </c>
      <c r="AB416" s="182"/>
      <c r="AC416" s="182"/>
      <c r="AD416" s="182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183" t="str">
        <f>IF(Y421&lt;0,"NO PAGAR","COBRAR'")</f>
        <v>NO PAGAR</v>
      </c>
      <c r="Y422" s="183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>
      <c r="B423" s="183" t="str">
        <f>IF(C421&lt;0,"NO PAGAR","COBRAR'")</f>
        <v>COBRAR'</v>
      </c>
      <c r="C423" s="183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>
      <c r="B424" s="176" t="s">
        <v>9</v>
      </c>
      <c r="C424" s="177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76" t="s">
        <v>9</v>
      </c>
      <c r="Y424" s="177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78" t="s">
        <v>7</v>
      </c>
      <c r="AK425" s="179"/>
      <c r="AL425" s="179"/>
      <c r="AM425" s="180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78" t="s">
        <v>7</v>
      </c>
      <c r="F432" s="179"/>
      <c r="G432" s="180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78" t="s">
        <v>7</v>
      </c>
      <c r="AB432" s="179"/>
      <c r="AC432" s="180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>
      <c r="B434" s="12"/>
      <c r="C434" s="10"/>
      <c r="N434" s="178" t="s">
        <v>7</v>
      </c>
      <c r="O434" s="179"/>
      <c r="P434" s="179"/>
      <c r="Q434" s="180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82" t="s">
        <v>20</v>
      </c>
      <c r="F462" s="182"/>
      <c r="G462" s="182"/>
      <c r="H462" s="182"/>
      <c r="V462" s="17"/>
      <c r="X462" s="23" t="s">
        <v>32</v>
      </c>
      <c r="Y462" s="20">
        <f>IF(B462="PAGADO",0,C467)</f>
        <v>-526.89999999999986</v>
      </c>
      <c r="AA462" s="182" t="s">
        <v>20</v>
      </c>
      <c r="AB462" s="182"/>
      <c r="AC462" s="182"/>
      <c r="AD462" s="182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85" t="str">
        <f>IF(C467&lt;0,"NO PAGAR","COBRAR")</f>
        <v>NO PAGAR</v>
      </c>
      <c r="C468" s="185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85" t="str">
        <f>IF(Y467&lt;0,"NO PAGAR","COBRAR")</f>
        <v>NO PAGAR</v>
      </c>
      <c r="Y468" s="185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76" t="s">
        <v>9</v>
      </c>
      <c r="C469" s="177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76" t="s">
        <v>9</v>
      </c>
      <c r="Y469" s="177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78" t="s">
        <v>7</v>
      </c>
      <c r="AK471" s="179"/>
      <c r="AL471" s="179"/>
      <c r="AM471" s="180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>
      <c r="B478" s="11" t="s">
        <v>17</v>
      </c>
      <c r="C478" s="10"/>
      <c r="E478" s="178" t="s">
        <v>7</v>
      </c>
      <c r="F478" s="179"/>
      <c r="G478" s="180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78" t="s">
        <v>7</v>
      </c>
      <c r="AB478" s="179"/>
      <c r="AC478" s="180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2">
        <f>SUM(AN474:AN478)</f>
        <v>667.55</v>
      </c>
      <c r="AO479" s="128"/>
    </row>
    <row r="480" spans="2:42">
      <c r="B480" s="12"/>
      <c r="C480" s="10"/>
      <c r="N480" s="178" t="s">
        <v>7</v>
      </c>
      <c r="O480" s="179"/>
      <c r="P480" s="179"/>
      <c r="Q480" s="180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/>
      <c r="I497" s="76"/>
      <c r="J497" s="76"/>
      <c r="V497" s="17"/>
      <c r="AA497" s="181" t="s">
        <v>31</v>
      </c>
      <c r="AB497" s="181"/>
      <c r="AC497" s="181"/>
    </row>
    <row r="498" spans="2:41" ht="15" customHeight="1">
      <c r="E498" s="181"/>
      <c r="F498" s="181"/>
      <c r="H498" s="76"/>
      <c r="I498" s="76"/>
      <c r="J498" s="76"/>
      <c r="V498" s="17"/>
      <c r="AA498" s="181"/>
      <c r="AB498" s="181"/>
      <c r="AC498" s="181"/>
    </row>
    <row r="499" spans="2:41" ht="26.25">
      <c r="B499" s="24" t="s">
        <v>66</v>
      </c>
      <c r="E499" s="181" t="s">
        <v>30</v>
      </c>
      <c r="F499" s="181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182" t="s">
        <v>20</v>
      </c>
      <c r="F500" s="182"/>
      <c r="G500" s="182"/>
      <c r="H500" s="182"/>
      <c r="V500" s="17"/>
      <c r="X500" s="23" t="s">
        <v>32</v>
      </c>
      <c r="Y500" s="20">
        <f>IF(B500="PAGADO",0,C505)</f>
        <v>0</v>
      </c>
      <c r="AA500" s="182" t="s">
        <v>20</v>
      </c>
      <c r="AB500" s="182"/>
      <c r="AC500" s="182"/>
      <c r="AD500" s="182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83" t="str">
        <f>IF(Y505&lt;0,"NO PAGAR","COBRAR'")</f>
        <v>COBRAR'</v>
      </c>
      <c r="Y506" s="183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183" t="str">
        <f>IF(C505&lt;0,"NO PAGAR","COBRAR'")</f>
        <v>COBRAR'</v>
      </c>
      <c r="C507" s="183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76" t="s">
        <v>9</v>
      </c>
      <c r="C508" s="177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76" t="s">
        <v>9</v>
      </c>
      <c r="Y508" s="177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78" t="s">
        <v>7</v>
      </c>
      <c r="AB516" s="179"/>
      <c r="AC516" s="180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50">
        <v>45089</v>
      </c>
      <c r="F517" s="149" t="s">
        <v>948</v>
      </c>
      <c r="G517" s="149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78" t="s">
        <v>7</v>
      </c>
      <c r="O518" s="179"/>
      <c r="P518" s="179"/>
      <c r="Q518" s="180"/>
      <c r="R518" s="18">
        <f>SUM(R502:R517)</f>
        <v>50</v>
      </c>
      <c r="S518" s="3"/>
      <c r="V518" s="17"/>
      <c r="X518" s="12"/>
      <c r="Y518" s="10"/>
      <c r="AJ518" s="178" t="s">
        <v>7</v>
      </c>
      <c r="AK518" s="179"/>
      <c r="AL518" s="179"/>
      <c r="AM518" s="180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2">
        <v>20230608</v>
      </c>
      <c r="AK519" s="152" t="s">
        <v>474</v>
      </c>
      <c r="AL519" s="152" t="s">
        <v>975</v>
      </c>
      <c r="AM519" s="152" t="s">
        <v>476</v>
      </c>
      <c r="AN519" s="154">
        <v>152.41</v>
      </c>
      <c r="AO519" s="153">
        <v>87089</v>
      </c>
      <c r="AP519" s="152">
        <v>3996</v>
      </c>
    </row>
    <row r="520" spans="2:42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188" t="s">
        <v>957</v>
      </c>
      <c r="F524" s="189"/>
      <c r="G524" s="190"/>
      <c r="H524" s="151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184" t="s">
        <v>29</v>
      </c>
      <c r="AD545" s="184"/>
      <c r="AE545" s="184"/>
    </row>
    <row r="546" spans="2:41" ht="21.75" customHeight="1">
      <c r="H546" s="76" t="s">
        <v>28</v>
      </c>
      <c r="I546" s="76"/>
      <c r="J546" s="76"/>
      <c r="V546" s="17"/>
      <c r="AC546" s="184"/>
      <c r="AD546" s="184"/>
      <c r="AE546" s="184"/>
    </row>
    <row r="547" spans="2:41" ht="15" customHeight="1">
      <c r="H547" s="76"/>
      <c r="I547" s="76"/>
      <c r="J547" s="76"/>
      <c r="V547" s="17"/>
      <c r="AC547" s="184"/>
      <c r="AD547" s="184"/>
      <c r="AE547" s="184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182" t="s">
        <v>20</v>
      </c>
      <c r="F551" s="182"/>
      <c r="G551" s="182"/>
      <c r="H551" s="182"/>
      <c r="V551" s="17"/>
      <c r="X551" s="23" t="s">
        <v>32</v>
      </c>
      <c r="Y551" s="20">
        <f>IF(B551="PAGADO",0,C556)</f>
        <v>-153.00000000000023</v>
      </c>
      <c r="AA551" s="182" t="s">
        <v>20</v>
      </c>
      <c r="AB551" s="182"/>
      <c r="AC551" s="182"/>
      <c r="AD551" s="182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1036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1062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1038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1039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1055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185" t="str">
        <f>IF(C556&lt;0,"NO PAGAR","COBRAR")</f>
        <v>NO PAGAR</v>
      </c>
      <c r="C557" s="185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85" t="str">
        <f>IF(Y556&lt;0,"NO PAGAR","COBRAR")</f>
        <v>COBRAR</v>
      </c>
      <c r="Y557" s="185"/>
      <c r="AA557" s="4">
        <v>45105</v>
      </c>
      <c r="AB557" s="3" t="s">
        <v>1055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176" t="s">
        <v>9</v>
      </c>
      <c r="C558" s="177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76" t="s">
        <v>9</v>
      </c>
      <c r="Y558" s="177"/>
      <c r="AA558" s="4">
        <v>45107</v>
      </c>
      <c r="AB558" s="3" t="s">
        <v>1055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1060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1063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1063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1063</v>
      </c>
      <c r="AC562" s="3" t="s">
        <v>429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1063</v>
      </c>
      <c r="AC563" s="3" t="s">
        <v>1064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1028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1026</v>
      </c>
      <c r="C567" s="10">
        <v>180</v>
      </c>
      <c r="E567" s="178" t="s">
        <v>7</v>
      </c>
      <c r="F567" s="179"/>
      <c r="G567" s="180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78" t="s">
        <v>7</v>
      </c>
      <c r="AB567" s="179"/>
      <c r="AC567" s="180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178" t="s">
        <v>7</v>
      </c>
      <c r="O569" s="179"/>
      <c r="P569" s="179"/>
      <c r="Q569" s="180"/>
      <c r="R569" s="18">
        <f>SUM(R553:R568)</f>
        <v>1287.51</v>
      </c>
      <c r="S569" s="3"/>
      <c r="V569" s="17"/>
      <c r="X569" s="12"/>
      <c r="Y569" s="10"/>
      <c r="AJ569" s="178" t="s">
        <v>7</v>
      </c>
      <c r="AK569" s="179"/>
      <c r="AL569" s="179"/>
      <c r="AM569" s="180"/>
      <c r="AN569" s="18">
        <f>SUM(AN553:AN568)</f>
        <v>80</v>
      </c>
      <c r="AO569" s="3"/>
    </row>
    <row r="570" spans="2:41" ht="27" thickBot="1">
      <c r="B570" s="12"/>
      <c r="C570" s="10"/>
      <c r="N570" s="152">
        <v>20230627</v>
      </c>
      <c r="O570" s="152" t="s">
        <v>474</v>
      </c>
      <c r="P570" s="152" t="s">
        <v>476</v>
      </c>
      <c r="Q570" s="154">
        <v>180</v>
      </c>
      <c r="R570" s="152">
        <v>102.858</v>
      </c>
      <c r="S570" s="152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6" t="s">
        <v>30</v>
      </c>
      <c r="I584" s="76"/>
      <c r="J584" s="76"/>
      <c r="V584" s="17"/>
      <c r="AA584" s="181" t="s">
        <v>31</v>
      </c>
      <c r="AB584" s="181"/>
      <c r="AC584" s="181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182" t="s">
        <v>20</v>
      </c>
      <c r="F586" s="182"/>
      <c r="G586" s="182"/>
      <c r="H586" s="182"/>
      <c r="V586" s="17"/>
      <c r="X586" s="23" t="s">
        <v>32</v>
      </c>
      <c r="Y586" s="20">
        <f>IF(B586="PAGADO",0,C591)</f>
        <v>0</v>
      </c>
      <c r="AA586" s="182" t="s">
        <v>20</v>
      </c>
      <c r="AB586" s="182"/>
      <c r="AC586" s="182"/>
      <c r="AD586" s="182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597.74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429</v>
      </c>
      <c r="AD588" s="5">
        <v>133.87</v>
      </c>
      <c r="AJ588" s="3"/>
      <c r="AK588" s="3"/>
      <c r="AL588" s="3"/>
      <c r="AM588" s="3"/>
      <c r="AN588" s="18"/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597.74</v>
      </c>
      <c r="AA589" s="4">
        <v>45100</v>
      </c>
      <c r="AB589" s="3" t="s">
        <v>288</v>
      </c>
      <c r="AC589" s="3" t="s">
        <v>429</v>
      </c>
      <c r="AD589" s="5">
        <v>133.87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0</v>
      </c>
      <c r="AA590" s="4">
        <v>45111</v>
      </c>
      <c r="AB590" s="3" t="s">
        <v>644</v>
      </c>
      <c r="AC590" s="3" t="s">
        <v>1087</v>
      </c>
      <c r="AD590" s="5">
        <v>330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597.74</v>
      </c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183" t="str">
        <f>IF(Y591&lt;0,"NO PAGAR","COBRAR'")</f>
        <v>COBRAR'</v>
      </c>
      <c r="Y592" s="183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ht="23.25">
      <c r="B593" s="183" t="str">
        <f>IF(C591&lt;0,"NO PAGAR","COBRAR'")</f>
        <v>COBRAR'</v>
      </c>
      <c r="C593" s="183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76" t="s">
        <v>9</v>
      </c>
      <c r="C594" s="177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76" t="s">
        <v>9</v>
      </c>
      <c r="Y594" s="177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178" t="s">
        <v>7</v>
      </c>
      <c r="F602" s="179"/>
      <c r="G602" s="180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78" t="s">
        <v>7</v>
      </c>
      <c r="AB602" s="179"/>
      <c r="AC602" s="180"/>
      <c r="AD602" s="5">
        <f>SUM(AD588:AD601)</f>
        <v>597.74</v>
      </c>
      <c r="AJ602" s="3"/>
      <c r="AK602" s="3"/>
      <c r="AL602" s="3"/>
      <c r="AM602" s="3"/>
      <c r="AN602" s="18"/>
      <c r="AO602" s="3"/>
    </row>
    <row r="603" spans="2:41">
      <c r="B603" s="11" t="s">
        <v>1081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178" t="s">
        <v>7</v>
      </c>
      <c r="O604" s="179"/>
      <c r="P604" s="179"/>
      <c r="Q604" s="180"/>
      <c r="R604" s="18">
        <f>SUM(R588:R603)</f>
        <v>2300</v>
      </c>
      <c r="S604" s="3"/>
      <c r="V604" s="17"/>
      <c r="X604" s="12"/>
      <c r="Y604" s="10"/>
      <c r="AJ604" s="178" t="s">
        <v>7</v>
      </c>
      <c r="AK604" s="179"/>
      <c r="AL604" s="179"/>
      <c r="AM604" s="180"/>
      <c r="AN604" s="18">
        <f>SUM(AN588:AN603)</f>
        <v>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1080</v>
      </c>
      <c r="O606" s="170">
        <v>0.2747337962962963</v>
      </c>
      <c r="P606">
        <v>20230705</v>
      </c>
      <c r="Q606" t="s">
        <v>472</v>
      </c>
      <c r="R606" t="s">
        <v>975</v>
      </c>
      <c r="S606" t="s">
        <v>476</v>
      </c>
      <c r="T606" s="166">
        <v>100.04</v>
      </c>
      <c r="U606" s="166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1080</v>
      </c>
      <c r="O607" s="170">
        <v>0.29673611111111114</v>
      </c>
      <c r="P607">
        <v>20230711</v>
      </c>
      <c r="Q607" t="s">
        <v>472</v>
      </c>
      <c r="R607" t="s">
        <v>975</v>
      </c>
      <c r="S607" t="s">
        <v>476</v>
      </c>
      <c r="T607" s="166">
        <v>200.01</v>
      </c>
      <c r="U607" s="166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1080</v>
      </c>
      <c r="O608" s="170">
        <v>0.50458333333333327</v>
      </c>
      <c r="P608">
        <v>20230713</v>
      </c>
      <c r="Q608" t="s">
        <v>474</v>
      </c>
      <c r="R608" t="s">
        <v>975</v>
      </c>
      <c r="S608" t="s">
        <v>476</v>
      </c>
      <c r="T608" s="166">
        <v>56</v>
      </c>
      <c r="U608" s="166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1080</v>
      </c>
      <c r="O609" s="170">
        <v>0.51598379629629632</v>
      </c>
      <c r="P609">
        <v>20230713</v>
      </c>
      <c r="Q609" t="s">
        <v>474</v>
      </c>
      <c r="R609" t="s">
        <v>975</v>
      </c>
      <c r="S609" t="s">
        <v>476</v>
      </c>
      <c r="T609" s="166">
        <v>50</v>
      </c>
      <c r="U609" s="166">
        <v>28.571999999999999</v>
      </c>
      <c r="V609" s="17"/>
      <c r="X609" s="12"/>
      <c r="Y609" s="10"/>
    </row>
    <row r="610" spans="2:27" ht="15.75" thickBot="1">
      <c r="B610" s="12"/>
      <c r="C610" s="10"/>
      <c r="N610" s="166"/>
      <c r="O610" s="166"/>
      <c r="P610" s="166"/>
      <c r="Q610" s="166"/>
      <c r="R610" s="166"/>
      <c r="S610" s="166"/>
      <c r="T610" s="172">
        <f>SUM(T606:T609)</f>
        <v>406.05</v>
      </c>
      <c r="U610" s="166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184" t="s">
        <v>29</v>
      </c>
      <c r="AD626" s="184"/>
      <c r="AE626" s="184"/>
    </row>
    <row r="627" spans="2:41" ht="15" customHeight="1">
      <c r="H627" s="76" t="s">
        <v>28</v>
      </c>
      <c r="I627" s="76"/>
      <c r="J627" s="76"/>
      <c r="V627" s="17"/>
      <c r="AC627" s="184"/>
      <c r="AD627" s="184"/>
      <c r="AE627" s="184"/>
    </row>
    <row r="628" spans="2:41" ht="15" customHeight="1">
      <c r="H628" s="76"/>
      <c r="I628" s="76"/>
      <c r="J628" s="76"/>
      <c r="V628" s="17"/>
      <c r="AC628" s="184"/>
      <c r="AD628" s="184"/>
      <c r="AE628" s="184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32</v>
      </c>
      <c r="C632" s="20">
        <f>IF(X586="PAGADO",0,Y591)</f>
        <v>597.74</v>
      </c>
      <c r="E632" s="182" t="s">
        <v>20</v>
      </c>
      <c r="F632" s="182"/>
      <c r="G632" s="182"/>
      <c r="H632" s="182"/>
      <c r="V632" s="17"/>
      <c r="X632" s="23" t="s">
        <v>32</v>
      </c>
      <c r="Y632" s="20">
        <f>IF(B632="PAGADO",0,C637)</f>
        <v>597.74</v>
      </c>
      <c r="AA632" s="182" t="s">
        <v>20</v>
      </c>
      <c r="AB632" s="182"/>
      <c r="AC632" s="182"/>
      <c r="AD632" s="182"/>
    </row>
    <row r="633" spans="2:41">
      <c r="B633" s="1" t="s">
        <v>0</v>
      </c>
      <c r="C633" s="19">
        <f>H648</f>
        <v>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0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Y634" s="2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" t="s">
        <v>24</v>
      </c>
      <c r="C635" s="19">
        <f>IF(C632&gt;0,C632+C633,C633)</f>
        <v>597.74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" t="s">
        <v>24</v>
      </c>
      <c r="Y635" s="19">
        <f>IF(Y632&gt;0,Y632+Y633,Y633)</f>
        <v>597.74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C659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Y659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597.74</v>
      </c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597.74</v>
      </c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ht="26.25">
      <c r="B638" s="185" t="str">
        <f>IF(C637&lt;0,"NO PAGAR","COBRAR")</f>
        <v>COBRAR</v>
      </c>
      <c r="C638" s="185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85" t="str">
        <f>IF(Y637&lt;0,"NO PAGAR","COBRAR")</f>
        <v>COBRAR</v>
      </c>
      <c r="Y638" s="185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76" t="s">
        <v>9</v>
      </c>
      <c r="C639" s="177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76" t="s">
        <v>9</v>
      </c>
      <c r="Y639" s="177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IF(C673&lt;0,"SALDO A FAVOR","SALDO ADELANTAD0'")</f>
        <v>SALDO ADELANTAD0'</v>
      </c>
      <c r="C640" s="10">
        <f>IF(Y586&lt;=0,Y586*-1)</f>
        <v>0</v>
      </c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0</v>
      </c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12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14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/>
      <c r="E648" s="178" t="s">
        <v>7</v>
      </c>
      <c r="F648" s="179"/>
      <c r="G648" s="180"/>
      <c r="H648" s="5">
        <f>SUM(H634:H647)</f>
        <v>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78" t="s">
        <v>7</v>
      </c>
      <c r="AB648" s="179"/>
      <c r="AC648" s="180"/>
      <c r="AD648" s="5">
        <f>SUM(AD634:AD647)</f>
        <v>0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178" t="s">
        <v>7</v>
      </c>
      <c r="O650" s="179"/>
      <c r="P650" s="179"/>
      <c r="Q650" s="180"/>
      <c r="R650" s="18">
        <f>SUM(R634:R649)</f>
        <v>0</v>
      </c>
      <c r="S650" s="3"/>
      <c r="V650" s="17"/>
      <c r="X650" s="12"/>
      <c r="Y650" s="10"/>
      <c r="AJ650" s="178" t="s">
        <v>7</v>
      </c>
      <c r="AK650" s="179"/>
      <c r="AL650" s="179"/>
      <c r="AM650" s="180"/>
      <c r="AN650" s="18">
        <f>SUM(AN634:AN649)</f>
        <v>0</v>
      </c>
      <c r="AO650" s="3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2"/>
      <c r="C653" s="10"/>
      <c r="E653" s="14"/>
      <c r="V653" s="17"/>
      <c r="X653" s="12"/>
      <c r="Y653" s="10"/>
      <c r="AA653" s="14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2"/>
      <c r="C657" s="10"/>
      <c r="V657" s="17"/>
      <c r="X657" s="12"/>
      <c r="Y657" s="10"/>
    </row>
    <row r="658" spans="1:43">
      <c r="B658" s="11"/>
      <c r="C658" s="10"/>
      <c r="V658" s="17"/>
      <c r="X658" s="11"/>
      <c r="Y658" s="10"/>
    </row>
    <row r="659" spans="1:43">
      <c r="B659" s="15" t="s">
        <v>18</v>
      </c>
      <c r="C659" s="16">
        <f>SUM(C640:C658)</f>
        <v>0</v>
      </c>
      <c r="V659" s="17"/>
      <c r="X659" s="15" t="s">
        <v>18</v>
      </c>
      <c r="Y659" s="16">
        <f>SUM(Y640:Y658)</f>
        <v>0</v>
      </c>
    </row>
    <row r="660" spans="1:43">
      <c r="D660" t="s">
        <v>22</v>
      </c>
      <c r="E660" t="s">
        <v>21</v>
      </c>
      <c r="V660" s="17"/>
      <c r="Z660" t="s">
        <v>22</v>
      </c>
      <c r="AA660" t="s">
        <v>21</v>
      </c>
    </row>
    <row r="661" spans="1:43">
      <c r="E661" s="1" t="s">
        <v>19</v>
      </c>
      <c r="V661" s="17"/>
      <c r="AA661" s="1" t="s">
        <v>19</v>
      </c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V671" s="17"/>
    </row>
    <row r="672" spans="1:43" ht="15" customHeight="1">
      <c r="H672" s="76" t="s">
        <v>30</v>
      </c>
      <c r="I672" s="76"/>
      <c r="J672" s="76"/>
      <c r="V672" s="17"/>
      <c r="AA672" s="181" t="s">
        <v>31</v>
      </c>
      <c r="AB672" s="181"/>
      <c r="AC672" s="181"/>
    </row>
    <row r="673" spans="2:41" ht="15" customHeight="1">
      <c r="H673" s="76"/>
      <c r="I673" s="76"/>
      <c r="J673" s="76"/>
      <c r="V673" s="17"/>
      <c r="AA673" s="181"/>
      <c r="AB673" s="181"/>
      <c r="AC673" s="181"/>
    </row>
    <row r="674" spans="2:41">
      <c r="V674" s="17"/>
    </row>
    <row r="675" spans="2:41">
      <c r="V675" s="17"/>
    </row>
    <row r="676" spans="2:41" ht="23.25">
      <c r="B676" s="24" t="s">
        <v>68</v>
      </c>
      <c r="V676" s="17"/>
      <c r="X676" s="22" t="s">
        <v>68</v>
      </c>
    </row>
    <row r="677" spans="2:41" ht="23.25">
      <c r="B677" s="23" t="s">
        <v>32</v>
      </c>
      <c r="C677" s="20">
        <f>IF(X632="PAGADO",0,C637)</f>
        <v>597.74</v>
      </c>
      <c r="E677" s="182" t="s">
        <v>20</v>
      </c>
      <c r="F677" s="182"/>
      <c r="G677" s="182"/>
      <c r="H677" s="182"/>
      <c r="V677" s="17"/>
      <c r="X677" s="23" t="s">
        <v>32</v>
      </c>
      <c r="Y677" s="20">
        <f>IF(B1477="PAGADO",0,C682)</f>
        <v>597.74</v>
      </c>
      <c r="AA677" s="182" t="s">
        <v>20</v>
      </c>
      <c r="AB677" s="182"/>
      <c r="AC677" s="182"/>
      <c r="AD677" s="182"/>
    </row>
    <row r="678" spans="2:41">
      <c r="B678" s="1" t="s">
        <v>0</v>
      </c>
      <c r="C678" s="19">
        <f>H693</f>
        <v>0</v>
      </c>
      <c r="E678" s="2" t="s">
        <v>1</v>
      </c>
      <c r="F678" s="2" t="s">
        <v>2</v>
      </c>
      <c r="G678" s="2" t="s">
        <v>3</v>
      </c>
      <c r="H678" s="2" t="s">
        <v>4</v>
      </c>
      <c r="N678" s="2" t="s">
        <v>1</v>
      </c>
      <c r="O678" s="2" t="s">
        <v>5</v>
      </c>
      <c r="P678" s="2" t="s">
        <v>4</v>
      </c>
      <c r="Q678" s="2" t="s">
        <v>6</v>
      </c>
      <c r="R678" s="2" t="s">
        <v>7</v>
      </c>
      <c r="S678" s="3"/>
      <c r="V678" s="17"/>
      <c r="X678" s="1" t="s">
        <v>0</v>
      </c>
      <c r="Y678" s="19">
        <f>AD693</f>
        <v>0</v>
      </c>
      <c r="AA678" s="2" t="s">
        <v>1</v>
      </c>
      <c r="AB678" s="2" t="s">
        <v>2</v>
      </c>
      <c r="AC678" s="2" t="s">
        <v>3</v>
      </c>
      <c r="AD678" s="2" t="s">
        <v>4</v>
      </c>
      <c r="AJ678" s="2" t="s">
        <v>1</v>
      </c>
      <c r="AK678" s="2" t="s">
        <v>5</v>
      </c>
      <c r="AL678" s="2" t="s">
        <v>4</v>
      </c>
      <c r="AM678" s="2" t="s">
        <v>6</v>
      </c>
      <c r="AN678" s="2" t="s">
        <v>7</v>
      </c>
      <c r="AO678" s="3"/>
    </row>
    <row r="679" spans="2:41">
      <c r="C679" s="2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Y679" s="2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" t="s">
        <v>24</v>
      </c>
      <c r="C680" s="19">
        <f>IF(C677&gt;0,C677+C678,C678)</f>
        <v>597.74</v>
      </c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" t="s">
        <v>24</v>
      </c>
      <c r="Y680" s="19">
        <f>IF(Y677&gt;0,Y677+Y678,Y678)</f>
        <v>597.74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" t="s">
        <v>9</v>
      </c>
      <c r="C681" s="20">
        <f>C705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" t="s">
        <v>9</v>
      </c>
      <c r="Y681" s="20">
        <f>Y705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6" t="s">
        <v>26</v>
      </c>
      <c r="C682" s="21">
        <f>C680-C681</f>
        <v>597.74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6" t="s">
        <v>27</v>
      </c>
      <c r="Y682" s="21">
        <f>Y680-Y681</f>
        <v>597.74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6"/>
      <c r="C683" s="7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83" t="str">
        <f>IF(Y682&lt;0,"NO PAGAR","COBRAR'")</f>
        <v>COBRAR'</v>
      </c>
      <c r="Y683" s="183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ht="23.25">
      <c r="B684" s="183" t="str">
        <f>IF(C682&lt;0,"NO PAGAR","COBRAR'")</f>
        <v>COBRAR'</v>
      </c>
      <c r="C684" s="183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/>
      <c r="Y684" s="8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76" t="s">
        <v>9</v>
      </c>
      <c r="C685" s="17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76" t="s">
        <v>9</v>
      </c>
      <c r="Y685" s="177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9" t="str">
        <f>IF(Y637&lt;0,"SALDO ADELANTADO","SALDO A FAVOR '")</f>
        <v>SALDO A FAVOR '</v>
      </c>
      <c r="C686" s="10" t="b">
        <f>IF(Y637&lt;=0,Y637*-1)</f>
        <v>0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9" t="str">
        <f>IF(C682&lt;0,"SALDO ADELANTADO","SALDO A FAVOR'")</f>
        <v>SALDO A FAVOR'</v>
      </c>
      <c r="Y686" s="10" t="b">
        <f>IF(C682&lt;=0,C682*-1)</f>
        <v>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10</v>
      </c>
      <c r="C687" s="10">
        <f>R695</f>
        <v>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10</v>
      </c>
      <c r="Y687" s="10">
        <f>AN695</f>
        <v>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11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11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12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12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13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13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14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14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15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15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16</v>
      </c>
      <c r="C693" s="10"/>
      <c r="E693" s="178" t="s">
        <v>7</v>
      </c>
      <c r="F693" s="179"/>
      <c r="G693" s="180"/>
      <c r="H693" s="5">
        <f>SUM(H679:H692)</f>
        <v>0</v>
      </c>
      <c r="N693" s="3"/>
      <c r="O693" s="3"/>
      <c r="P693" s="3"/>
      <c r="Q693" s="3"/>
      <c r="R693" s="18"/>
      <c r="S693" s="3"/>
      <c r="V693" s="17"/>
      <c r="X693" s="11" t="s">
        <v>16</v>
      </c>
      <c r="Y693" s="10"/>
      <c r="AA693" s="178" t="s">
        <v>7</v>
      </c>
      <c r="AB693" s="179"/>
      <c r="AC693" s="180"/>
      <c r="AD693" s="5">
        <f>SUM(AD679:AD692)</f>
        <v>0</v>
      </c>
      <c r="AJ693" s="3"/>
      <c r="AK693" s="3"/>
      <c r="AL693" s="3"/>
      <c r="AM693" s="3"/>
      <c r="AN693" s="18"/>
      <c r="AO693" s="3"/>
    </row>
    <row r="694" spans="2:41">
      <c r="B694" s="11" t="s">
        <v>17</v>
      </c>
      <c r="C694" s="10"/>
      <c r="E694" s="13"/>
      <c r="F694" s="13"/>
      <c r="G694" s="13"/>
      <c r="N694" s="3"/>
      <c r="O694" s="3"/>
      <c r="P694" s="3"/>
      <c r="Q694" s="3"/>
      <c r="R694" s="18"/>
      <c r="S694" s="3"/>
      <c r="V694" s="17"/>
      <c r="X694" s="11" t="s">
        <v>17</v>
      </c>
      <c r="Y694" s="10"/>
      <c r="AA694" s="13"/>
      <c r="AB694" s="13"/>
      <c r="AC694" s="13"/>
      <c r="AJ694" s="3"/>
      <c r="AK694" s="3"/>
      <c r="AL694" s="3"/>
      <c r="AM694" s="3"/>
      <c r="AN694" s="18"/>
      <c r="AO694" s="3"/>
    </row>
    <row r="695" spans="2:41">
      <c r="B695" s="12"/>
      <c r="C695" s="10"/>
      <c r="N695" s="178" t="s">
        <v>7</v>
      </c>
      <c r="O695" s="179"/>
      <c r="P695" s="179"/>
      <c r="Q695" s="180"/>
      <c r="R695" s="18">
        <f>SUM(R679:R694)</f>
        <v>0</v>
      </c>
      <c r="S695" s="3"/>
      <c r="V695" s="17"/>
      <c r="X695" s="12"/>
      <c r="Y695" s="10"/>
      <c r="AJ695" s="178" t="s">
        <v>7</v>
      </c>
      <c r="AK695" s="179"/>
      <c r="AL695" s="179"/>
      <c r="AM695" s="180"/>
      <c r="AN695" s="18">
        <f>SUM(AN679:AN694)</f>
        <v>0</v>
      </c>
      <c r="AO695" s="3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E698" s="14"/>
      <c r="V698" s="17"/>
      <c r="X698" s="12"/>
      <c r="Y698" s="10"/>
      <c r="AA698" s="14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1"/>
      <c r="C704" s="10"/>
      <c r="V704" s="17"/>
      <c r="X704" s="11"/>
      <c r="Y704" s="10"/>
    </row>
    <row r="705" spans="2:31">
      <c r="B705" s="15" t="s">
        <v>18</v>
      </c>
      <c r="C705" s="16">
        <f>SUM(C686:C704)</f>
        <v>0</v>
      </c>
      <c r="D705" t="s">
        <v>22</v>
      </c>
      <c r="E705" t="s">
        <v>21</v>
      </c>
      <c r="V705" s="17"/>
      <c r="X705" s="15" t="s">
        <v>18</v>
      </c>
      <c r="Y705" s="16">
        <f>SUM(Y686:Y704)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184" t="s">
        <v>29</v>
      </c>
      <c r="AD719" s="184"/>
      <c r="AE719" s="184"/>
    </row>
    <row r="720" spans="2:31" ht="15" customHeight="1">
      <c r="H720" s="76" t="s">
        <v>28</v>
      </c>
      <c r="I720" s="76"/>
      <c r="J720" s="76"/>
      <c r="V720" s="17"/>
      <c r="AC720" s="184"/>
      <c r="AD720" s="184"/>
      <c r="AE720" s="184"/>
    </row>
    <row r="721" spans="2:41" ht="15" customHeight="1">
      <c r="H721" s="76"/>
      <c r="I721" s="76"/>
      <c r="J721" s="76"/>
      <c r="V721" s="17"/>
      <c r="AC721" s="184"/>
      <c r="AD721" s="184"/>
      <c r="AE721" s="184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32</v>
      </c>
      <c r="C725" s="20">
        <f>IF(X677="PAGADO",0,Y682)</f>
        <v>597.74</v>
      </c>
      <c r="E725" s="182" t="s">
        <v>20</v>
      </c>
      <c r="F725" s="182"/>
      <c r="G725" s="182"/>
      <c r="H725" s="182"/>
      <c r="V725" s="17"/>
      <c r="X725" s="23" t="s">
        <v>32</v>
      </c>
      <c r="Y725" s="20">
        <f>IF(B725="PAGADO",0,C730)</f>
        <v>597.74</v>
      </c>
      <c r="AA725" s="182" t="s">
        <v>20</v>
      </c>
      <c r="AB725" s="182"/>
      <c r="AC725" s="182"/>
      <c r="AD725" s="182"/>
    </row>
    <row r="726" spans="2:41">
      <c r="B726" s="1" t="s">
        <v>0</v>
      </c>
      <c r="C726" s="19">
        <f>H741</f>
        <v>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Y727" s="2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597.74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597.74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C752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Y752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597.74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597.74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185" t="str">
        <f>IF(C730&lt;0,"NO PAGAR","COBRAR")</f>
        <v>COBRAR</v>
      </c>
      <c r="C731" s="185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85" t="str">
        <f>IF(Y730&lt;0,"NO PAGAR","COBRAR")</f>
        <v>COBRAR</v>
      </c>
      <c r="Y731" s="185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76" t="s">
        <v>9</v>
      </c>
      <c r="C732" s="177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76" t="s">
        <v>9</v>
      </c>
      <c r="Y732" s="177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IF(C766&lt;0,"SALDO A FAVOR","SALDO ADELANTAD0'")</f>
        <v>SALDO ADELANTAD0'</v>
      </c>
      <c r="C733" s="10" t="b">
        <f>IF(Y677&lt;=0,Y677*-1)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178" t="s">
        <v>7</v>
      </c>
      <c r="F741" s="179"/>
      <c r="G741" s="180"/>
      <c r="H741" s="5">
        <f>SUM(H727:H740)</f>
        <v>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178" t="s">
        <v>7</v>
      </c>
      <c r="AB741" s="179"/>
      <c r="AC741" s="180"/>
      <c r="AD741" s="5">
        <f>SUM(AD727:AD740)</f>
        <v>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N743" s="178" t="s">
        <v>7</v>
      </c>
      <c r="O743" s="179"/>
      <c r="P743" s="179"/>
      <c r="Q743" s="180"/>
      <c r="R743" s="18">
        <f>SUM(R727:R742)</f>
        <v>0</v>
      </c>
      <c r="S743" s="3"/>
      <c r="V743" s="17"/>
      <c r="X743" s="12"/>
      <c r="Y743" s="10"/>
      <c r="AJ743" s="178" t="s">
        <v>7</v>
      </c>
      <c r="AK743" s="179"/>
      <c r="AL743" s="179"/>
      <c r="AM743" s="180"/>
      <c r="AN743" s="18">
        <f>SUM(AN727:AN742)</f>
        <v>0</v>
      </c>
      <c r="AO743" s="3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1"/>
      <c r="C751" s="10"/>
      <c r="V751" s="17"/>
      <c r="X751" s="11"/>
      <c r="Y751" s="10"/>
    </row>
    <row r="752" spans="2:41">
      <c r="B752" s="15" t="s">
        <v>18</v>
      </c>
      <c r="C752" s="16">
        <f>SUM(C733:C751)</f>
        <v>0</v>
      </c>
      <c r="V752" s="17"/>
      <c r="X752" s="15" t="s">
        <v>18</v>
      </c>
      <c r="Y752" s="16">
        <f>SUM(Y733:Y751)</f>
        <v>0</v>
      </c>
    </row>
    <row r="753" spans="1:43">
      <c r="D753" t="s">
        <v>22</v>
      </c>
      <c r="E753" t="s">
        <v>21</v>
      </c>
      <c r="V753" s="17"/>
      <c r="Z753" t="s">
        <v>22</v>
      </c>
      <c r="AA753" t="s">
        <v>21</v>
      </c>
    </row>
    <row r="754" spans="1:43">
      <c r="E754" s="1" t="s">
        <v>19</v>
      </c>
      <c r="V754" s="17"/>
      <c r="AA754" s="1" t="s">
        <v>19</v>
      </c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V764" s="17"/>
    </row>
    <row r="765" spans="1:43" ht="15" customHeight="1">
      <c r="H765" s="76" t="s">
        <v>30</v>
      </c>
      <c r="I765" s="76"/>
      <c r="J765" s="76"/>
      <c r="V765" s="17"/>
      <c r="AA765" s="181" t="s">
        <v>31</v>
      </c>
      <c r="AB765" s="181"/>
      <c r="AC765" s="181"/>
    </row>
    <row r="766" spans="1:43" ht="15" customHeight="1">
      <c r="H766" s="76"/>
      <c r="I766" s="76"/>
      <c r="J766" s="76"/>
      <c r="V766" s="17"/>
      <c r="AA766" s="181"/>
      <c r="AB766" s="181"/>
      <c r="AC766" s="181"/>
    </row>
    <row r="767" spans="1:43">
      <c r="V767" s="17"/>
    </row>
    <row r="768" spans="1:43">
      <c r="V768" s="17"/>
    </row>
    <row r="769" spans="2:41" ht="23.25">
      <c r="B769" s="24" t="s">
        <v>69</v>
      </c>
      <c r="V769" s="17"/>
      <c r="X769" s="22" t="s">
        <v>69</v>
      </c>
    </row>
    <row r="770" spans="2:41" ht="23.25">
      <c r="B770" s="23" t="s">
        <v>32</v>
      </c>
      <c r="C770" s="20">
        <f>IF(X725="PAGADO",0,C730)</f>
        <v>597.74</v>
      </c>
      <c r="E770" s="182" t="s">
        <v>20</v>
      </c>
      <c r="F770" s="182"/>
      <c r="G770" s="182"/>
      <c r="H770" s="182"/>
      <c r="V770" s="17"/>
      <c r="X770" s="23" t="s">
        <v>32</v>
      </c>
      <c r="Y770" s="20">
        <f>IF(B1570="PAGADO",0,C775)</f>
        <v>597.74</v>
      </c>
      <c r="AA770" s="182" t="s">
        <v>20</v>
      </c>
      <c r="AB770" s="182"/>
      <c r="AC770" s="182"/>
      <c r="AD770" s="182"/>
    </row>
    <row r="771" spans="2:41">
      <c r="B771" s="1" t="s">
        <v>0</v>
      </c>
      <c r="C771" s="19">
        <f>H786</f>
        <v>0</v>
      </c>
      <c r="E771" s="2" t="s">
        <v>1</v>
      </c>
      <c r="F771" s="2" t="s">
        <v>2</v>
      </c>
      <c r="G771" s="2" t="s">
        <v>3</v>
      </c>
      <c r="H771" s="2" t="s">
        <v>4</v>
      </c>
      <c r="N771" s="2" t="s">
        <v>1</v>
      </c>
      <c r="O771" s="2" t="s">
        <v>5</v>
      </c>
      <c r="P771" s="2" t="s">
        <v>4</v>
      </c>
      <c r="Q771" s="2" t="s">
        <v>6</v>
      </c>
      <c r="R771" s="2" t="s">
        <v>7</v>
      </c>
      <c r="S771" s="3"/>
      <c r="V771" s="17"/>
      <c r="X771" s="1" t="s">
        <v>0</v>
      </c>
      <c r="Y771" s="19">
        <f>AD786</f>
        <v>0</v>
      </c>
      <c r="AA771" s="2" t="s">
        <v>1</v>
      </c>
      <c r="AB771" s="2" t="s">
        <v>2</v>
      </c>
      <c r="AC771" s="2" t="s">
        <v>3</v>
      </c>
      <c r="AD771" s="2" t="s">
        <v>4</v>
      </c>
      <c r="AJ771" s="2" t="s">
        <v>1</v>
      </c>
      <c r="AK771" s="2" t="s">
        <v>5</v>
      </c>
      <c r="AL771" s="2" t="s">
        <v>4</v>
      </c>
      <c r="AM771" s="2" t="s">
        <v>6</v>
      </c>
      <c r="AN771" s="2" t="s">
        <v>7</v>
      </c>
      <c r="AO771" s="3"/>
    </row>
    <row r="772" spans="2:41">
      <c r="C772" s="2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Y772" s="2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24</v>
      </c>
      <c r="C773" s="19">
        <f>IF(C770&gt;0,C770+C771,C771)</f>
        <v>597.74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24</v>
      </c>
      <c r="Y773" s="19">
        <f>IF(Y770&gt;0,Y770+Y771,Y771)</f>
        <v>597.74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" t="s">
        <v>9</v>
      </c>
      <c r="C774" s="20">
        <f>C798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" t="s">
        <v>9</v>
      </c>
      <c r="Y774" s="20">
        <f>Y798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6" t="s">
        <v>26</v>
      </c>
      <c r="C775" s="21">
        <f>C773-C774</f>
        <v>597.74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6" t="s">
        <v>27</v>
      </c>
      <c r="Y775" s="21">
        <f>Y773-Y774</f>
        <v>597.74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6"/>
      <c r="C776" s="7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83" t="str">
        <f>IF(Y775&lt;0,"NO PAGAR","COBRAR'")</f>
        <v>COBRAR'</v>
      </c>
      <c r="Y776" s="183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ht="23.25">
      <c r="B777" s="183" t="str">
        <f>IF(C775&lt;0,"NO PAGAR","COBRAR'")</f>
        <v>COBRAR'</v>
      </c>
      <c r="C777" s="183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/>
      <c r="Y777" s="8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76" t="s">
        <v>9</v>
      </c>
      <c r="C778" s="17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76" t="s">
        <v>9</v>
      </c>
      <c r="Y778" s="177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9" t="str">
        <f>IF(Y730&lt;0,"SALDO ADELANTADO","SALDO A FAVOR '")</f>
        <v>SALDO A FAVOR '</v>
      </c>
      <c r="C779" s="10" t="b">
        <f>IF(Y730&lt;=0,Y730*-1)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9" t="str">
        <f>IF(C775&lt;0,"SALDO ADELANTADO","SALDO A FAVOR'")</f>
        <v>SALDO A FAVOR'</v>
      </c>
      <c r="Y779" s="10" t="b">
        <f>IF(C775&lt;=0,C775*-1)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10</v>
      </c>
      <c r="C780" s="10">
        <f>R788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10</v>
      </c>
      <c r="Y780" s="10">
        <f>AN788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11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11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12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12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13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13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14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14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15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15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16</v>
      </c>
      <c r="C786" s="10"/>
      <c r="E786" s="178" t="s">
        <v>7</v>
      </c>
      <c r="F786" s="179"/>
      <c r="G786" s="180"/>
      <c r="H786" s="5">
        <f>SUM(H772:H785)</f>
        <v>0</v>
      </c>
      <c r="N786" s="3"/>
      <c r="O786" s="3"/>
      <c r="P786" s="3"/>
      <c r="Q786" s="3"/>
      <c r="R786" s="18"/>
      <c r="S786" s="3"/>
      <c r="V786" s="17"/>
      <c r="X786" s="11" t="s">
        <v>16</v>
      </c>
      <c r="Y786" s="10"/>
      <c r="AA786" s="178" t="s">
        <v>7</v>
      </c>
      <c r="AB786" s="179"/>
      <c r="AC786" s="180"/>
      <c r="AD786" s="5">
        <f>SUM(AD772:AD785)</f>
        <v>0</v>
      </c>
      <c r="AJ786" s="3"/>
      <c r="AK786" s="3"/>
      <c r="AL786" s="3"/>
      <c r="AM786" s="3"/>
      <c r="AN786" s="18"/>
      <c r="AO786" s="3"/>
    </row>
    <row r="787" spans="2:41">
      <c r="B787" s="11" t="s">
        <v>17</v>
      </c>
      <c r="C787" s="10"/>
      <c r="E787" s="13"/>
      <c r="F787" s="13"/>
      <c r="G787" s="13"/>
      <c r="N787" s="3"/>
      <c r="O787" s="3"/>
      <c r="P787" s="3"/>
      <c r="Q787" s="3"/>
      <c r="R787" s="18"/>
      <c r="S787" s="3"/>
      <c r="V787" s="17"/>
      <c r="X787" s="11" t="s">
        <v>17</v>
      </c>
      <c r="Y787" s="10"/>
      <c r="AA787" s="13"/>
      <c r="AB787" s="13"/>
      <c r="AC787" s="13"/>
      <c r="AJ787" s="3"/>
      <c r="AK787" s="3"/>
      <c r="AL787" s="3"/>
      <c r="AM787" s="3"/>
      <c r="AN787" s="18"/>
      <c r="AO787" s="3"/>
    </row>
    <row r="788" spans="2:41">
      <c r="B788" s="12"/>
      <c r="C788" s="10"/>
      <c r="N788" s="178" t="s">
        <v>7</v>
      </c>
      <c r="O788" s="179"/>
      <c r="P788" s="179"/>
      <c r="Q788" s="180"/>
      <c r="R788" s="18">
        <f>SUM(R772:R787)</f>
        <v>0</v>
      </c>
      <c r="S788" s="3"/>
      <c r="V788" s="17"/>
      <c r="X788" s="12"/>
      <c r="Y788" s="10"/>
      <c r="AJ788" s="178" t="s">
        <v>7</v>
      </c>
      <c r="AK788" s="179"/>
      <c r="AL788" s="179"/>
      <c r="AM788" s="180"/>
      <c r="AN788" s="18">
        <f>SUM(AN772:AN787)</f>
        <v>0</v>
      </c>
      <c r="AO788" s="3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E791" s="14"/>
      <c r="V791" s="17"/>
      <c r="X791" s="12"/>
      <c r="Y791" s="10"/>
      <c r="AA791" s="14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1"/>
      <c r="C797" s="10"/>
      <c r="V797" s="17"/>
      <c r="X797" s="11"/>
      <c r="Y797" s="10"/>
    </row>
    <row r="798" spans="2:41">
      <c r="B798" s="15" t="s">
        <v>18</v>
      </c>
      <c r="C798" s="16">
        <f>SUM(C779:C797)</f>
        <v>0</v>
      </c>
      <c r="D798" t="s">
        <v>22</v>
      </c>
      <c r="E798" t="s">
        <v>21</v>
      </c>
      <c r="V798" s="17"/>
      <c r="X798" s="15" t="s">
        <v>18</v>
      </c>
      <c r="Y798" s="16">
        <f>SUM(Y779:Y797)</f>
        <v>0</v>
      </c>
      <c r="Z798" t="s">
        <v>22</v>
      </c>
      <c r="AA798" t="s">
        <v>21</v>
      </c>
    </row>
    <row r="799" spans="2:41">
      <c r="E799" s="1" t="s">
        <v>19</v>
      </c>
      <c r="V799" s="17"/>
      <c r="AA799" s="1" t="s">
        <v>19</v>
      </c>
    </row>
    <row r="800" spans="2:41">
      <c r="V800" s="17"/>
    </row>
    <row r="801" spans="8:31">
      <c r="V801" s="17"/>
    </row>
    <row r="802" spans="8:31">
      <c r="V802" s="17"/>
    </row>
    <row r="803" spans="8:31">
      <c r="V803" s="17"/>
    </row>
    <row r="804" spans="8:31">
      <c r="V804" s="17"/>
    </row>
    <row r="805" spans="8:31">
      <c r="V805" s="17"/>
    </row>
    <row r="806" spans="8:31">
      <c r="V806" s="17"/>
    </row>
    <row r="807" spans="8:31">
      <c r="V807" s="17"/>
    </row>
    <row r="808" spans="8:31">
      <c r="V808" s="17"/>
    </row>
    <row r="809" spans="8:31">
      <c r="V809" s="17"/>
    </row>
    <row r="810" spans="8:31">
      <c r="V810" s="17"/>
    </row>
    <row r="811" spans="8:31">
      <c r="V811" s="17"/>
    </row>
    <row r="812" spans="8:31">
      <c r="V812" s="17"/>
      <c r="AC812" s="184" t="s">
        <v>29</v>
      </c>
      <c r="AD812" s="184"/>
      <c r="AE812" s="184"/>
    </row>
    <row r="813" spans="8:31" ht="15" customHeight="1">
      <c r="H813" s="76" t="s">
        <v>28</v>
      </c>
      <c r="I813" s="76"/>
      <c r="J813" s="76"/>
      <c r="V813" s="17"/>
      <c r="AC813" s="184"/>
      <c r="AD813" s="184"/>
      <c r="AE813" s="184"/>
    </row>
    <row r="814" spans="8:31" ht="15" customHeight="1">
      <c r="H814" s="76"/>
      <c r="I814" s="76"/>
      <c r="J814" s="76"/>
      <c r="V814" s="17"/>
      <c r="AC814" s="184"/>
      <c r="AD814" s="184"/>
      <c r="AE814" s="184"/>
    </row>
    <row r="815" spans="8:31">
      <c r="V815" s="17"/>
    </row>
    <row r="816" spans="8:31">
      <c r="V816" s="17"/>
    </row>
    <row r="817" spans="2:41" ht="23.25">
      <c r="B817" s="22" t="s">
        <v>70</v>
      </c>
      <c r="V817" s="17"/>
      <c r="X817" s="22" t="s">
        <v>70</v>
      </c>
    </row>
    <row r="818" spans="2:41" ht="23.25">
      <c r="B818" s="23" t="s">
        <v>32</v>
      </c>
      <c r="C818" s="20">
        <f>IF(X770="PAGADO",0,Y775)</f>
        <v>597.74</v>
      </c>
      <c r="E818" s="182" t="s">
        <v>20</v>
      </c>
      <c r="F818" s="182"/>
      <c r="G818" s="182"/>
      <c r="H818" s="182"/>
      <c r="V818" s="17"/>
      <c r="X818" s="23" t="s">
        <v>32</v>
      </c>
      <c r="Y818" s="20">
        <f>IF(B818="PAGADO",0,C823)</f>
        <v>597.74</v>
      </c>
      <c r="AA818" s="182" t="s">
        <v>20</v>
      </c>
      <c r="AB818" s="182"/>
      <c r="AC818" s="182"/>
      <c r="AD818" s="182"/>
    </row>
    <row r="819" spans="2:41">
      <c r="B819" s="1" t="s">
        <v>0</v>
      </c>
      <c r="C819" s="19">
        <f>H834</f>
        <v>0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>
      <c r="C820" s="2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Y820" s="2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24</v>
      </c>
      <c r="C821" s="19">
        <f>IF(C818&gt;0,C818+C819,C819)</f>
        <v>597.74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24</v>
      </c>
      <c r="Y821" s="19">
        <f>IF(Y818&gt;0,Y819+Y818,Y819)</f>
        <v>597.74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" t="s">
        <v>9</v>
      </c>
      <c r="C822" s="20">
        <f>C845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Y845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6" t="s">
        <v>25</v>
      </c>
      <c r="C823" s="21">
        <f>C821-C822</f>
        <v>597.74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6" t="s">
        <v>8</v>
      </c>
      <c r="Y823" s="21">
        <f>Y821-Y822</f>
        <v>597.74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ht="26.25">
      <c r="B824" s="185" t="str">
        <f>IF(C823&lt;0,"NO PAGAR","COBRAR")</f>
        <v>COBRAR</v>
      </c>
      <c r="C824" s="185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85" t="str">
        <f>IF(Y823&lt;0,"NO PAGAR","COBRAR")</f>
        <v>COBRAR</v>
      </c>
      <c r="Y824" s="185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76" t="s">
        <v>9</v>
      </c>
      <c r="C825" s="177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76" t="s">
        <v>9</v>
      </c>
      <c r="Y825" s="177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9" t="str">
        <f>IF(C859&lt;0,"SALDO A FAVOR","SALDO ADELANTAD0'")</f>
        <v>SALDO ADELANTAD0'</v>
      </c>
      <c r="C826" s="10" t="b">
        <f>IF(Y770&lt;=0,Y770*-1)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9" t="str">
        <f>IF(C823&lt;0,"SALDO ADELANTADO","SALDO A FAVOR'")</f>
        <v>SALDO A FAVOR'</v>
      </c>
      <c r="Y826" s="10" t="b">
        <f>IF(C823&lt;=0,C823*-1)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10</v>
      </c>
      <c r="C827" s="10">
        <f>R836</f>
        <v>0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10</v>
      </c>
      <c r="Y827" s="10">
        <f>AN836</f>
        <v>0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11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11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12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12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13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13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14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14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15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15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16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16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17</v>
      </c>
      <c r="C834" s="10"/>
      <c r="E834" s="178" t="s">
        <v>7</v>
      </c>
      <c r="F834" s="179"/>
      <c r="G834" s="180"/>
      <c r="H834" s="5">
        <f>SUM(H820:H833)</f>
        <v>0</v>
      </c>
      <c r="N834" s="3"/>
      <c r="O834" s="3"/>
      <c r="P834" s="3"/>
      <c r="Q834" s="3"/>
      <c r="R834" s="18"/>
      <c r="S834" s="3"/>
      <c r="V834" s="17"/>
      <c r="X834" s="11" t="s">
        <v>17</v>
      </c>
      <c r="Y834" s="10"/>
      <c r="AA834" s="178" t="s">
        <v>7</v>
      </c>
      <c r="AB834" s="179"/>
      <c r="AC834" s="180"/>
      <c r="AD834" s="5">
        <f>SUM(AD820:AD833)</f>
        <v>0</v>
      </c>
      <c r="AJ834" s="3"/>
      <c r="AK834" s="3"/>
      <c r="AL834" s="3"/>
      <c r="AM834" s="3"/>
      <c r="AN834" s="18"/>
      <c r="AO834" s="3"/>
    </row>
    <row r="835" spans="2:41">
      <c r="B835" s="12"/>
      <c r="C835" s="10"/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2"/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>
      <c r="B836" s="12"/>
      <c r="C836" s="10"/>
      <c r="N836" s="178" t="s">
        <v>7</v>
      </c>
      <c r="O836" s="179"/>
      <c r="P836" s="179"/>
      <c r="Q836" s="180"/>
      <c r="R836" s="18">
        <f>SUM(R820:R835)</f>
        <v>0</v>
      </c>
      <c r="S836" s="3"/>
      <c r="V836" s="17"/>
      <c r="X836" s="12"/>
      <c r="Y836" s="10"/>
      <c r="AJ836" s="178" t="s">
        <v>7</v>
      </c>
      <c r="AK836" s="179"/>
      <c r="AL836" s="179"/>
      <c r="AM836" s="180"/>
      <c r="AN836" s="18">
        <f>SUM(AN820:AN835)</f>
        <v>0</v>
      </c>
      <c r="AO836" s="3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V838" s="17"/>
      <c r="X838" s="12"/>
      <c r="Y838" s="10"/>
    </row>
    <row r="839" spans="2:41">
      <c r="B839" s="12"/>
      <c r="C839" s="10"/>
      <c r="E839" s="14"/>
      <c r="V839" s="17"/>
      <c r="X839" s="12"/>
      <c r="Y839" s="10"/>
      <c r="AA839" s="14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1"/>
      <c r="C844" s="10"/>
      <c r="V844" s="17"/>
      <c r="X844" s="11"/>
      <c r="Y844" s="10"/>
    </row>
    <row r="845" spans="2:41">
      <c r="B845" s="15" t="s">
        <v>18</v>
      </c>
      <c r="C845" s="16">
        <f>SUM(C826:C844)</f>
        <v>0</v>
      </c>
      <c r="V845" s="17"/>
      <c r="X845" s="15" t="s">
        <v>18</v>
      </c>
      <c r="Y845" s="16">
        <f>SUM(Y826:Y844)</f>
        <v>0</v>
      </c>
    </row>
    <row r="846" spans="2:41">
      <c r="D846" t="s">
        <v>22</v>
      </c>
      <c r="E846" t="s">
        <v>21</v>
      </c>
      <c r="V846" s="17"/>
      <c r="Z846" t="s">
        <v>22</v>
      </c>
      <c r="AA846" t="s">
        <v>21</v>
      </c>
    </row>
    <row r="847" spans="2:41">
      <c r="E847" s="1" t="s">
        <v>19</v>
      </c>
      <c r="V847" s="17"/>
      <c r="AA847" s="1" t="s">
        <v>19</v>
      </c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V857" s="17"/>
    </row>
    <row r="858" spans="1:43" ht="15" customHeight="1">
      <c r="H858" s="76" t="s">
        <v>30</v>
      </c>
      <c r="I858" s="76"/>
      <c r="J858" s="76"/>
      <c r="V858" s="17"/>
      <c r="AA858" s="181" t="s">
        <v>31</v>
      </c>
      <c r="AB858" s="181"/>
      <c r="AC858" s="181"/>
    </row>
    <row r="859" spans="1:43" ht="15" customHeight="1">
      <c r="H859" s="76"/>
      <c r="I859" s="76"/>
      <c r="J859" s="76"/>
      <c r="V859" s="17"/>
      <c r="AA859" s="181"/>
      <c r="AB859" s="181"/>
      <c r="AC859" s="181"/>
    </row>
    <row r="860" spans="1:43">
      <c r="V860" s="17"/>
    </row>
    <row r="861" spans="1:43">
      <c r="V861" s="17"/>
    </row>
    <row r="862" spans="1:43" ht="23.25">
      <c r="B862" s="24" t="s">
        <v>70</v>
      </c>
      <c r="V862" s="17"/>
      <c r="X862" s="22" t="s">
        <v>70</v>
      </c>
    </row>
    <row r="863" spans="1:43" ht="23.25">
      <c r="B863" s="23" t="s">
        <v>32</v>
      </c>
      <c r="C863" s="20">
        <f>IF(X818="PAGADO",0,C823)</f>
        <v>597.74</v>
      </c>
      <c r="E863" s="182" t="s">
        <v>20</v>
      </c>
      <c r="F863" s="182"/>
      <c r="G863" s="182"/>
      <c r="H863" s="182"/>
      <c r="V863" s="17"/>
      <c r="X863" s="23" t="s">
        <v>32</v>
      </c>
      <c r="Y863" s="20">
        <f>IF(B1663="PAGADO",0,C868)</f>
        <v>597.74</v>
      </c>
      <c r="AA863" s="182" t="s">
        <v>20</v>
      </c>
      <c r="AB863" s="182"/>
      <c r="AC863" s="182"/>
      <c r="AD863" s="182"/>
    </row>
    <row r="864" spans="1:43">
      <c r="B864" s="1" t="s">
        <v>0</v>
      </c>
      <c r="C864" s="19">
        <f>H879</f>
        <v>0</v>
      </c>
      <c r="E864" s="2" t="s">
        <v>1</v>
      </c>
      <c r="F864" s="2" t="s">
        <v>2</v>
      </c>
      <c r="G864" s="2" t="s">
        <v>3</v>
      </c>
      <c r="H864" s="2" t="s">
        <v>4</v>
      </c>
      <c r="N864" s="2" t="s">
        <v>1</v>
      </c>
      <c r="O864" s="2" t="s">
        <v>5</v>
      </c>
      <c r="P864" s="2" t="s">
        <v>4</v>
      </c>
      <c r="Q864" s="2" t="s">
        <v>6</v>
      </c>
      <c r="R864" s="2" t="s">
        <v>7</v>
      </c>
      <c r="S864" s="3"/>
      <c r="V864" s="17"/>
      <c r="X864" s="1" t="s">
        <v>0</v>
      </c>
      <c r="Y864" s="19">
        <f>AD879</f>
        <v>0</v>
      </c>
      <c r="AA864" s="2" t="s">
        <v>1</v>
      </c>
      <c r="AB864" s="2" t="s">
        <v>2</v>
      </c>
      <c r="AC864" s="2" t="s">
        <v>3</v>
      </c>
      <c r="AD864" s="2" t="s">
        <v>4</v>
      </c>
      <c r="AJ864" s="2" t="s">
        <v>1</v>
      </c>
      <c r="AK864" s="2" t="s">
        <v>5</v>
      </c>
      <c r="AL864" s="2" t="s">
        <v>4</v>
      </c>
      <c r="AM864" s="2" t="s">
        <v>6</v>
      </c>
      <c r="AN864" s="2" t="s">
        <v>7</v>
      </c>
      <c r="AO864" s="3"/>
    </row>
    <row r="865" spans="2:41">
      <c r="C865" s="2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Y865" s="2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24</v>
      </c>
      <c r="C866" s="19">
        <f>IF(C863&gt;0,C863+C864,C864)</f>
        <v>597.74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24</v>
      </c>
      <c r="Y866" s="19">
        <f>IF(Y863&gt;0,Y863+Y864,Y864)</f>
        <v>597.74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" t="s">
        <v>9</v>
      </c>
      <c r="C867" s="20">
        <f>C891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" t="s">
        <v>9</v>
      </c>
      <c r="Y867" s="20">
        <f>Y891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6" t="s">
        <v>26</v>
      </c>
      <c r="C868" s="21">
        <f>C866-C867</f>
        <v>597.74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6" t="s">
        <v>27</v>
      </c>
      <c r="Y868" s="21">
        <f>Y866-Y867</f>
        <v>597.74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6"/>
      <c r="C869" s="7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83" t="str">
        <f>IF(Y868&lt;0,"NO PAGAR","COBRAR'")</f>
        <v>COBRAR'</v>
      </c>
      <c r="Y869" s="183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ht="23.25">
      <c r="B870" s="183" t="str">
        <f>IF(C868&lt;0,"NO PAGAR","COBRAR'")</f>
        <v>COBRAR'</v>
      </c>
      <c r="C870" s="183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/>
      <c r="Y870" s="8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76" t="s">
        <v>9</v>
      </c>
      <c r="C871" s="17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76" t="s">
        <v>9</v>
      </c>
      <c r="Y871" s="177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9" t="str">
        <f>IF(Y823&lt;0,"SALDO ADELANTADO","SALDO A FAVOR '")</f>
        <v>SALDO A FAVOR '</v>
      </c>
      <c r="C872" s="10" t="b">
        <f>IF(Y823&lt;=0,Y823*-1)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9" t="str">
        <f>IF(C868&lt;0,"SALDO ADELANTADO","SALDO A FAVOR'")</f>
        <v>SALDO A FAVOR'</v>
      </c>
      <c r="Y872" s="10" t="b">
        <f>IF(C868&lt;=0,C868*-1)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10</v>
      </c>
      <c r="C873" s="10">
        <f>R881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10</v>
      </c>
      <c r="Y873" s="10">
        <f>AN881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11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11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12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12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13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13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14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14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15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15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16</v>
      </c>
      <c r="C879" s="10"/>
      <c r="E879" s="178" t="s">
        <v>7</v>
      </c>
      <c r="F879" s="179"/>
      <c r="G879" s="180"/>
      <c r="H879" s="5">
        <f>SUM(H865:H878)</f>
        <v>0</v>
      </c>
      <c r="N879" s="3"/>
      <c r="O879" s="3"/>
      <c r="P879" s="3"/>
      <c r="Q879" s="3"/>
      <c r="R879" s="18"/>
      <c r="S879" s="3"/>
      <c r="V879" s="17"/>
      <c r="X879" s="11" t="s">
        <v>16</v>
      </c>
      <c r="Y879" s="10"/>
      <c r="AA879" s="178" t="s">
        <v>7</v>
      </c>
      <c r="AB879" s="179"/>
      <c r="AC879" s="180"/>
      <c r="AD879" s="5">
        <f>SUM(AD865:AD878)</f>
        <v>0</v>
      </c>
      <c r="AJ879" s="3"/>
      <c r="AK879" s="3"/>
      <c r="AL879" s="3"/>
      <c r="AM879" s="3"/>
      <c r="AN879" s="18"/>
      <c r="AO879" s="3"/>
    </row>
    <row r="880" spans="2:41">
      <c r="B880" s="11" t="s">
        <v>17</v>
      </c>
      <c r="C880" s="10"/>
      <c r="E880" s="13"/>
      <c r="F880" s="13"/>
      <c r="G880" s="13"/>
      <c r="N880" s="3"/>
      <c r="O880" s="3"/>
      <c r="P880" s="3"/>
      <c r="Q880" s="3"/>
      <c r="R880" s="18"/>
      <c r="S880" s="3"/>
      <c r="V880" s="17"/>
      <c r="X880" s="11" t="s">
        <v>17</v>
      </c>
      <c r="Y880" s="10"/>
      <c r="AA880" s="13"/>
      <c r="AB880" s="13"/>
      <c r="AC880" s="13"/>
      <c r="AJ880" s="3"/>
      <c r="AK880" s="3"/>
      <c r="AL880" s="3"/>
      <c r="AM880" s="3"/>
      <c r="AN880" s="18"/>
      <c r="AO880" s="3"/>
    </row>
    <row r="881" spans="2:41">
      <c r="B881" s="12"/>
      <c r="C881" s="10"/>
      <c r="N881" s="178" t="s">
        <v>7</v>
      </c>
      <c r="O881" s="179"/>
      <c r="P881" s="179"/>
      <c r="Q881" s="180"/>
      <c r="R881" s="18">
        <f>SUM(R865:R880)</f>
        <v>0</v>
      </c>
      <c r="S881" s="3"/>
      <c r="V881" s="17"/>
      <c r="X881" s="12"/>
      <c r="Y881" s="10"/>
      <c r="AJ881" s="178" t="s">
        <v>7</v>
      </c>
      <c r="AK881" s="179"/>
      <c r="AL881" s="179"/>
      <c r="AM881" s="180"/>
      <c r="AN881" s="18">
        <f>SUM(AN865:AN880)</f>
        <v>0</v>
      </c>
      <c r="AO881" s="3"/>
    </row>
    <row r="882" spans="2:41">
      <c r="B882" s="12"/>
      <c r="C882" s="10"/>
      <c r="V882" s="17"/>
      <c r="X882" s="12"/>
      <c r="Y882" s="10"/>
    </row>
    <row r="883" spans="2:41">
      <c r="B883" s="12"/>
      <c r="C883" s="10"/>
      <c r="V883" s="17"/>
      <c r="X883" s="12"/>
      <c r="Y883" s="10"/>
    </row>
    <row r="884" spans="2:41">
      <c r="B884" s="12"/>
      <c r="C884" s="10"/>
      <c r="E884" s="14"/>
      <c r="V884" s="17"/>
      <c r="X884" s="12"/>
      <c r="Y884" s="10"/>
      <c r="AA884" s="14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V886" s="17"/>
      <c r="X886" s="12"/>
      <c r="Y886" s="10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1"/>
      <c r="C890" s="10"/>
      <c r="V890" s="17"/>
      <c r="X890" s="11"/>
      <c r="Y890" s="10"/>
    </row>
    <row r="891" spans="2:41">
      <c r="B891" s="15" t="s">
        <v>18</v>
      </c>
      <c r="C891" s="16">
        <f>SUM(C872:C890)</f>
        <v>0</v>
      </c>
      <c r="D891" t="s">
        <v>22</v>
      </c>
      <c r="E891" t="s">
        <v>21</v>
      </c>
      <c r="V891" s="17"/>
      <c r="X891" s="15" t="s">
        <v>18</v>
      </c>
      <c r="Y891" s="16">
        <f>SUM(Y872:Y890)</f>
        <v>0</v>
      </c>
      <c r="Z891" t="s">
        <v>22</v>
      </c>
      <c r="AA891" t="s">
        <v>21</v>
      </c>
    </row>
    <row r="892" spans="2:41">
      <c r="E892" s="1" t="s">
        <v>19</v>
      </c>
      <c r="V892" s="17"/>
      <c r="AA892" s="1" t="s">
        <v>19</v>
      </c>
    </row>
    <row r="893" spans="2:41">
      <c r="V893" s="17"/>
    </row>
    <row r="894" spans="2:41">
      <c r="V894" s="17"/>
    </row>
    <row r="895" spans="2:41">
      <c r="V895" s="17"/>
    </row>
    <row r="896" spans="2:41">
      <c r="V896" s="17"/>
    </row>
    <row r="897" spans="2:31">
      <c r="V897" s="17"/>
    </row>
    <row r="898" spans="2:31">
      <c r="V898" s="17"/>
    </row>
    <row r="899" spans="2:31">
      <c r="V899" s="17"/>
    </row>
    <row r="900" spans="2:31">
      <c r="V900" s="17"/>
    </row>
    <row r="901" spans="2:31">
      <c r="V901" s="17"/>
    </row>
    <row r="902" spans="2:31">
      <c r="V902" s="17"/>
    </row>
    <row r="903" spans="2:31">
      <c r="V903" s="17"/>
    </row>
    <row r="904" spans="2:31">
      <c r="V904" s="17"/>
    </row>
    <row r="905" spans="2:31">
      <c r="V905" s="17"/>
    </row>
    <row r="906" spans="2:31">
      <c r="V906" s="17"/>
      <c r="AC906" s="184" t="s">
        <v>29</v>
      </c>
      <c r="AD906" s="184"/>
      <c r="AE906" s="184"/>
    </row>
    <row r="907" spans="2:31" ht="15" customHeight="1">
      <c r="H907" s="76" t="s">
        <v>28</v>
      </c>
      <c r="I907" s="76"/>
      <c r="J907" s="76"/>
      <c r="V907" s="17"/>
      <c r="AC907" s="184"/>
      <c r="AD907" s="184"/>
      <c r="AE907" s="184"/>
    </row>
    <row r="908" spans="2:31" ht="15" customHeight="1">
      <c r="H908" s="76"/>
      <c r="I908" s="76"/>
      <c r="J908" s="76"/>
      <c r="V908" s="17"/>
      <c r="AC908" s="184"/>
      <c r="AD908" s="184"/>
      <c r="AE908" s="184"/>
    </row>
    <row r="909" spans="2:31">
      <c r="V909" s="17"/>
    </row>
    <row r="910" spans="2:31">
      <c r="V910" s="17"/>
    </row>
    <row r="911" spans="2:31" ht="23.25">
      <c r="B911" s="22" t="s">
        <v>71</v>
      </c>
      <c r="V911" s="17"/>
      <c r="X911" s="22" t="s">
        <v>71</v>
      </c>
    </row>
    <row r="912" spans="2:31" ht="23.25">
      <c r="B912" s="23" t="s">
        <v>32</v>
      </c>
      <c r="C912" s="20">
        <f>IF(X863="PAGADO",0,Y868)</f>
        <v>597.74</v>
      </c>
      <c r="E912" s="182" t="s">
        <v>20</v>
      </c>
      <c r="F912" s="182"/>
      <c r="G912" s="182"/>
      <c r="H912" s="182"/>
      <c r="V912" s="17"/>
      <c r="X912" s="23" t="s">
        <v>32</v>
      </c>
      <c r="Y912" s="20">
        <f>IF(B912="PAGADO",0,C917)</f>
        <v>597.74</v>
      </c>
      <c r="AA912" s="182" t="s">
        <v>20</v>
      </c>
      <c r="AB912" s="182"/>
      <c r="AC912" s="182"/>
      <c r="AD912" s="182"/>
    </row>
    <row r="913" spans="2:41">
      <c r="B913" s="1" t="s">
        <v>0</v>
      </c>
      <c r="C913" s="19">
        <f>H928</f>
        <v>0</v>
      </c>
      <c r="E913" s="2" t="s">
        <v>1</v>
      </c>
      <c r="F913" s="2" t="s">
        <v>2</v>
      </c>
      <c r="G913" s="2" t="s">
        <v>3</v>
      </c>
      <c r="H913" s="2" t="s">
        <v>4</v>
      </c>
      <c r="N913" s="2" t="s">
        <v>1</v>
      </c>
      <c r="O913" s="2" t="s">
        <v>5</v>
      </c>
      <c r="P913" s="2" t="s">
        <v>4</v>
      </c>
      <c r="Q913" s="2" t="s">
        <v>6</v>
      </c>
      <c r="R913" s="2" t="s">
        <v>7</v>
      </c>
      <c r="S913" s="3"/>
      <c r="V913" s="17"/>
      <c r="X913" s="1" t="s">
        <v>0</v>
      </c>
      <c r="Y913" s="19">
        <f>AD928</f>
        <v>0</v>
      </c>
      <c r="AA913" s="2" t="s">
        <v>1</v>
      </c>
      <c r="AB913" s="2" t="s">
        <v>2</v>
      </c>
      <c r="AC913" s="2" t="s">
        <v>3</v>
      </c>
      <c r="AD913" s="2" t="s">
        <v>4</v>
      </c>
      <c r="AJ913" s="2" t="s">
        <v>1</v>
      </c>
      <c r="AK913" s="2" t="s">
        <v>5</v>
      </c>
      <c r="AL913" s="2" t="s">
        <v>4</v>
      </c>
      <c r="AM913" s="2" t="s">
        <v>6</v>
      </c>
      <c r="AN913" s="2" t="s">
        <v>7</v>
      </c>
      <c r="AO913" s="3"/>
    </row>
    <row r="914" spans="2:41">
      <c r="C914" s="2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Y914" s="2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24</v>
      </c>
      <c r="C915" s="19">
        <f>IF(C912&gt;0,C912+C913,C913)</f>
        <v>597.74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24</v>
      </c>
      <c r="Y915" s="19">
        <f>IF(Y912&gt;0,Y913+Y912,Y913)</f>
        <v>597.74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" t="s">
        <v>9</v>
      </c>
      <c r="C916" s="20">
        <f>C939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9</v>
      </c>
      <c r="Y916" s="20">
        <f>Y939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6" t="s">
        <v>25</v>
      </c>
      <c r="C917" s="21">
        <f>C915-C916</f>
        <v>597.74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6" t="s">
        <v>8</v>
      </c>
      <c r="Y917" s="21">
        <f>Y915-Y916</f>
        <v>597.74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ht="26.25">
      <c r="B918" s="185" t="str">
        <f>IF(C917&lt;0,"NO PAGAR","COBRAR")</f>
        <v>COBRAR</v>
      </c>
      <c r="C918" s="185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85" t="str">
        <f>IF(Y917&lt;0,"NO PAGAR","COBRAR")</f>
        <v>COBRAR</v>
      </c>
      <c r="Y918" s="185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76" t="s">
        <v>9</v>
      </c>
      <c r="C919" s="17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76" t="s">
        <v>9</v>
      </c>
      <c r="Y919" s="177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9" t="str">
        <f>IF(C953&lt;0,"SALDO A FAVOR","SALDO ADELANTAD0'")</f>
        <v>SALDO ADELANTAD0'</v>
      </c>
      <c r="C920" s="10" t="b">
        <f>IF(Y868&lt;=0,Y868*-1)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9" t="str">
        <f>IF(C917&lt;0,"SALDO ADELANTADO","SALDO A FAVOR'")</f>
        <v>SALDO A FAVOR'</v>
      </c>
      <c r="Y920" s="10" t="b">
        <f>IF(C917&lt;=0,C917*-1)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10</v>
      </c>
      <c r="C921" s="10">
        <f>R930</f>
        <v>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10</v>
      </c>
      <c r="Y921" s="10">
        <f>AN930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11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11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12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12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13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13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14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14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15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15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16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16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17</v>
      </c>
      <c r="C928" s="10"/>
      <c r="E928" s="178" t="s">
        <v>7</v>
      </c>
      <c r="F928" s="179"/>
      <c r="G928" s="180"/>
      <c r="H928" s="5">
        <f>SUM(H914:H927)</f>
        <v>0</v>
      </c>
      <c r="N928" s="3"/>
      <c r="O928" s="3"/>
      <c r="P928" s="3"/>
      <c r="Q928" s="3"/>
      <c r="R928" s="18"/>
      <c r="S928" s="3"/>
      <c r="V928" s="17"/>
      <c r="X928" s="11" t="s">
        <v>17</v>
      </c>
      <c r="Y928" s="10"/>
      <c r="AA928" s="178" t="s">
        <v>7</v>
      </c>
      <c r="AB928" s="179"/>
      <c r="AC928" s="180"/>
      <c r="AD928" s="5">
        <f>SUM(AD914:AD927)</f>
        <v>0</v>
      </c>
      <c r="AJ928" s="3"/>
      <c r="AK928" s="3"/>
      <c r="AL928" s="3"/>
      <c r="AM928" s="3"/>
      <c r="AN928" s="18"/>
      <c r="AO928" s="3"/>
    </row>
    <row r="929" spans="2:41">
      <c r="B929" s="12"/>
      <c r="C929" s="10"/>
      <c r="E929" s="13"/>
      <c r="F929" s="13"/>
      <c r="G929" s="13"/>
      <c r="N929" s="3"/>
      <c r="O929" s="3"/>
      <c r="P929" s="3"/>
      <c r="Q929" s="3"/>
      <c r="R929" s="18"/>
      <c r="S929" s="3"/>
      <c r="V929" s="17"/>
      <c r="X929" s="12"/>
      <c r="Y929" s="10"/>
      <c r="AA929" s="13"/>
      <c r="AB929" s="13"/>
      <c r="AC929" s="13"/>
      <c r="AJ929" s="3"/>
      <c r="AK929" s="3"/>
      <c r="AL929" s="3"/>
      <c r="AM929" s="3"/>
      <c r="AN929" s="18"/>
      <c r="AO929" s="3"/>
    </row>
    <row r="930" spans="2:41">
      <c r="B930" s="12"/>
      <c r="C930" s="10"/>
      <c r="N930" s="178" t="s">
        <v>7</v>
      </c>
      <c r="O930" s="179"/>
      <c r="P930" s="179"/>
      <c r="Q930" s="180"/>
      <c r="R930" s="18">
        <f>SUM(R914:R929)</f>
        <v>0</v>
      </c>
      <c r="S930" s="3"/>
      <c r="V930" s="17"/>
      <c r="X930" s="12"/>
      <c r="Y930" s="10"/>
      <c r="AJ930" s="178" t="s">
        <v>7</v>
      </c>
      <c r="AK930" s="179"/>
      <c r="AL930" s="179"/>
      <c r="AM930" s="180"/>
      <c r="AN930" s="18">
        <f>SUM(AN914:AN929)</f>
        <v>0</v>
      </c>
      <c r="AO930" s="3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V932" s="17"/>
      <c r="X932" s="12"/>
      <c r="Y932" s="10"/>
    </row>
    <row r="933" spans="2:41">
      <c r="B933" s="12"/>
      <c r="C933" s="10"/>
      <c r="E933" s="14"/>
      <c r="V933" s="17"/>
      <c r="X933" s="12"/>
      <c r="Y933" s="10"/>
      <c r="AA933" s="14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1"/>
      <c r="C938" s="10"/>
      <c r="V938" s="17"/>
      <c r="X938" s="11"/>
      <c r="Y938" s="10"/>
    </row>
    <row r="939" spans="2:41">
      <c r="B939" s="15" t="s">
        <v>18</v>
      </c>
      <c r="C939" s="16">
        <f>SUM(C920:C938)</f>
        <v>0</v>
      </c>
      <c r="V939" s="17"/>
      <c r="X939" s="15" t="s">
        <v>18</v>
      </c>
      <c r="Y939" s="16">
        <f>SUM(Y920:Y938)</f>
        <v>0</v>
      </c>
    </row>
    <row r="940" spans="2:41">
      <c r="D940" t="s">
        <v>22</v>
      </c>
      <c r="E940" t="s">
        <v>21</v>
      </c>
      <c r="V940" s="17"/>
      <c r="Z940" t="s">
        <v>22</v>
      </c>
      <c r="AA940" t="s">
        <v>21</v>
      </c>
    </row>
    <row r="941" spans="2:41">
      <c r="E941" s="1" t="s">
        <v>19</v>
      </c>
      <c r="V941" s="17"/>
      <c r="AA941" s="1" t="s">
        <v>19</v>
      </c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V951" s="17"/>
    </row>
    <row r="952" spans="1:43" ht="15" customHeight="1">
      <c r="H952" s="76" t="s">
        <v>30</v>
      </c>
      <c r="I952" s="76"/>
      <c r="J952" s="76"/>
      <c r="V952" s="17"/>
      <c r="AA952" s="181" t="s">
        <v>31</v>
      </c>
      <c r="AB952" s="181"/>
      <c r="AC952" s="181"/>
    </row>
    <row r="953" spans="1:43" ht="15" customHeight="1">
      <c r="H953" s="76"/>
      <c r="I953" s="76"/>
      <c r="J953" s="76"/>
      <c r="V953" s="17"/>
      <c r="AA953" s="181"/>
      <c r="AB953" s="181"/>
      <c r="AC953" s="181"/>
    </row>
    <row r="954" spans="1:43">
      <c r="V954" s="17"/>
    </row>
    <row r="955" spans="1:43">
      <c r="V955" s="17"/>
    </row>
    <row r="956" spans="1:43" ht="23.25">
      <c r="B956" s="24" t="s">
        <v>73</v>
      </c>
      <c r="V956" s="17"/>
      <c r="X956" s="22" t="s">
        <v>71</v>
      </c>
    </row>
    <row r="957" spans="1:43" ht="23.25">
      <c r="B957" s="23" t="s">
        <v>32</v>
      </c>
      <c r="C957" s="20">
        <f>IF(X912="PAGADO",0,C917)</f>
        <v>597.74</v>
      </c>
      <c r="E957" s="182" t="s">
        <v>20</v>
      </c>
      <c r="F957" s="182"/>
      <c r="G957" s="182"/>
      <c r="H957" s="182"/>
      <c r="V957" s="17"/>
      <c r="X957" s="23" t="s">
        <v>32</v>
      </c>
      <c r="Y957" s="20">
        <f>IF(B1757="PAGADO",0,C962)</f>
        <v>597.74</v>
      </c>
      <c r="AA957" s="182" t="s">
        <v>20</v>
      </c>
      <c r="AB957" s="182"/>
      <c r="AC957" s="182"/>
      <c r="AD957" s="182"/>
    </row>
    <row r="958" spans="1:43">
      <c r="B958" s="1" t="s">
        <v>0</v>
      </c>
      <c r="C958" s="19">
        <f>H973</f>
        <v>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1:43">
      <c r="C959" s="2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Y959" s="2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24</v>
      </c>
      <c r="C960" s="19">
        <f>IF(C957&gt;0,C957+C958,C958)</f>
        <v>597.74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597.74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" t="s">
        <v>9</v>
      </c>
      <c r="C961" s="20">
        <f>C985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Y985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6" t="s">
        <v>26</v>
      </c>
      <c r="C962" s="21">
        <f>C960-C961</f>
        <v>597.74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6" t="s">
        <v>27</v>
      </c>
      <c r="Y962" s="21">
        <f>Y960-Y961</f>
        <v>597.74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6"/>
      <c r="C963" s="7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83" t="str">
        <f>IF(Y962&lt;0,"NO PAGAR","COBRAR'")</f>
        <v>COBRAR'</v>
      </c>
      <c r="Y963" s="183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ht="23.25">
      <c r="B964" s="183" t="str">
        <f>IF(C962&lt;0,"NO PAGAR","COBRAR'")</f>
        <v>COBRAR'</v>
      </c>
      <c r="C964" s="183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/>
      <c r="Y964" s="8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76" t="s">
        <v>9</v>
      </c>
      <c r="C965" s="17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76" t="s">
        <v>9</v>
      </c>
      <c r="Y965" s="177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9" t="str">
        <f>IF(Y917&lt;0,"SALDO ADELANTADO","SALDO A FAVOR '")</f>
        <v>SALDO A FAVOR '</v>
      </c>
      <c r="C966" s="10" t="b">
        <f>IF(Y917&lt;=0,Y917*-1)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9" t="str">
        <f>IF(C962&lt;0,"SALDO ADELANTADO","SALDO A FAVOR'")</f>
        <v>SALDO A FAVOR'</v>
      </c>
      <c r="Y966" s="10" t="b">
        <f>IF(C962&lt;=0,C962*-1)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10</v>
      </c>
      <c r="C967" s="10">
        <f>R975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10</v>
      </c>
      <c r="Y967" s="10">
        <f>AN975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11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11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12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12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13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13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14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14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15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15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16</v>
      </c>
      <c r="C973" s="10"/>
      <c r="E973" s="178" t="s">
        <v>7</v>
      </c>
      <c r="F973" s="179"/>
      <c r="G973" s="180"/>
      <c r="H973" s="5">
        <f>SUM(H959:H972)</f>
        <v>0</v>
      </c>
      <c r="N973" s="3"/>
      <c r="O973" s="3"/>
      <c r="P973" s="3"/>
      <c r="Q973" s="3"/>
      <c r="R973" s="18"/>
      <c r="S973" s="3"/>
      <c r="V973" s="17"/>
      <c r="X973" s="11" t="s">
        <v>16</v>
      </c>
      <c r="Y973" s="10"/>
      <c r="AA973" s="178" t="s">
        <v>7</v>
      </c>
      <c r="AB973" s="179"/>
      <c r="AC973" s="180"/>
      <c r="AD973" s="5">
        <f>SUM(AD959:AD972)</f>
        <v>0</v>
      </c>
      <c r="AJ973" s="3"/>
      <c r="AK973" s="3"/>
      <c r="AL973" s="3"/>
      <c r="AM973" s="3"/>
      <c r="AN973" s="18"/>
      <c r="AO973" s="3"/>
    </row>
    <row r="974" spans="2:41">
      <c r="B974" s="11" t="s">
        <v>17</v>
      </c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1" t="s">
        <v>17</v>
      </c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>
      <c r="B975" s="12"/>
      <c r="C975" s="10"/>
      <c r="N975" s="178" t="s">
        <v>7</v>
      </c>
      <c r="O975" s="179"/>
      <c r="P975" s="179"/>
      <c r="Q975" s="180"/>
      <c r="R975" s="18">
        <f>SUM(R959:R974)</f>
        <v>0</v>
      </c>
      <c r="S975" s="3"/>
      <c r="V975" s="17"/>
      <c r="X975" s="12"/>
      <c r="Y975" s="10"/>
      <c r="AJ975" s="178" t="s">
        <v>7</v>
      </c>
      <c r="AK975" s="179"/>
      <c r="AL975" s="179"/>
      <c r="AM975" s="180"/>
      <c r="AN975" s="18">
        <f>SUM(AN959:AN974)</f>
        <v>0</v>
      </c>
      <c r="AO975" s="3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E978" s="14"/>
      <c r="V978" s="17"/>
      <c r="X978" s="12"/>
      <c r="Y978" s="10"/>
      <c r="AA978" s="14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2"/>
      <c r="C983" s="10"/>
      <c r="V983" s="17"/>
      <c r="X983" s="12"/>
      <c r="Y983" s="10"/>
    </row>
    <row r="984" spans="2:27">
      <c r="B984" s="11"/>
      <c r="C984" s="10"/>
      <c r="V984" s="17"/>
      <c r="X984" s="11"/>
      <c r="Y984" s="10"/>
    </row>
    <row r="985" spans="2:27">
      <c r="B985" s="15" t="s">
        <v>18</v>
      </c>
      <c r="C985" s="16">
        <f>SUM(C966:C984)</f>
        <v>0</v>
      </c>
      <c r="D985" t="s">
        <v>22</v>
      </c>
      <c r="E985" t="s">
        <v>21</v>
      </c>
      <c r="V985" s="17"/>
      <c r="X985" s="15" t="s">
        <v>18</v>
      </c>
      <c r="Y985" s="16">
        <f>SUM(Y966:Y984)</f>
        <v>0</v>
      </c>
      <c r="Z985" t="s">
        <v>22</v>
      </c>
      <c r="AA985" t="s">
        <v>21</v>
      </c>
    </row>
    <row r="986" spans="2:27">
      <c r="E986" s="1" t="s">
        <v>19</v>
      </c>
      <c r="V986" s="17"/>
      <c r="AA986" s="1" t="s">
        <v>19</v>
      </c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  <c r="AC999" s="184" t="s">
        <v>29</v>
      </c>
      <c r="AD999" s="184"/>
      <c r="AE999" s="184"/>
    </row>
    <row r="1000" spans="2:41" ht="15" customHeight="1">
      <c r="H1000" s="76" t="s">
        <v>28</v>
      </c>
      <c r="I1000" s="76"/>
      <c r="J1000" s="76"/>
      <c r="V1000" s="17"/>
      <c r="AC1000" s="184"/>
      <c r="AD1000" s="184"/>
      <c r="AE1000" s="184"/>
    </row>
    <row r="1001" spans="2:41" ht="15" customHeight="1">
      <c r="H1001" s="76"/>
      <c r="I1001" s="76"/>
      <c r="J1001" s="76"/>
      <c r="V1001" s="17"/>
      <c r="AC1001" s="184"/>
      <c r="AD1001" s="184"/>
      <c r="AE1001" s="184"/>
    </row>
    <row r="1002" spans="2:41">
      <c r="V1002" s="17"/>
    </row>
    <row r="1003" spans="2:41">
      <c r="V1003" s="17"/>
    </row>
    <row r="1004" spans="2:41" ht="23.25">
      <c r="B1004" s="22" t="s">
        <v>72</v>
      </c>
      <c r="V1004" s="17"/>
      <c r="X1004" s="22" t="s">
        <v>74</v>
      </c>
    </row>
    <row r="1005" spans="2:41" ht="23.25">
      <c r="B1005" s="23" t="s">
        <v>32</v>
      </c>
      <c r="C1005" s="20">
        <f>IF(X957="PAGADO",0,Y962)</f>
        <v>597.74</v>
      </c>
      <c r="E1005" s="182" t="s">
        <v>20</v>
      </c>
      <c r="F1005" s="182"/>
      <c r="G1005" s="182"/>
      <c r="H1005" s="182"/>
      <c r="V1005" s="17"/>
      <c r="X1005" s="23" t="s">
        <v>32</v>
      </c>
      <c r="Y1005" s="20">
        <f>IF(B1005="PAGADO",0,C1010)</f>
        <v>597.74</v>
      </c>
      <c r="AA1005" s="182" t="s">
        <v>20</v>
      </c>
      <c r="AB1005" s="182"/>
      <c r="AC1005" s="182"/>
      <c r="AD1005" s="182"/>
    </row>
    <row r="1006" spans="2:41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2:41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24</v>
      </c>
      <c r="C1008" s="19">
        <f>IF(C1005&gt;0,C1005+C1006,C1006)</f>
        <v>597.74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597.74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9</v>
      </c>
      <c r="C1009" s="20">
        <f>C1032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Y1032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6" t="s">
        <v>25</v>
      </c>
      <c r="C1010" s="21">
        <f>C1008-C1009</f>
        <v>597.74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8</v>
      </c>
      <c r="Y1010" s="21">
        <f>Y1008-Y1009</f>
        <v>597.74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6.25">
      <c r="B1011" s="185" t="str">
        <f>IF(C1010&lt;0,"NO PAGAR","COBRAR")</f>
        <v>COBRAR</v>
      </c>
      <c r="C1011" s="185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85" t="str">
        <f>IF(Y1010&lt;0,"NO PAGAR","COBRAR")</f>
        <v>COBRAR</v>
      </c>
      <c r="Y1011" s="185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76" t="s">
        <v>9</v>
      </c>
      <c r="C1012" s="177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76" t="s">
        <v>9</v>
      </c>
      <c r="Y1012" s="177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9" t="str">
        <f>IF(C1046&lt;0,"SALDO A FAVOR","SALDO ADELANTAD0'")</f>
        <v>SALDO ADELANTAD0'</v>
      </c>
      <c r="C1013" s="10" t="b">
        <f>IF(Y957&lt;=0,Y957*-1)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9" t="str">
        <f>IF(C1010&lt;0,"SALDO ADELANTADO","SALDO A FAVOR'")</f>
        <v>SALDO A FAVOR'</v>
      </c>
      <c r="Y1013" s="10" t="b">
        <f>IF(C1010&lt;=0,C1010*-1)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10</v>
      </c>
      <c r="C1014" s="10">
        <f>R1023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10</v>
      </c>
      <c r="Y1014" s="10">
        <f>AN1023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11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11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12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12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13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13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14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14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15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15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16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16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17</v>
      </c>
      <c r="C1021" s="10"/>
      <c r="E1021" s="178" t="s">
        <v>7</v>
      </c>
      <c r="F1021" s="179"/>
      <c r="G1021" s="180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17</v>
      </c>
      <c r="Y1021" s="10"/>
      <c r="AA1021" s="178" t="s">
        <v>7</v>
      </c>
      <c r="AB1021" s="179"/>
      <c r="AC1021" s="180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2"/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>
      <c r="B1023" s="12"/>
      <c r="C1023" s="10"/>
      <c r="N1023" s="178" t="s">
        <v>7</v>
      </c>
      <c r="O1023" s="179"/>
      <c r="P1023" s="179"/>
      <c r="Q1023" s="180"/>
      <c r="R1023" s="18">
        <f>SUM(R1007:R1022)</f>
        <v>0</v>
      </c>
      <c r="S1023" s="3"/>
      <c r="V1023" s="17"/>
      <c r="X1023" s="12"/>
      <c r="Y1023" s="10"/>
      <c r="AJ1023" s="178" t="s">
        <v>7</v>
      </c>
      <c r="AK1023" s="179"/>
      <c r="AL1023" s="179"/>
      <c r="AM1023" s="180"/>
      <c r="AN1023" s="18">
        <f>SUM(AN1007:AN1022)</f>
        <v>0</v>
      </c>
      <c r="AO1023" s="3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E1026" s="14"/>
      <c r="V1026" s="17"/>
      <c r="X1026" s="12"/>
      <c r="Y1026" s="10"/>
      <c r="AA1026" s="14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1"/>
      <c r="C1031" s="10"/>
      <c r="V1031" s="17"/>
      <c r="X1031" s="11"/>
      <c r="Y1031" s="10"/>
    </row>
    <row r="1032" spans="2:27">
      <c r="B1032" s="15" t="s">
        <v>18</v>
      </c>
      <c r="C1032" s="16">
        <f>SUM(C1013:C1031)</f>
        <v>0</v>
      </c>
      <c r="V1032" s="17"/>
      <c r="X1032" s="15" t="s">
        <v>18</v>
      </c>
      <c r="Y1032" s="16">
        <f>SUM(Y1013:Y1031)</f>
        <v>0</v>
      </c>
    </row>
    <row r="1033" spans="2:27">
      <c r="D1033" t="s">
        <v>22</v>
      </c>
      <c r="E1033" t="s">
        <v>21</v>
      </c>
      <c r="V1033" s="17"/>
      <c r="Z1033" t="s">
        <v>22</v>
      </c>
      <c r="AA1033" t="s">
        <v>21</v>
      </c>
    </row>
    <row r="1034" spans="2:27">
      <c r="E1034" s="1" t="s">
        <v>19</v>
      </c>
      <c r="V1034" s="17"/>
      <c r="AA1034" s="1" t="s">
        <v>19</v>
      </c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V1044" s="17"/>
    </row>
    <row r="1045" spans="1:43" ht="15" customHeight="1">
      <c r="H1045" s="76" t="s">
        <v>30</v>
      </c>
      <c r="I1045" s="76"/>
      <c r="J1045" s="76"/>
      <c r="V1045" s="17"/>
      <c r="AA1045" s="181" t="s">
        <v>31</v>
      </c>
      <c r="AB1045" s="181"/>
      <c r="AC1045" s="181"/>
    </row>
    <row r="1046" spans="1:43" ht="15" customHeight="1">
      <c r="H1046" s="76"/>
      <c r="I1046" s="76"/>
      <c r="J1046" s="76"/>
      <c r="V1046" s="17"/>
      <c r="AA1046" s="181"/>
      <c r="AB1046" s="181"/>
      <c r="AC1046" s="181"/>
    </row>
    <row r="1047" spans="1:43">
      <c r="V1047" s="17"/>
    </row>
    <row r="1048" spans="1:43">
      <c r="V1048" s="17"/>
    </row>
    <row r="1049" spans="1:43" ht="23.25">
      <c r="B1049" s="24" t="s">
        <v>72</v>
      </c>
      <c r="V1049" s="17"/>
      <c r="X1049" s="22" t="s">
        <v>72</v>
      </c>
    </row>
    <row r="1050" spans="1:43" ht="23.25">
      <c r="B1050" s="23" t="s">
        <v>32</v>
      </c>
      <c r="C1050" s="20">
        <f>IF(X1005="PAGADO",0,C1010)</f>
        <v>597.74</v>
      </c>
      <c r="E1050" s="182" t="s">
        <v>20</v>
      </c>
      <c r="F1050" s="182"/>
      <c r="G1050" s="182"/>
      <c r="H1050" s="182"/>
      <c r="V1050" s="17"/>
      <c r="X1050" s="23" t="s">
        <v>32</v>
      </c>
      <c r="Y1050" s="20">
        <f>IF(B1850="PAGADO",0,C1055)</f>
        <v>597.74</v>
      </c>
      <c r="AA1050" s="182" t="s">
        <v>20</v>
      </c>
      <c r="AB1050" s="182"/>
      <c r="AC1050" s="182"/>
      <c r="AD1050" s="182"/>
    </row>
    <row r="1051" spans="1:43">
      <c r="B1051" s="1" t="s">
        <v>0</v>
      </c>
      <c r="C1051" s="19">
        <f>H1066</f>
        <v>0</v>
      </c>
      <c r="E1051" s="2" t="s">
        <v>1</v>
      </c>
      <c r="F1051" s="2" t="s">
        <v>2</v>
      </c>
      <c r="G1051" s="2" t="s">
        <v>3</v>
      </c>
      <c r="H1051" s="2" t="s">
        <v>4</v>
      </c>
      <c r="N1051" s="2" t="s">
        <v>1</v>
      </c>
      <c r="O1051" s="2" t="s">
        <v>5</v>
      </c>
      <c r="P1051" s="2" t="s">
        <v>4</v>
      </c>
      <c r="Q1051" s="2" t="s">
        <v>6</v>
      </c>
      <c r="R1051" s="2" t="s">
        <v>7</v>
      </c>
      <c r="S1051" s="3"/>
      <c r="V1051" s="17"/>
      <c r="X1051" s="1" t="s">
        <v>0</v>
      </c>
      <c r="Y1051" s="19">
        <f>AD1066</f>
        <v>0</v>
      </c>
      <c r="AA1051" s="2" t="s">
        <v>1</v>
      </c>
      <c r="AB1051" s="2" t="s">
        <v>2</v>
      </c>
      <c r="AC1051" s="2" t="s">
        <v>3</v>
      </c>
      <c r="AD1051" s="2" t="s">
        <v>4</v>
      </c>
      <c r="AJ1051" s="2" t="s">
        <v>1</v>
      </c>
      <c r="AK1051" s="2" t="s">
        <v>5</v>
      </c>
      <c r="AL1051" s="2" t="s">
        <v>4</v>
      </c>
      <c r="AM1051" s="2" t="s">
        <v>6</v>
      </c>
      <c r="AN1051" s="2" t="s">
        <v>7</v>
      </c>
      <c r="AO1051" s="3"/>
    </row>
    <row r="1052" spans="1:43">
      <c r="C1052" s="2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Y1052" s="2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24</v>
      </c>
      <c r="C1053" s="19">
        <f>IF(C1050&gt;0,C1050+C1051,C1051)</f>
        <v>597.74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24</v>
      </c>
      <c r="Y1053" s="19">
        <f>IF(Y1050&gt;0,Y1050+Y1051,Y1051)</f>
        <v>597.74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1" t="s">
        <v>9</v>
      </c>
      <c r="C1054" s="20">
        <f>C1078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" t="s">
        <v>9</v>
      </c>
      <c r="Y1054" s="20">
        <f>Y1078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6" t="s">
        <v>26</v>
      </c>
      <c r="C1055" s="21">
        <f>C1053-C1054</f>
        <v>597.74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6" t="s">
        <v>27</v>
      </c>
      <c r="Y1055" s="21">
        <f>Y1053-Y1054</f>
        <v>597.74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6"/>
      <c r="C1056" s="7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83" t="str">
        <f>IF(Y1055&lt;0,"NO PAGAR","COBRAR'")</f>
        <v>COBRAR'</v>
      </c>
      <c r="Y1056" s="183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ht="23.25">
      <c r="B1057" s="183" t="str">
        <f>IF(C1055&lt;0,"NO PAGAR","COBRAR'")</f>
        <v>COBRAR'</v>
      </c>
      <c r="C1057" s="183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/>
      <c r="Y1057" s="8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76" t="s">
        <v>9</v>
      </c>
      <c r="C1058" s="17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76" t="s">
        <v>9</v>
      </c>
      <c r="Y1058" s="177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9" t="str">
        <f>IF(Y1010&lt;0,"SALDO ADELANTADO","SALDO A FAVOR '")</f>
        <v>SALDO A FAVOR '</v>
      </c>
      <c r="C1059" s="10" t="b">
        <f>IF(Y1010&lt;=0,Y1010*-1)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9" t="str">
        <f>IF(C1055&lt;0,"SALDO ADELANTADO","SALDO A FAVOR'")</f>
        <v>SALDO A FAVOR'</v>
      </c>
      <c r="Y1059" s="10" t="b">
        <f>IF(C1055&lt;=0,C1055*-1)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10</v>
      </c>
      <c r="C1060" s="10">
        <f>R1068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10</v>
      </c>
      <c r="Y1060" s="10">
        <f>AN1068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11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11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12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12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13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13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14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14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15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15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16</v>
      </c>
      <c r="C1066" s="10"/>
      <c r="E1066" s="178" t="s">
        <v>7</v>
      </c>
      <c r="F1066" s="179"/>
      <c r="G1066" s="180"/>
      <c r="H1066" s="5">
        <f>SUM(H1052:H1065)</f>
        <v>0</v>
      </c>
      <c r="N1066" s="3"/>
      <c r="O1066" s="3"/>
      <c r="P1066" s="3"/>
      <c r="Q1066" s="3"/>
      <c r="R1066" s="18"/>
      <c r="S1066" s="3"/>
      <c r="V1066" s="17"/>
      <c r="X1066" s="11" t="s">
        <v>16</v>
      </c>
      <c r="Y1066" s="10"/>
      <c r="AA1066" s="178" t="s">
        <v>7</v>
      </c>
      <c r="AB1066" s="179"/>
      <c r="AC1066" s="180"/>
      <c r="AD1066" s="5">
        <f>SUM(AD1052:AD1065)</f>
        <v>0</v>
      </c>
      <c r="AJ1066" s="3"/>
      <c r="AK1066" s="3"/>
      <c r="AL1066" s="3"/>
      <c r="AM1066" s="3"/>
      <c r="AN1066" s="18"/>
      <c r="AO1066" s="3"/>
    </row>
    <row r="1067" spans="2:41">
      <c r="B1067" s="11" t="s">
        <v>17</v>
      </c>
      <c r="C1067" s="10"/>
      <c r="E1067" s="13"/>
      <c r="F1067" s="13"/>
      <c r="G1067" s="13"/>
      <c r="N1067" s="3"/>
      <c r="O1067" s="3"/>
      <c r="P1067" s="3"/>
      <c r="Q1067" s="3"/>
      <c r="R1067" s="18"/>
      <c r="S1067" s="3"/>
      <c r="V1067" s="17"/>
      <c r="X1067" s="11" t="s">
        <v>17</v>
      </c>
      <c r="Y1067" s="10"/>
      <c r="AA1067" s="13"/>
      <c r="AB1067" s="13"/>
      <c r="AC1067" s="13"/>
      <c r="AJ1067" s="3"/>
      <c r="AK1067" s="3"/>
      <c r="AL1067" s="3"/>
      <c r="AM1067" s="3"/>
      <c r="AN1067" s="18"/>
      <c r="AO1067" s="3"/>
    </row>
    <row r="1068" spans="2:41">
      <c r="B1068" s="12"/>
      <c r="C1068" s="10"/>
      <c r="N1068" s="178" t="s">
        <v>7</v>
      </c>
      <c r="O1068" s="179"/>
      <c r="P1068" s="179"/>
      <c r="Q1068" s="180"/>
      <c r="R1068" s="18">
        <f>SUM(R1052:R1067)</f>
        <v>0</v>
      </c>
      <c r="S1068" s="3"/>
      <c r="V1068" s="17"/>
      <c r="X1068" s="12"/>
      <c r="Y1068" s="10"/>
      <c r="AJ1068" s="178" t="s">
        <v>7</v>
      </c>
      <c r="AK1068" s="179"/>
      <c r="AL1068" s="179"/>
      <c r="AM1068" s="180"/>
      <c r="AN1068" s="18">
        <f>SUM(AN1052:AN1067)</f>
        <v>0</v>
      </c>
      <c r="AO1068" s="3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E1071" s="14"/>
      <c r="V1071" s="17"/>
      <c r="X1071" s="12"/>
      <c r="Y1071" s="10"/>
      <c r="AA1071" s="14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1"/>
      <c r="C1077" s="10"/>
      <c r="V1077" s="17"/>
      <c r="X1077" s="11"/>
      <c r="Y1077" s="10"/>
    </row>
    <row r="1078" spans="2:27">
      <c r="B1078" s="15" t="s">
        <v>18</v>
      </c>
      <c r="C1078" s="16">
        <f>SUM(C1059:C1077)</f>
        <v>0</v>
      </c>
      <c r="D1078" t="s">
        <v>22</v>
      </c>
      <c r="E1078" t="s">
        <v>21</v>
      </c>
      <c r="V1078" s="17"/>
      <c r="X1078" s="15" t="s">
        <v>18</v>
      </c>
      <c r="Y1078" s="16">
        <f>SUM(Y1059:Y1077)</f>
        <v>0</v>
      </c>
      <c r="Z1078" t="s">
        <v>22</v>
      </c>
      <c r="AA1078" t="s">
        <v>21</v>
      </c>
    </row>
    <row r="1079" spans="2:27">
      <c r="E1079" s="1" t="s">
        <v>19</v>
      </c>
      <c r="V1079" s="17"/>
      <c r="AA1079" s="1" t="s">
        <v>19</v>
      </c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</sheetData>
  <mergeCells count="274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72:AC673"/>
    <mergeCell ref="E632:H632"/>
    <mergeCell ref="AA632:AD632"/>
    <mergeCell ref="B638:C638"/>
    <mergeCell ref="X638:Y638"/>
    <mergeCell ref="B639:C639"/>
    <mergeCell ref="X639:Y639"/>
    <mergeCell ref="E693:G693"/>
    <mergeCell ref="AA693:AC693"/>
    <mergeCell ref="N695:Q695"/>
    <mergeCell ref="AJ695:AM695"/>
    <mergeCell ref="AC719:AE721"/>
    <mergeCell ref="E677:H677"/>
    <mergeCell ref="AA677:AD677"/>
    <mergeCell ref="X683:Y683"/>
    <mergeCell ref="B684:C684"/>
    <mergeCell ref="B685:C685"/>
    <mergeCell ref="X685:Y685"/>
    <mergeCell ref="E741:G741"/>
    <mergeCell ref="AA741:AC741"/>
    <mergeCell ref="N743:Q743"/>
    <mergeCell ref="AJ743:AM743"/>
    <mergeCell ref="AA765:AC766"/>
    <mergeCell ref="E725:H725"/>
    <mergeCell ref="AA725:AD725"/>
    <mergeCell ref="B731:C731"/>
    <mergeCell ref="X731:Y731"/>
    <mergeCell ref="B732:C732"/>
    <mergeCell ref="X732:Y732"/>
    <mergeCell ref="E786:G786"/>
    <mergeCell ref="AA786:AC786"/>
    <mergeCell ref="N788:Q788"/>
    <mergeCell ref="AJ788:AM788"/>
    <mergeCell ref="AC812:AE814"/>
    <mergeCell ref="E770:H770"/>
    <mergeCell ref="AA770:AD770"/>
    <mergeCell ref="X776:Y776"/>
    <mergeCell ref="B777:C777"/>
    <mergeCell ref="B778:C778"/>
    <mergeCell ref="X778:Y778"/>
    <mergeCell ref="E834:G834"/>
    <mergeCell ref="AA834:AC834"/>
    <mergeCell ref="N836:Q836"/>
    <mergeCell ref="AJ836:AM836"/>
    <mergeCell ref="AA858:AC859"/>
    <mergeCell ref="E818:H818"/>
    <mergeCell ref="AA818:AD818"/>
    <mergeCell ref="B824:C824"/>
    <mergeCell ref="X824:Y824"/>
    <mergeCell ref="B825:C825"/>
    <mergeCell ref="X825:Y825"/>
    <mergeCell ref="E879:G879"/>
    <mergeCell ref="AA879:AC879"/>
    <mergeCell ref="N881:Q881"/>
    <mergeCell ref="AJ881:AM881"/>
    <mergeCell ref="AC906:AE908"/>
    <mergeCell ref="E863:H863"/>
    <mergeCell ref="AA863:AD863"/>
    <mergeCell ref="X869:Y869"/>
    <mergeCell ref="B870:C870"/>
    <mergeCell ref="B871:C871"/>
    <mergeCell ref="X871:Y871"/>
    <mergeCell ref="E928:G928"/>
    <mergeCell ref="AA928:AC928"/>
    <mergeCell ref="N930:Q930"/>
    <mergeCell ref="AJ930:AM930"/>
    <mergeCell ref="AA952:AC953"/>
    <mergeCell ref="E912:H912"/>
    <mergeCell ref="AA912:AD912"/>
    <mergeCell ref="B918:C918"/>
    <mergeCell ref="X918:Y918"/>
    <mergeCell ref="B919:C919"/>
    <mergeCell ref="X919:Y919"/>
    <mergeCell ref="N975:Q975"/>
    <mergeCell ref="AJ975:AM975"/>
    <mergeCell ref="AC999:AE1001"/>
    <mergeCell ref="E957:H957"/>
    <mergeCell ref="AA957:AD957"/>
    <mergeCell ref="X963:Y963"/>
    <mergeCell ref="B964:C964"/>
    <mergeCell ref="B965:C965"/>
    <mergeCell ref="X965:Y965"/>
    <mergeCell ref="E499:F499"/>
    <mergeCell ref="E1066:G1066"/>
    <mergeCell ref="AA1066:AC1066"/>
    <mergeCell ref="N1068:Q1068"/>
    <mergeCell ref="AJ1068:AM1068"/>
    <mergeCell ref="E1050:H1050"/>
    <mergeCell ref="AA1050:AD1050"/>
    <mergeCell ref="X1056:Y1056"/>
    <mergeCell ref="B1057:C1057"/>
    <mergeCell ref="B1058:C1058"/>
    <mergeCell ref="X1058:Y1058"/>
    <mergeCell ref="E1021:G1021"/>
    <mergeCell ref="AA1021:AC1021"/>
    <mergeCell ref="N1023:Q1023"/>
    <mergeCell ref="AJ1023:AM1023"/>
    <mergeCell ref="AA1045:AC1046"/>
    <mergeCell ref="E1005:H1005"/>
    <mergeCell ref="AA1005:AD1005"/>
    <mergeCell ref="B1011:C1011"/>
    <mergeCell ref="X1011:Y1011"/>
    <mergeCell ref="B1012:C1012"/>
    <mergeCell ref="X1012:Y1012"/>
    <mergeCell ref="E973:G973"/>
    <mergeCell ref="AA973:AC973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65"/>
  <sheetViews>
    <sheetView topLeftCell="Z550" zoomScale="96" zoomScaleNormal="96" zoomScalePageLayoutView="118" workbookViewId="0">
      <selection activeCell="AF567" sqref="AF567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82" t="s">
        <v>77</v>
      </c>
      <c r="F8" s="182"/>
      <c r="G8" s="182"/>
      <c r="H8" s="182"/>
      <c r="O8" s="195" t="s">
        <v>10</v>
      </c>
      <c r="P8" s="195"/>
      <c r="Q8" s="195"/>
      <c r="R8" s="195"/>
      <c r="V8" s="17"/>
      <c r="X8" s="23" t="s">
        <v>32</v>
      </c>
      <c r="Y8" s="20">
        <f>IF(B8="PAGADO",0,C13)</f>
        <v>-6043.71</v>
      </c>
      <c r="AA8" s="182" t="s">
        <v>140</v>
      </c>
      <c r="AB8" s="182"/>
      <c r="AC8" s="182"/>
      <c r="AD8" s="182"/>
      <c r="AK8" s="196" t="s">
        <v>188</v>
      </c>
      <c r="AL8" s="196"/>
      <c r="AM8" s="196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NO PAGAR</v>
      </c>
      <c r="C14" s="18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5" t="str">
        <f>IF(Y13&lt;0,"NO PAGAR","COBRAR")</f>
        <v>NO PAGAR</v>
      </c>
      <c r="Y14" s="185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78" t="s">
        <v>7</v>
      </c>
      <c r="AB24" s="179"/>
      <c r="AC24" s="180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1133.21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82" t="s">
        <v>77</v>
      </c>
      <c r="F53" s="182"/>
      <c r="G53" s="182"/>
      <c r="H53" s="182"/>
      <c r="V53" s="17"/>
      <c r="X53" s="23" t="s">
        <v>32</v>
      </c>
      <c r="Y53" s="20">
        <f>IF(B53="PAGADO",0,C58)</f>
        <v>-6418.1900000000005</v>
      </c>
      <c r="AA53" s="182" t="s">
        <v>77</v>
      </c>
      <c r="AB53" s="182"/>
      <c r="AC53" s="182"/>
      <c r="AD53" s="182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83" t="str">
        <f>IF(Y58&lt;0,"NO PAGAR","COBRAR'")</f>
        <v>NO PAGAR</v>
      </c>
      <c r="Y59" s="183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83" t="str">
        <f>IF(C58&lt;0,"NO PAGAR","COBRAR'")</f>
        <v>NO PAGAR</v>
      </c>
      <c r="C60" s="18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962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84" t="s">
        <v>29</v>
      </c>
      <c r="AD97" s="184"/>
      <c r="AE97" s="184"/>
    </row>
    <row r="98" spans="2:41">
      <c r="H98" s="181" t="s">
        <v>28</v>
      </c>
      <c r="I98" s="181"/>
      <c r="J98" s="181"/>
      <c r="V98" s="17"/>
      <c r="AC98" s="184"/>
      <c r="AD98" s="184"/>
      <c r="AE98" s="184"/>
    </row>
    <row r="99" spans="2:41">
      <c r="H99" s="181"/>
      <c r="I99" s="181"/>
      <c r="J99" s="181"/>
      <c r="V99" s="17"/>
      <c r="AC99" s="184"/>
      <c r="AD99" s="184"/>
      <c r="AE99" s="184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82" t="s">
        <v>273</v>
      </c>
      <c r="F103" s="182"/>
      <c r="G103" s="182"/>
      <c r="H103" s="182"/>
      <c r="V103" s="17"/>
      <c r="X103" s="23" t="s">
        <v>32</v>
      </c>
      <c r="Y103" s="20">
        <f>IF(B103="PAGADO",0,C108)</f>
        <v>-5740.3400000000011</v>
      </c>
      <c r="AA103" s="182" t="s">
        <v>273</v>
      </c>
      <c r="AB103" s="182"/>
      <c r="AC103" s="182"/>
      <c r="AD103" s="182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>
      <c r="B109" s="185" t="str">
        <f>IF(C108&lt;0,"NO PAGAR","COBRAR")</f>
        <v>NO PAGAR</v>
      </c>
      <c r="C109" s="185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85" t="str">
        <f>IF(Y108&lt;0,"NO PAGAR","COBRAR")</f>
        <v>NO PAGAR</v>
      </c>
      <c r="Y109" s="185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76" t="s">
        <v>9</v>
      </c>
      <c r="C110" s="177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76" t="s">
        <v>9</v>
      </c>
      <c r="Y110" s="177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78" t="s">
        <v>7</v>
      </c>
      <c r="F119" s="179"/>
      <c r="G119" s="180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78" t="s">
        <v>7</v>
      </c>
      <c r="AB119" s="179"/>
      <c r="AC119" s="180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78" t="s">
        <v>7</v>
      </c>
      <c r="O121" s="179"/>
      <c r="P121" s="179"/>
      <c r="Q121" s="180"/>
      <c r="R121" s="18">
        <f>SUM(R105:R120)</f>
        <v>770</v>
      </c>
      <c r="S121" s="3"/>
      <c r="V121" s="17"/>
      <c r="X121" s="12"/>
      <c r="Y121" s="10"/>
      <c r="AJ121" s="178" t="s">
        <v>7</v>
      </c>
      <c r="AK121" s="179"/>
      <c r="AL121" s="179"/>
      <c r="AM121" s="180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81" t="s">
        <v>30</v>
      </c>
      <c r="I131" s="181"/>
      <c r="J131" s="181"/>
      <c r="V131" s="17"/>
      <c r="AA131" s="181" t="s">
        <v>31</v>
      </c>
      <c r="AB131" s="181"/>
      <c r="AC131" s="181"/>
    </row>
    <row r="132" spans="1:43">
      <c r="H132" s="181"/>
      <c r="I132" s="181"/>
      <c r="J132" s="181"/>
      <c r="V132" s="17"/>
      <c r="AA132" s="181"/>
      <c r="AB132" s="181"/>
      <c r="AC132" s="181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82" t="s">
        <v>273</v>
      </c>
      <c r="F136" s="182"/>
      <c r="G136" s="182"/>
      <c r="H136" s="182"/>
      <c r="V136" s="17"/>
      <c r="X136" s="23" t="s">
        <v>32</v>
      </c>
      <c r="Y136" s="20">
        <f>IF(B136="PAGADO",0,C141)</f>
        <v>-5568.4800000000014</v>
      </c>
      <c r="AA136" s="182" t="s">
        <v>273</v>
      </c>
      <c r="AB136" s="182"/>
      <c r="AC136" s="182"/>
      <c r="AD136" s="182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83" t="str">
        <f>IF(Y141&lt;0,"NO PAGAR","COBRAR'")</f>
        <v>NO PAGAR</v>
      </c>
      <c r="Y142" s="183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83" t="str">
        <f>IF(C141&lt;0,"NO PAGAR","COBRAR'")</f>
        <v>NO PAGAR</v>
      </c>
      <c r="C143" s="183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76" t="s">
        <v>9</v>
      </c>
      <c r="C144" s="177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76" t="s">
        <v>9</v>
      </c>
      <c r="Y144" s="177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78" t="s">
        <v>7</v>
      </c>
      <c r="F152" s="179"/>
      <c r="G152" s="180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78" t="s">
        <v>7</v>
      </c>
      <c r="AB152" s="179"/>
      <c r="AC152" s="180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78" t="s">
        <v>7</v>
      </c>
      <c r="O154" s="179"/>
      <c r="P154" s="179"/>
      <c r="Q154" s="180"/>
      <c r="R154" s="18">
        <f>SUM(R138:R153)</f>
        <v>0</v>
      </c>
      <c r="S154" s="3"/>
      <c r="V154" s="17"/>
      <c r="X154" s="12"/>
      <c r="Y154" s="10"/>
      <c r="AJ154" s="178" t="s">
        <v>7</v>
      </c>
      <c r="AK154" s="179"/>
      <c r="AL154" s="179"/>
      <c r="AM154" s="180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84" t="s">
        <v>29</v>
      </c>
      <c r="AD170" s="184"/>
      <c r="AE170" s="184"/>
    </row>
    <row r="171" spans="2:31">
      <c r="H171" s="181" t="s">
        <v>28</v>
      </c>
      <c r="I171" s="181"/>
      <c r="J171" s="181"/>
      <c r="V171" s="17"/>
      <c r="AC171" s="184"/>
      <c r="AD171" s="184"/>
      <c r="AE171" s="184"/>
    </row>
    <row r="172" spans="2:31">
      <c r="H172" s="181"/>
      <c r="I172" s="181"/>
      <c r="J172" s="181"/>
      <c r="V172" s="17"/>
      <c r="AC172" s="184"/>
      <c r="AD172" s="184"/>
      <c r="AE172" s="184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82" t="s">
        <v>273</v>
      </c>
      <c r="F176" s="182"/>
      <c r="G176" s="182"/>
      <c r="H176" s="182"/>
      <c r="V176" s="17"/>
      <c r="X176" s="23" t="s">
        <v>32</v>
      </c>
      <c r="Y176" s="20">
        <f>IF(B176="PAGADO",0,C181)</f>
        <v>-5626.8700000000008</v>
      </c>
      <c r="AA176" s="182" t="s">
        <v>273</v>
      </c>
      <c r="AB176" s="182"/>
      <c r="AC176" s="182"/>
      <c r="AD176" s="182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>
      <c r="B182" s="185" t="str">
        <f>IF(C181&lt;0,"NO PAGAR","COBRAR")</f>
        <v>NO PAGAR</v>
      </c>
      <c r="C182" s="185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185" t="str">
        <f>IF(Y181&lt;0,"NO PAGAR","COBRAR")</f>
        <v>NO PAGAR</v>
      </c>
      <c r="Y182" s="185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>
      <c r="B183" s="176" t="s">
        <v>9</v>
      </c>
      <c r="C183" s="177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76" t="s">
        <v>9</v>
      </c>
      <c r="Y183" s="177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78" t="s">
        <v>7</v>
      </c>
      <c r="F192" s="179"/>
      <c r="G192" s="180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78" t="s">
        <v>7</v>
      </c>
      <c r="AB192" s="179"/>
      <c r="AC192" s="180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78" t="s">
        <v>7</v>
      </c>
      <c r="O194" s="179"/>
      <c r="P194" s="179"/>
      <c r="Q194" s="180"/>
      <c r="R194" s="18">
        <f>SUM(R178:R193)</f>
        <v>2555</v>
      </c>
      <c r="S194" s="3"/>
      <c r="V194" s="17"/>
      <c r="X194" s="12"/>
      <c r="Y194" s="10"/>
      <c r="AJ194" s="178" t="s">
        <v>7</v>
      </c>
      <c r="AK194" s="179"/>
      <c r="AL194" s="179"/>
      <c r="AM194" s="180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81" t="s">
        <v>30</v>
      </c>
      <c r="I216" s="181"/>
      <c r="J216" s="181"/>
      <c r="V216" s="17"/>
      <c r="AA216" s="181" t="s">
        <v>31</v>
      </c>
      <c r="AB216" s="181"/>
      <c r="AC216" s="181"/>
    </row>
    <row r="217" spans="1:43">
      <c r="H217" s="181"/>
      <c r="I217" s="181"/>
      <c r="J217" s="181"/>
      <c r="V217" s="17"/>
      <c r="AA217" s="181"/>
      <c r="AB217" s="181"/>
      <c r="AC217" s="181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82" t="s">
        <v>273</v>
      </c>
      <c r="F221" s="182"/>
      <c r="G221" s="182"/>
      <c r="H221" s="182"/>
      <c r="V221" s="17"/>
      <c r="X221" s="23" t="s">
        <v>32</v>
      </c>
      <c r="Y221" s="20">
        <f>IF(B221="PAGADO",0,C226)</f>
        <v>-5840.9500000000007</v>
      </c>
      <c r="AA221" s="182" t="s">
        <v>77</v>
      </c>
      <c r="AB221" s="182"/>
      <c r="AC221" s="182"/>
      <c r="AD221" s="182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83" t="str">
        <f>IF(Y226&lt;0,"NO PAGAR","COBRAR'")</f>
        <v>NO PAGAR</v>
      </c>
      <c r="Y227" s="183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83" t="str">
        <f>IF(C226&lt;0,"NO PAGAR","COBRAR'")</f>
        <v>NO PAGAR</v>
      </c>
      <c r="C228" s="183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76" t="s">
        <v>9</v>
      </c>
      <c r="C229" s="177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76" t="s">
        <v>9</v>
      </c>
      <c r="Y229" s="177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78" t="s">
        <v>7</v>
      </c>
      <c r="F237" s="179"/>
      <c r="G237" s="180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78" t="s">
        <v>7</v>
      </c>
      <c r="AB237" s="179"/>
      <c r="AC237" s="180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78" t="s">
        <v>7</v>
      </c>
      <c r="O239" s="179"/>
      <c r="P239" s="179"/>
      <c r="Q239" s="180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78" t="s">
        <v>7</v>
      </c>
      <c r="AK239" s="179"/>
      <c r="AL239" s="179"/>
      <c r="AM239" s="180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84" t="s">
        <v>29</v>
      </c>
      <c r="AD262" s="184"/>
      <c r="AE262" s="184"/>
    </row>
    <row r="263" spans="2:41">
      <c r="H263" s="181" t="s">
        <v>28</v>
      </c>
      <c r="I263" s="181"/>
      <c r="J263" s="181"/>
      <c r="V263" s="17"/>
      <c r="AC263" s="184"/>
      <c r="AD263" s="184"/>
      <c r="AE263" s="184"/>
    </row>
    <row r="264" spans="2:41">
      <c r="H264" s="181"/>
      <c r="I264" s="181"/>
      <c r="J264" s="181"/>
      <c r="V264" s="17"/>
      <c r="AC264" s="184"/>
      <c r="AD264" s="184"/>
      <c r="AE264" s="184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82" t="s">
        <v>565</v>
      </c>
      <c r="F268" s="182"/>
      <c r="G268" s="182"/>
      <c r="H268" s="182"/>
      <c r="V268" s="17"/>
      <c r="X268" s="23" t="s">
        <v>32</v>
      </c>
      <c r="Y268" s="20">
        <f>IF(B268="PAGADO",0,C273)</f>
        <v>-6873.1060000000016</v>
      </c>
      <c r="AA268" s="182" t="s">
        <v>565</v>
      </c>
      <c r="AB268" s="182"/>
      <c r="AC268" s="182"/>
      <c r="AD268" s="182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>
      <c r="B274" s="185" t="str">
        <f>IF(C273&lt;0,"NO PAGAR","COBRAR")</f>
        <v>NO PAGAR</v>
      </c>
      <c r="C274" s="185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185" t="str">
        <f>IF(Y273&lt;0,"NO PAGAR","COBRAR")</f>
        <v>NO PAGAR</v>
      </c>
      <c r="Y274" s="185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>
      <c r="B275" s="176" t="s">
        <v>9</v>
      </c>
      <c r="C275" s="177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76" t="s">
        <v>9</v>
      </c>
      <c r="Y275" s="177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78" t="s">
        <v>7</v>
      </c>
      <c r="F284" s="179"/>
      <c r="G284" s="180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78" t="s">
        <v>7</v>
      </c>
      <c r="AB284" s="179"/>
      <c r="AC284" s="180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78" t="s">
        <v>7</v>
      </c>
      <c r="O286" s="179"/>
      <c r="P286" s="179"/>
      <c r="Q286" s="180"/>
      <c r="R286" s="18">
        <f>SUM(R270:R285)</f>
        <v>1421.24</v>
      </c>
      <c r="S286" s="3"/>
      <c r="V286" s="17"/>
      <c r="X286" s="12"/>
      <c r="Y286" s="10"/>
      <c r="AJ286" s="178" t="s">
        <v>7</v>
      </c>
      <c r="AK286" s="179"/>
      <c r="AL286" s="179"/>
      <c r="AM286" s="180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81" t="s">
        <v>30</v>
      </c>
      <c r="I308" s="181"/>
      <c r="J308" s="181"/>
      <c r="V308" s="17"/>
      <c r="AA308" s="181" t="s">
        <v>31</v>
      </c>
      <c r="AB308" s="181"/>
      <c r="AC308" s="181"/>
    </row>
    <row r="309" spans="1:43">
      <c r="H309" s="181"/>
      <c r="I309" s="181"/>
      <c r="J309" s="181"/>
      <c r="V309" s="17"/>
      <c r="AA309" s="181"/>
      <c r="AB309" s="181"/>
      <c r="AC309" s="181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82" t="s">
        <v>273</v>
      </c>
      <c r="F313" s="182"/>
      <c r="G313" s="182"/>
      <c r="H313" s="182"/>
      <c r="V313" s="17"/>
      <c r="X313" s="23" t="s">
        <v>32</v>
      </c>
      <c r="Y313" s="20">
        <f>IF(B1065="PAGADO",0,C318)</f>
        <v>-6076.113000000003</v>
      </c>
      <c r="AA313" s="182" t="s">
        <v>565</v>
      </c>
      <c r="AB313" s="182"/>
      <c r="AC313" s="182"/>
      <c r="AD313" s="182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83" t="str">
        <f>IF(Y318&lt;0,"NO PAGAR","COBRAR'")</f>
        <v>NO PAGAR</v>
      </c>
      <c r="Y319" s="183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83" t="str">
        <f>IF(C318&lt;0,"NO PAGAR","COBRAR'")</f>
        <v>NO PAGAR</v>
      </c>
      <c r="C320" s="183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76" t="s">
        <v>9</v>
      </c>
      <c r="C321" s="177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76" t="s">
        <v>9</v>
      </c>
      <c r="Y321" s="177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78" t="s">
        <v>7</v>
      </c>
      <c r="AB329" s="179"/>
      <c r="AC329" s="180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78" t="s">
        <v>7</v>
      </c>
      <c r="O331" s="179"/>
      <c r="P331" s="179"/>
      <c r="Q331" s="180"/>
      <c r="R331" s="18">
        <f>SUM(R315:R330)</f>
        <v>350</v>
      </c>
      <c r="S331" s="3"/>
      <c r="V331" s="17"/>
      <c r="X331" s="12"/>
      <c r="Y331" s="10"/>
      <c r="AJ331" s="178" t="s">
        <v>7</v>
      </c>
      <c r="AK331" s="179"/>
      <c r="AL331" s="179"/>
      <c r="AM331" s="180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78" t="s">
        <v>7</v>
      </c>
      <c r="F335" s="179"/>
      <c r="G335" s="180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194" t="s">
        <v>64</v>
      </c>
      <c r="AC358" s="191" t="s">
        <v>29</v>
      </c>
      <c r="AD358" s="191"/>
      <c r="AE358" s="191"/>
    </row>
    <row r="359" spans="2:41">
      <c r="V359" s="17"/>
      <c r="X359" s="194"/>
      <c r="AC359" s="191"/>
      <c r="AD359" s="191"/>
      <c r="AE359" s="191"/>
    </row>
    <row r="360" spans="2:41" ht="23.25">
      <c r="B360" s="22" t="s">
        <v>64</v>
      </c>
      <c r="V360" s="17"/>
      <c r="X360" s="194"/>
      <c r="AC360" s="191"/>
      <c r="AD360" s="191"/>
      <c r="AE360" s="191"/>
    </row>
    <row r="361" spans="2:41" ht="23.25">
      <c r="B361" s="23" t="s">
        <v>32</v>
      </c>
      <c r="C361" s="20">
        <f>IF(X313="PAGADO",0,Y318)</f>
        <v>-5949.8130000000028</v>
      </c>
      <c r="E361" s="182" t="s">
        <v>273</v>
      </c>
      <c r="F361" s="182"/>
      <c r="G361" s="182"/>
      <c r="H361" s="182"/>
      <c r="V361" s="17"/>
      <c r="X361" s="23" t="s">
        <v>32</v>
      </c>
      <c r="Y361" s="20">
        <f>IF(B361="PAGADO",0,C366)</f>
        <v>-8314.8130000000019</v>
      </c>
      <c r="AA361" s="182" t="s">
        <v>77</v>
      </c>
      <c r="AB361" s="182"/>
      <c r="AC361" s="182"/>
      <c r="AD361" s="182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>
      <c r="B367" s="185" t="str">
        <f>IF(C366&lt;0,"NO PAGAR","COBRAR")</f>
        <v>NO PAGAR</v>
      </c>
      <c r="C367" s="185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185" t="str">
        <f>IF(Y366&lt;0,"NO PAGAR","COBRAR")</f>
        <v>NO PAGAR</v>
      </c>
      <c r="Y367" s="185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>
      <c r="B368" s="176" t="s">
        <v>9</v>
      </c>
      <c r="C368" s="177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76" t="s">
        <v>9</v>
      </c>
      <c r="Y368" s="177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78" t="s">
        <v>7</v>
      </c>
      <c r="AK373" s="179"/>
      <c r="AL373" s="179"/>
      <c r="AM373" s="180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78" t="s">
        <v>7</v>
      </c>
      <c r="AB374" s="179"/>
      <c r="AC374" s="180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78" t="s">
        <v>7</v>
      </c>
      <c r="F377" s="179"/>
      <c r="G377" s="180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78" t="s">
        <v>7</v>
      </c>
      <c r="O379" s="179"/>
      <c r="P379" s="179"/>
      <c r="Q379" s="180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81" t="s">
        <v>31</v>
      </c>
      <c r="AB394" s="181"/>
      <c r="AC394" s="181"/>
    </row>
    <row r="395" spans="1:43" ht="15" customHeight="1">
      <c r="H395" s="76"/>
      <c r="I395" s="76"/>
      <c r="J395" s="76"/>
      <c r="V395" s="17"/>
      <c r="AA395" s="181"/>
      <c r="AB395" s="181"/>
      <c r="AC395" s="181"/>
    </row>
    <row r="396" spans="1:43">
      <c r="B396" s="193" t="s">
        <v>64</v>
      </c>
      <c r="F396" s="192" t="s">
        <v>30</v>
      </c>
      <c r="G396" s="192"/>
      <c r="H396" s="192"/>
      <c r="V396" s="17"/>
    </row>
    <row r="397" spans="1:43">
      <c r="B397" s="193"/>
      <c r="F397" s="192"/>
      <c r="G397" s="192"/>
      <c r="H397" s="192"/>
      <c r="V397" s="17"/>
    </row>
    <row r="398" spans="1:43" ht="26.25" customHeight="1">
      <c r="B398" s="193"/>
      <c r="F398" s="192"/>
      <c r="G398" s="192"/>
      <c r="H398" s="192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82" t="s">
        <v>77</v>
      </c>
      <c r="F399" s="182"/>
      <c r="G399" s="182"/>
      <c r="H399" s="182"/>
      <c r="V399" s="17"/>
      <c r="X399" s="23" t="s">
        <v>32</v>
      </c>
      <c r="Y399" s="20">
        <f>IF(B1158="PAGADO",0,C404)</f>
        <v>-4920.3502550000012</v>
      </c>
      <c r="AA399" s="182" t="s">
        <v>565</v>
      </c>
      <c r="AB399" s="182"/>
      <c r="AC399" s="182"/>
      <c r="AD399" s="182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183" t="str">
        <f>IF(Y404&lt;0,"NO PAGAR","COBRAR'")</f>
        <v>NO PAGAR</v>
      </c>
      <c r="Y405" s="183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83" t="str">
        <f>IF(C404&lt;0,"NO PAGAR","COBRAR'")</f>
        <v>NO PAGAR</v>
      </c>
      <c r="C406" s="183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76" t="s">
        <v>9</v>
      </c>
      <c r="C407" s="177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76" t="s">
        <v>9</v>
      </c>
      <c r="Y407" s="177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78" t="s">
        <v>7</v>
      </c>
      <c r="AK409" s="179"/>
      <c r="AL409" s="179"/>
      <c r="AM409" s="180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78" t="s">
        <v>7</v>
      </c>
      <c r="AB415" s="179"/>
      <c r="AC415" s="180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78" t="s">
        <v>7</v>
      </c>
      <c r="O417" s="179"/>
      <c r="P417" s="179"/>
      <c r="Q417" s="180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78" t="s">
        <v>7</v>
      </c>
      <c r="F421" s="179"/>
      <c r="G421" s="180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854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84" t="s">
        <v>29</v>
      </c>
      <c r="AC434" s="184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82" t="s">
        <v>565</v>
      </c>
      <c r="AB436" s="182"/>
      <c r="AC436" s="182"/>
      <c r="AD436" s="182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82" t="s">
        <v>273</v>
      </c>
      <c r="F439" s="182"/>
      <c r="G439" s="182"/>
      <c r="H439" s="182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>
      <c r="B442" s="185" t="str">
        <f>IF(C441&lt;0,"NO PAGAR","COBRAR")</f>
        <v>NO PAGAR</v>
      </c>
      <c r="C442" s="185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185" t="str">
        <f>IF(Y441&lt;0,"NO PAGAR","COBRAR")</f>
        <v>NO PAGAR</v>
      </c>
      <c r="Y442" s="185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>
      <c r="B443" s="176" t="s">
        <v>9</v>
      </c>
      <c r="C443" s="177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76" t="s">
        <v>9</v>
      </c>
      <c r="Y443" s="177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78" t="s">
        <v>7</v>
      </c>
      <c r="AK448" s="179"/>
      <c r="AL448" s="179"/>
      <c r="AM448" s="180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78" t="s">
        <v>7</v>
      </c>
      <c r="AB452" s="179"/>
      <c r="AC452" s="180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>
      <c r="B454" s="12"/>
      <c r="C454" s="10"/>
      <c r="E454" s="4"/>
      <c r="F454" s="3"/>
      <c r="G454" s="3"/>
      <c r="H454" s="5"/>
      <c r="N454" s="178" t="s">
        <v>7</v>
      </c>
      <c r="O454" s="179"/>
      <c r="P454" s="179"/>
      <c r="Q454" s="180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>
      <c r="B455" s="12"/>
      <c r="C455" s="10"/>
      <c r="E455" s="178" t="s">
        <v>7</v>
      </c>
      <c r="F455" s="179"/>
      <c r="G455" s="180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>
      <c r="E463" s="1" t="s">
        <v>19</v>
      </c>
      <c r="V463" s="17"/>
      <c r="AN463" s="132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81" t="s">
        <v>31</v>
      </c>
      <c r="AB471" s="181"/>
      <c r="AC471" s="181"/>
    </row>
    <row r="472" spans="1:43" ht="15" customHeight="1">
      <c r="H472" s="76"/>
      <c r="J472" s="76"/>
      <c r="V472" s="17"/>
      <c r="AA472" s="181"/>
      <c r="AB472" s="181"/>
      <c r="AC472" s="181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182" t="s">
        <v>273</v>
      </c>
      <c r="F474" s="182"/>
      <c r="G474" s="182"/>
      <c r="H474" s="182"/>
      <c r="V474" s="17"/>
      <c r="X474" s="23" t="s">
        <v>32</v>
      </c>
      <c r="Y474" s="20">
        <f>IF(B1255="PAGADO",0,C479)</f>
        <v>-5841.0592550000019</v>
      </c>
      <c r="AA474" s="182" t="s">
        <v>565</v>
      </c>
      <c r="AB474" s="182"/>
      <c r="AC474" s="182"/>
      <c r="AD474" s="182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83" t="str">
        <f>IF(Y479&lt;0,"NO PAGAR","COBRAR'")</f>
        <v>NO PAGAR</v>
      </c>
      <c r="Y480" s="183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>
      <c r="B481" s="183" t="str">
        <f>IF(C479&lt;0,"NO PAGAR","COBRAR'")</f>
        <v>NO PAGAR</v>
      </c>
      <c r="C481" s="183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76" t="s">
        <v>9</v>
      </c>
      <c r="C482" s="177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76" t="s">
        <v>9</v>
      </c>
      <c r="Y482" s="177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955</v>
      </c>
      <c r="C490" s="10">
        <v>97.33</v>
      </c>
      <c r="E490" s="178" t="s">
        <v>7</v>
      </c>
      <c r="F490" s="179"/>
      <c r="G490" s="180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78" t="s">
        <v>7</v>
      </c>
      <c r="AB490" s="179"/>
      <c r="AC490" s="180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78" t="s">
        <v>7</v>
      </c>
      <c r="O492" s="179"/>
      <c r="P492" s="179"/>
      <c r="Q492" s="180"/>
      <c r="R492" s="18">
        <f>SUM(R476:R491)</f>
        <v>391.7</v>
      </c>
      <c r="S492" s="3"/>
      <c r="V492" s="17"/>
      <c r="X492" s="12"/>
      <c r="Y492" s="10"/>
      <c r="AJ492" s="178" t="s">
        <v>7</v>
      </c>
      <c r="AK492" s="179"/>
      <c r="AL492" s="179"/>
      <c r="AM492" s="180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20230605</v>
      </c>
      <c r="AK493" s="152" t="s">
        <v>471</v>
      </c>
      <c r="AL493" s="152" t="s">
        <v>975</v>
      </c>
      <c r="AM493" s="152" t="s">
        <v>476</v>
      </c>
      <c r="AN493" s="154">
        <v>80.010000000000005</v>
      </c>
      <c r="AO493" s="153">
        <v>45719</v>
      </c>
      <c r="AP493" s="152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2">
        <v>20230608</v>
      </c>
      <c r="AK494" s="152" t="s">
        <v>471</v>
      </c>
      <c r="AL494" s="152" t="s">
        <v>975</v>
      </c>
      <c r="AM494" s="152" t="s">
        <v>476</v>
      </c>
      <c r="AN494" s="154">
        <v>85.01</v>
      </c>
      <c r="AO494" s="153">
        <v>48579</v>
      </c>
      <c r="AP494" s="152">
        <v>0</v>
      </c>
    </row>
    <row r="495" spans="2:42" ht="27" thickBot="1">
      <c r="E495" s="1" t="s">
        <v>19</v>
      </c>
      <c r="V495" s="17"/>
      <c r="AA495" s="1" t="s">
        <v>19</v>
      </c>
      <c r="AJ495" s="152">
        <v>20230612</v>
      </c>
      <c r="AK495" s="152" t="s">
        <v>469</v>
      </c>
      <c r="AL495" s="152" t="s">
        <v>975</v>
      </c>
      <c r="AM495" s="152" t="s">
        <v>476</v>
      </c>
      <c r="AN495" s="154">
        <v>55.01</v>
      </c>
      <c r="AO495" s="153">
        <v>31437</v>
      </c>
      <c r="AP495" s="152">
        <v>50957</v>
      </c>
    </row>
    <row r="496" spans="2:42" ht="27" thickBot="1">
      <c r="V496" s="17"/>
      <c r="AJ496" s="152">
        <v>20230612</v>
      </c>
      <c r="AK496" s="152" t="s">
        <v>471</v>
      </c>
      <c r="AL496" s="152" t="s">
        <v>975</v>
      </c>
      <c r="AM496" s="152" t="s">
        <v>476</v>
      </c>
      <c r="AN496" s="154">
        <v>64.41</v>
      </c>
      <c r="AO496" s="153">
        <v>36808</v>
      </c>
      <c r="AP496" s="152">
        <v>1000280</v>
      </c>
    </row>
    <row r="497" spans="9:42" ht="27" thickBot="1">
      <c r="V497" s="17"/>
      <c r="AJ497" s="152">
        <v>20230615</v>
      </c>
      <c r="AK497" s="152" t="s">
        <v>471</v>
      </c>
      <c r="AL497" s="152" t="s">
        <v>975</v>
      </c>
      <c r="AM497" s="152" t="s">
        <v>476</v>
      </c>
      <c r="AN497" s="154">
        <v>68.012</v>
      </c>
      <c r="AO497" s="153">
        <v>38864</v>
      </c>
      <c r="AP497" s="152">
        <v>722</v>
      </c>
    </row>
    <row r="498" spans="9:42" ht="27" thickBot="1">
      <c r="V498" s="17"/>
      <c r="AJ498" s="152">
        <v>20230615</v>
      </c>
      <c r="AK498" s="152" t="s">
        <v>471</v>
      </c>
      <c r="AL498" s="152" t="s">
        <v>975</v>
      </c>
      <c r="AM498" s="152" t="s">
        <v>476</v>
      </c>
      <c r="AN498" s="154">
        <v>59.003</v>
      </c>
      <c r="AO498" s="153">
        <v>33716</v>
      </c>
      <c r="AP498" s="152">
        <v>0</v>
      </c>
    </row>
    <row r="499" spans="9:42">
      <c r="V499" s="17"/>
      <c r="AN499" s="155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6"/>
      <c r="V512" s="17"/>
    </row>
    <row r="513" spans="2:41" ht="26.25">
      <c r="I513" s="76"/>
      <c r="V513" s="17"/>
    </row>
    <row r="514" spans="2:41" ht="25.5" customHeight="1">
      <c r="V514" s="17"/>
      <c r="AC514" s="184" t="s">
        <v>29</v>
      </c>
      <c r="AD514" s="184"/>
      <c r="AE514" s="184"/>
    </row>
    <row r="515" spans="2:41" ht="24" customHeight="1">
      <c r="H515" s="76" t="s">
        <v>28</v>
      </c>
      <c r="J515" s="76"/>
      <c r="V515" s="17"/>
      <c r="AC515" s="184"/>
      <c r="AD515" s="184"/>
      <c r="AE515" s="184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182" t="s">
        <v>77</v>
      </c>
      <c r="F517" s="182"/>
      <c r="G517" s="182"/>
      <c r="H517" s="182"/>
      <c r="V517" s="17"/>
      <c r="X517" s="23" t="s">
        <v>32</v>
      </c>
      <c r="Y517" s="20">
        <f>IF(B517="PAGADO",0,C522)</f>
        <v>-7974.349255000001</v>
      </c>
      <c r="AA517" s="182" t="s">
        <v>565</v>
      </c>
      <c r="AB517" s="182"/>
      <c r="AC517" s="182"/>
      <c r="AD517" s="182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597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1006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1054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583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1057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1059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1017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1029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185" t="str">
        <f>IF(C522&lt;0,"NO PAGAR","COBRAR")</f>
        <v>NO PAGAR</v>
      </c>
      <c r="C523" s="185"/>
      <c r="E523" s="4"/>
      <c r="F523" s="3"/>
      <c r="G523" s="3"/>
      <c r="H523" s="5"/>
      <c r="N523" s="25">
        <v>45111</v>
      </c>
      <c r="O523" s="3" t="s">
        <v>1030</v>
      </c>
      <c r="P523" s="3"/>
      <c r="Q523" s="3"/>
      <c r="R523" s="18">
        <v>59.14</v>
      </c>
      <c r="S523" s="3"/>
      <c r="V523" s="17"/>
      <c r="X523" s="185" t="str">
        <f>IF(Y522&lt;0,"NO PAGAR","COBRAR")</f>
        <v>NO PAGAR</v>
      </c>
      <c r="Y523" s="185"/>
      <c r="AA523" s="4">
        <v>45052</v>
      </c>
      <c r="AB523" s="3" t="s">
        <v>591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176" t="s">
        <v>9</v>
      </c>
      <c r="C524" s="177"/>
      <c r="E524" s="4"/>
      <c r="F524" s="3"/>
      <c r="G524" s="3"/>
      <c r="H524" s="5"/>
      <c r="N524" s="25">
        <v>45112</v>
      </c>
      <c r="O524" s="3" t="s">
        <v>1040</v>
      </c>
      <c r="P524" s="3"/>
      <c r="Q524" s="3"/>
      <c r="R524" s="18">
        <v>76.5</v>
      </c>
      <c r="S524" s="3"/>
      <c r="V524" s="17"/>
      <c r="X524" s="176" t="s">
        <v>9</v>
      </c>
      <c r="Y524" s="177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1041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1051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1026</v>
      </c>
      <c r="C533" s="10">
        <v>345.55</v>
      </c>
      <c r="E533" s="178" t="s">
        <v>7</v>
      </c>
      <c r="F533" s="179"/>
      <c r="G533" s="180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187" t="s">
        <v>7</v>
      </c>
      <c r="AB533" s="187"/>
      <c r="AC533" s="187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178" t="s">
        <v>7</v>
      </c>
      <c r="O535" s="179"/>
      <c r="P535" s="179"/>
      <c r="Q535" s="180"/>
      <c r="R535" s="18">
        <f>SUM(R519:R534)</f>
        <v>2411.2800000000002</v>
      </c>
      <c r="S535" s="3"/>
      <c r="V535" s="17"/>
      <c r="X535" s="12"/>
      <c r="Y535" s="10"/>
      <c r="AJ535" s="178" t="s">
        <v>7</v>
      </c>
      <c r="AK535" s="179"/>
      <c r="AL535" s="179"/>
      <c r="AM535" s="180"/>
      <c r="AN535" s="18">
        <f>SUM(AN519:AN534)</f>
        <v>210</v>
      </c>
      <c r="AO535" s="3"/>
    </row>
    <row r="536" spans="2:41" ht="27" thickBot="1">
      <c r="B536" s="12"/>
      <c r="C536" s="10"/>
      <c r="N536" s="152">
        <v>20230620</v>
      </c>
      <c r="O536" s="152" t="s">
        <v>471</v>
      </c>
      <c r="P536" s="152" t="s">
        <v>476</v>
      </c>
      <c r="Q536" s="154">
        <v>100.03</v>
      </c>
      <c r="R536" s="152">
        <v>57.158000000000001</v>
      </c>
      <c r="S536" s="152">
        <v>70760</v>
      </c>
      <c r="V536" s="17"/>
      <c r="X536" s="12"/>
      <c r="Y536" s="10"/>
    </row>
    <row r="537" spans="2:41" ht="21.75" customHeight="1" thickBot="1">
      <c r="B537" s="12"/>
      <c r="C537" s="10"/>
      <c r="N537" s="152">
        <v>20230629</v>
      </c>
      <c r="O537" s="152" t="s">
        <v>471</v>
      </c>
      <c r="P537" s="152" t="s">
        <v>476</v>
      </c>
      <c r="Q537" s="154">
        <v>105.51</v>
      </c>
      <c r="R537" s="152">
        <v>60.292000000000002</v>
      </c>
      <c r="S537" s="152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2">
        <v>20230621</v>
      </c>
      <c r="O538" s="152" t="s">
        <v>469</v>
      </c>
      <c r="P538" s="152" t="s">
        <v>476</v>
      </c>
      <c r="Q538" s="154">
        <v>60.01</v>
      </c>
      <c r="R538" s="152">
        <v>34.292999999999999</v>
      </c>
      <c r="S538" s="152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2">
        <v>20230628</v>
      </c>
      <c r="O539" s="152" t="s">
        <v>469</v>
      </c>
      <c r="P539" s="152" t="s">
        <v>476</v>
      </c>
      <c r="Q539" s="154">
        <v>30</v>
      </c>
      <c r="R539" s="152">
        <v>17.143999999999998</v>
      </c>
      <c r="S539" s="152">
        <v>51503</v>
      </c>
      <c r="V539" s="17"/>
      <c r="X539" s="12"/>
      <c r="Y539" s="10"/>
    </row>
    <row r="540" spans="2:41" ht="27" thickBot="1">
      <c r="B540" s="12"/>
      <c r="C540" s="10"/>
      <c r="N540" s="152">
        <v>20230630</v>
      </c>
      <c r="O540" s="152" t="s">
        <v>469</v>
      </c>
      <c r="P540" s="152" t="s">
        <v>476</v>
      </c>
      <c r="Q540" s="154">
        <v>50</v>
      </c>
      <c r="R540" s="152">
        <v>28.568999999999999</v>
      </c>
      <c r="S540" s="152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6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6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6" t="s">
        <v>30</v>
      </c>
      <c r="J554" s="76"/>
      <c r="V554" s="17"/>
      <c r="AA554" s="181" t="s">
        <v>31</v>
      </c>
      <c r="AB554" s="181"/>
      <c r="AC554" s="181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182" t="s">
        <v>273</v>
      </c>
      <c r="F556" s="182"/>
      <c r="G556" s="182"/>
      <c r="H556" s="182"/>
      <c r="V556" s="17"/>
      <c r="X556" s="23" t="s">
        <v>32</v>
      </c>
      <c r="Y556" s="20">
        <f>IF(B1354="PAGADO",0,C561)</f>
        <v>-4750.2982550000015</v>
      </c>
      <c r="AA556" s="182" t="s">
        <v>20</v>
      </c>
      <c r="AB556" s="182"/>
      <c r="AC556" s="182"/>
      <c r="AD556" s="182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291.08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330</v>
      </c>
      <c r="G558" s="3" t="s">
        <v>1065</v>
      </c>
      <c r="H558" s="5">
        <v>285</v>
      </c>
      <c r="I558" t="s">
        <v>173</v>
      </c>
      <c r="N558" s="25">
        <v>45063</v>
      </c>
      <c r="O558" s="3" t="s">
        <v>1069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1086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643</v>
      </c>
      <c r="G559" s="3" t="s">
        <v>645</v>
      </c>
      <c r="H559" s="5">
        <v>285</v>
      </c>
      <c r="I559" t="s">
        <v>173</v>
      </c>
      <c r="N559" s="25">
        <v>45126</v>
      </c>
      <c r="O559" s="3" t="s">
        <v>513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291.08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3"/>
      <c r="AK559" s="3"/>
      <c r="AL559" s="3"/>
      <c r="AM559" s="3"/>
      <c r="AN559" s="18"/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330</v>
      </c>
      <c r="G560" s="3" t="s">
        <v>1065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5050.2982550000015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-4759.2182550000016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183" t="str">
        <f>IF(Y561&lt;0,"NO PAGAR","COBRAR'")</f>
        <v>NO PAGAR</v>
      </c>
      <c r="Y562" s="183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183" t="str">
        <f>IF(C561&lt;0,"NO PAGAR","COBRAR'")</f>
        <v>NO PAGAR</v>
      </c>
      <c r="C563" s="183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76" t="s">
        <v>9</v>
      </c>
      <c r="C564" s="177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76" t="s">
        <v>9</v>
      </c>
      <c r="Y564" s="177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300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1070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1082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78" t="s">
        <v>7</v>
      </c>
      <c r="AB572" s="179"/>
      <c r="AC572" s="180"/>
      <c r="AD572" s="5">
        <f>SUM(AD558:AD571)</f>
        <v>291.08</v>
      </c>
      <c r="AJ572" s="3"/>
      <c r="AK572" s="3"/>
      <c r="AL572" s="3"/>
      <c r="AM572" s="3"/>
      <c r="AN572" s="18"/>
      <c r="AO572" s="3"/>
    </row>
    <row r="573" spans="2:41">
      <c r="B573" s="11" t="s">
        <v>1081</v>
      </c>
      <c r="C573" s="27">
        <f>T582</f>
        <v>607.56899999999996</v>
      </c>
      <c r="E573" s="178" t="s">
        <v>7</v>
      </c>
      <c r="F573" s="179"/>
      <c r="G573" s="180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78" t="s">
        <v>7</v>
      </c>
      <c r="O574" s="179"/>
      <c r="P574" s="179"/>
      <c r="Q574" s="180"/>
      <c r="R574" s="18">
        <f>SUM(R558:R573)</f>
        <v>380</v>
      </c>
      <c r="S574" s="3"/>
      <c r="V574" s="17"/>
      <c r="X574" s="12"/>
      <c r="Y574" s="10"/>
      <c r="AJ574" s="178" t="s">
        <v>7</v>
      </c>
      <c r="AK574" s="179"/>
      <c r="AL574" s="179"/>
      <c r="AM574" s="180"/>
      <c r="AN574" s="18">
        <f>SUM(AN558:AN573)</f>
        <v>300</v>
      </c>
      <c r="AO574" s="3"/>
    </row>
    <row r="575" spans="2:41" ht="15.75" thickBot="1">
      <c r="B575" s="12"/>
      <c r="C575" s="10"/>
      <c r="N575" t="s">
        <v>1080</v>
      </c>
      <c r="O575" s="170">
        <v>0.68486111111111114</v>
      </c>
      <c r="P575">
        <v>20230703</v>
      </c>
      <c r="Q575" s="155" t="s">
        <v>471</v>
      </c>
      <c r="R575" t="s">
        <v>975</v>
      </c>
      <c r="S575" t="s">
        <v>476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1080</v>
      </c>
      <c r="O576" s="170">
        <v>0.93024305555555553</v>
      </c>
      <c r="P576">
        <v>20230703</v>
      </c>
      <c r="Q576" t="s">
        <v>469</v>
      </c>
      <c r="R576" t="s">
        <v>975</v>
      </c>
      <c r="S576" t="s">
        <v>476</v>
      </c>
      <c r="T576" s="166">
        <v>80.019000000000005</v>
      </c>
      <c r="U576" s="166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1080</v>
      </c>
      <c r="O577" s="170">
        <v>0.51952546296296298</v>
      </c>
      <c r="P577">
        <v>20230707</v>
      </c>
      <c r="Q577" t="s">
        <v>471</v>
      </c>
      <c r="R577" t="s">
        <v>975</v>
      </c>
      <c r="S577" t="s">
        <v>476</v>
      </c>
      <c r="T577" s="166">
        <v>105.01</v>
      </c>
      <c r="U577" s="166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1080</v>
      </c>
      <c r="O578" s="170">
        <v>0.76378472222222227</v>
      </c>
      <c r="P578">
        <v>20230710</v>
      </c>
      <c r="Q578" s="155" t="s">
        <v>469</v>
      </c>
      <c r="R578" t="s">
        <v>975</v>
      </c>
      <c r="S578" t="s">
        <v>476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1080</v>
      </c>
      <c r="O579" s="170">
        <v>0.73078703703703696</v>
      </c>
      <c r="P579">
        <v>20230712</v>
      </c>
      <c r="Q579" t="s">
        <v>471</v>
      </c>
      <c r="R579" t="s">
        <v>975</v>
      </c>
      <c r="S579" t="s">
        <v>476</v>
      </c>
      <c r="T579" s="166">
        <v>60</v>
      </c>
      <c r="U579" s="166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1080</v>
      </c>
      <c r="O580" s="170">
        <v>0.58202546296296298</v>
      </c>
      <c r="P580">
        <v>20230714</v>
      </c>
      <c r="Q580" t="s">
        <v>469</v>
      </c>
      <c r="R580" t="s">
        <v>975</v>
      </c>
      <c r="S580" t="s">
        <v>476</v>
      </c>
      <c r="T580" s="166">
        <v>104.01</v>
      </c>
      <c r="U580" s="166">
        <v>59.433</v>
      </c>
      <c r="V580" s="17"/>
      <c r="X580" s="12"/>
      <c r="Y580" s="10"/>
    </row>
    <row r="581" spans="2:27" ht="22.5" customHeight="1" thickBot="1">
      <c r="B581" s="12"/>
      <c r="C581" s="10"/>
      <c r="N581" s="152" t="s">
        <v>1080</v>
      </c>
      <c r="O581" s="171">
        <v>0.72013888888888899</v>
      </c>
      <c r="P581" s="152">
        <v>20230715</v>
      </c>
      <c r="Q581" s="154" t="s">
        <v>471</v>
      </c>
      <c r="R581" s="152" t="s">
        <v>975</v>
      </c>
      <c r="S581" s="152" t="s">
        <v>476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5050.2982550000015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6"/>
      <c r="V594" s="17"/>
    </row>
    <row r="595" spans="2:41" ht="26.25">
      <c r="I595" s="76"/>
      <c r="V595" s="17"/>
    </row>
    <row r="596" spans="2:41">
      <c r="V596" s="17"/>
      <c r="AC596" s="184" t="s">
        <v>29</v>
      </c>
      <c r="AD596" s="184"/>
      <c r="AE596" s="184"/>
    </row>
    <row r="597" spans="2:41" ht="15" customHeight="1">
      <c r="H597" s="76" t="s">
        <v>28</v>
      </c>
      <c r="J597" s="76"/>
      <c r="V597" s="17"/>
      <c r="AC597" s="184"/>
      <c r="AD597" s="184"/>
      <c r="AE597" s="184"/>
    </row>
    <row r="598" spans="2:41" ht="15" customHeight="1">
      <c r="H598" s="76"/>
      <c r="J598" s="76"/>
      <c r="V598" s="17"/>
      <c r="AC598" s="184"/>
      <c r="AD598" s="184"/>
      <c r="AE598" s="184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-4759.2182550000016</v>
      </c>
      <c r="E602" s="182" t="s">
        <v>20</v>
      </c>
      <c r="F602" s="182"/>
      <c r="G602" s="182"/>
      <c r="H602" s="182"/>
      <c r="V602" s="17"/>
      <c r="X602" s="23" t="s">
        <v>32</v>
      </c>
      <c r="Y602" s="20">
        <f>IF(B602="PAGADO",0,C607)</f>
        <v>-4750.2982550000015</v>
      </c>
      <c r="AA602" s="182" t="s">
        <v>20</v>
      </c>
      <c r="AB602" s="182"/>
      <c r="AC602" s="182"/>
      <c r="AD602" s="182"/>
    </row>
    <row r="603" spans="2:41">
      <c r="B603" s="1" t="s">
        <v>0</v>
      </c>
      <c r="C603" s="19">
        <f>H618</f>
        <v>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0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Y604" s="2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" t="s">
        <v>24</v>
      </c>
      <c r="C605" s="19">
        <f>IF(C602&gt;0,C602+C603,C603)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" t="s">
        <v>24</v>
      </c>
      <c r="Y605" s="19">
        <f>IF(Y602&gt;0,Y602+Y603,Y603)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" t="s">
        <v>9</v>
      </c>
      <c r="C606" s="20">
        <f>C629</f>
        <v>4750.2982550000015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" t="s">
        <v>9</v>
      </c>
      <c r="Y606" s="20">
        <f>Y629</f>
        <v>4750.2982550000015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6" t="s">
        <v>25</v>
      </c>
      <c r="C607" s="21">
        <f>C605-C606</f>
        <v>-4750.2982550000015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6" t="s">
        <v>8</v>
      </c>
      <c r="Y607" s="21">
        <f>Y605-Y606</f>
        <v>-4750.2982550000015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ht="26.25">
      <c r="B608" s="185" t="str">
        <f>IF(C607&lt;0,"NO PAGAR","COBRAR")</f>
        <v>NO PAGAR</v>
      </c>
      <c r="C608" s="185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85" t="str">
        <f>IF(Y607&lt;0,"NO PAGAR","COBRAR")</f>
        <v>NO PAGAR</v>
      </c>
      <c r="Y608" s="185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76" t="s">
        <v>9</v>
      </c>
      <c r="C609" s="177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76" t="s">
        <v>9</v>
      </c>
      <c r="Y609" s="177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IF(Y556&lt;=0,Y556*-1)</f>
        <v>4750.2982550000015</v>
      </c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9" t="str">
        <f>IF(C607&lt;0,"SALDO ADELANTADO","SALDO A FAVOR'")</f>
        <v>SALDO ADELANTADO</v>
      </c>
      <c r="Y610" s="10">
        <f>IF(C607&lt;=0,C607*-1)</f>
        <v>4750.2982550000015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10</v>
      </c>
      <c r="Y611" s="10">
        <f>AN620</f>
        <v>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/>
      <c r="E618" s="178" t="s">
        <v>7</v>
      </c>
      <c r="F618" s="179"/>
      <c r="G618" s="180"/>
      <c r="H618" s="5">
        <f>SUM(H604:H617)</f>
        <v>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78" t="s">
        <v>7</v>
      </c>
      <c r="AB618" s="179"/>
      <c r="AC618" s="180"/>
      <c r="AD618" s="5">
        <f>SUM(AD604:AD617)</f>
        <v>0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178" t="s">
        <v>7</v>
      </c>
      <c r="O620" s="179"/>
      <c r="P620" s="179"/>
      <c r="Q620" s="180"/>
      <c r="R620" s="18">
        <f>SUM(R604:R619)</f>
        <v>0</v>
      </c>
      <c r="S620" s="3"/>
      <c r="V620" s="17"/>
      <c r="X620" s="12"/>
      <c r="Y620" s="10"/>
      <c r="AJ620" s="178" t="s">
        <v>7</v>
      </c>
      <c r="AK620" s="179"/>
      <c r="AL620" s="179"/>
      <c r="AM620" s="180"/>
      <c r="AN620" s="18">
        <f>SUM(AN604:AN619)</f>
        <v>0</v>
      </c>
      <c r="AO620" s="3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E623" s="14"/>
      <c r="V623" s="17"/>
      <c r="X623" s="12"/>
      <c r="Y623" s="10"/>
      <c r="AA623" s="14"/>
    </row>
    <row r="624" spans="2:41">
      <c r="B624" s="12"/>
      <c r="C624" s="10"/>
      <c r="V624" s="17"/>
      <c r="X624" s="12"/>
      <c r="Y624" s="10"/>
    </row>
    <row r="625" spans="1:43">
      <c r="B625" s="12"/>
      <c r="C625" s="10"/>
      <c r="V625" s="17"/>
      <c r="X625" s="12"/>
      <c r="Y625" s="10"/>
    </row>
    <row r="626" spans="1:43">
      <c r="B626" s="12"/>
      <c r="C626" s="10"/>
      <c r="V626" s="17"/>
      <c r="X626" s="12"/>
      <c r="Y626" s="10"/>
    </row>
    <row r="627" spans="1:43">
      <c r="B627" s="12"/>
      <c r="C627" s="10"/>
      <c r="V627" s="17"/>
      <c r="X627" s="12"/>
      <c r="Y627" s="10"/>
    </row>
    <row r="628" spans="1:43">
      <c r="B628" s="11"/>
      <c r="C628" s="10"/>
      <c r="V628" s="17"/>
      <c r="X628" s="11"/>
      <c r="Y628" s="10"/>
    </row>
    <row r="629" spans="1:43">
      <c r="B629" s="15" t="s">
        <v>18</v>
      </c>
      <c r="C629" s="16">
        <f>SUM(C610:C628)</f>
        <v>4750.2982550000015</v>
      </c>
      <c r="V629" s="17"/>
      <c r="X629" s="15" t="s">
        <v>18</v>
      </c>
      <c r="Y629" s="16">
        <f>SUM(Y610:Y628)</f>
        <v>4750.2982550000015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6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6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15" customHeight="1">
      <c r="H642" s="76" t="s">
        <v>30</v>
      </c>
      <c r="J642" s="76"/>
      <c r="V642" s="17"/>
      <c r="AA642" s="181" t="s">
        <v>31</v>
      </c>
      <c r="AB642" s="181"/>
      <c r="AC642" s="181"/>
    </row>
    <row r="643" spans="2:41" ht="15" customHeight="1">
      <c r="H643" s="76"/>
      <c r="J643" s="76"/>
      <c r="V643" s="17"/>
      <c r="AA643" s="181"/>
      <c r="AB643" s="181"/>
      <c r="AC643" s="181"/>
    </row>
    <row r="644" spans="2:41">
      <c r="V644" s="17"/>
    </row>
    <row r="645" spans="2:41">
      <c r="V645" s="17"/>
    </row>
    <row r="646" spans="2:41" ht="23.25">
      <c r="B646" s="24" t="s">
        <v>68</v>
      </c>
      <c r="V646" s="17"/>
      <c r="X646" s="22" t="s">
        <v>68</v>
      </c>
    </row>
    <row r="647" spans="2:41" ht="23.25">
      <c r="B647" s="23" t="s">
        <v>32</v>
      </c>
      <c r="C647" s="20">
        <f>IF(X602="PAGADO",0,C607)</f>
        <v>-4750.2982550000015</v>
      </c>
      <c r="E647" s="182" t="s">
        <v>20</v>
      </c>
      <c r="F647" s="182"/>
      <c r="G647" s="182"/>
      <c r="H647" s="182"/>
      <c r="V647" s="17"/>
      <c r="X647" s="23" t="s">
        <v>32</v>
      </c>
      <c r="Y647" s="20">
        <f>IF(B1447="PAGADO",0,C652)</f>
        <v>-4750.2982550000015</v>
      </c>
      <c r="AA647" s="182" t="s">
        <v>20</v>
      </c>
      <c r="AB647" s="182"/>
      <c r="AC647" s="182"/>
      <c r="AD647" s="182"/>
    </row>
    <row r="648" spans="2:41">
      <c r="B648" s="1" t="s">
        <v>0</v>
      </c>
      <c r="C648" s="19">
        <f>H663</f>
        <v>0</v>
      </c>
      <c r="E648" s="2" t="s">
        <v>1</v>
      </c>
      <c r="F648" s="2" t="s">
        <v>2</v>
      </c>
      <c r="G648" s="2" t="s">
        <v>3</v>
      </c>
      <c r="H648" s="2" t="s">
        <v>4</v>
      </c>
      <c r="N648" s="2" t="s">
        <v>1</v>
      </c>
      <c r="O648" s="2" t="s">
        <v>5</v>
      </c>
      <c r="P648" s="2" t="s">
        <v>4</v>
      </c>
      <c r="Q648" s="2" t="s">
        <v>6</v>
      </c>
      <c r="R648" s="2" t="s">
        <v>7</v>
      </c>
      <c r="S648" s="3"/>
      <c r="V648" s="17"/>
      <c r="X648" s="1" t="s">
        <v>0</v>
      </c>
      <c r="Y648" s="19">
        <f>AD663</f>
        <v>0</v>
      </c>
      <c r="AA648" s="2" t="s">
        <v>1</v>
      </c>
      <c r="AB648" s="2" t="s">
        <v>2</v>
      </c>
      <c r="AC648" s="2" t="s">
        <v>3</v>
      </c>
      <c r="AD648" s="2" t="s">
        <v>4</v>
      </c>
      <c r="AJ648" s="2" t="s">
        <v>1</v>
      </c>
      <c r="AK648" s="2" t="s">
        <v>5</v>
      </c>
      <c r="AL648" s="2" t="s">
        <v>4</v>
      </c>
      <c r="AM648" s="2" t="s">
        <v>6</v>
      </c>
      <c r="AN648" s="2" t="s">
        <v>7</v>
      </c>
      <c r="AO648" s="3"/>
    </row>
    <row r="649" spans="2:41">
      <c r="C649" s="2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Y649" s="2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" t="s">
        <v>24</v>
      </c>
      <c r="C650" s="19">
        <f>IF(C647&gt;0,C647+C648,C648)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" t="s">
        <v>24</v>
      </c>
      <c r="Y650" s="19">
        <f>IF(Y647&gt;0,Y647+Y648,Y648)</f>
        <v>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" t="s">
        <v>9</v>
      </c>
      <c r="C651" s="20">
        <f>C675</f>
        <v>4750.2982550000015</v>
      </c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" t="s">
        <v>9</v>
      </c>
      <c r="Y651" s="20">
        <f>Y675</f>
        <v>4750.2982550000015</v>
      </c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6" t="s">
        <v>26</v>
      </c>
      <c r="C652" s="21">
        <f>C650-C651</f>
        <v>-4750.2982550000015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6" t="s">
        <v>27</v>
      </c>
      <c r="Y652" s="21">
        <f>Y650-Y651</f>
        <v>-4750.2982550000015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ht="23.25">
      <c r="B653" s="6"/>
      <c r="C653" s="7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83" t="str">
        <f>IF(Y652&lt;0,"NO PAGAR","COBRAR'")</f>
        <v>NO PAGAR</v>
      </c>
      <c r="Y653" s="183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ht="23.25">
      <c r="B654" s="183" t="str">
        <f>IF(C652&lt;0,"NO PAGAR","COBRAR'")</f>
        <v>NO PAGAR</v>
      </c>
      <c r="C654" s="183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6"/>
      <c r="Y654" s="8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76" t="s">
        <v>9</v>
      </c>
      <c r="C655" s="177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76" t="s">
        <v>9</v>
      </c>
      <c r="Y655" s="177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9" t="str">
        <f>IF(Y607&lt;0,"SALDO ADELANTADO","SALDO A FAVOR '")</f>
        <v>SALDO ADELANTADO</v>
      </c>
      <c r="C656" s="10">
        <f>IF(Y607&lt;=0,Y607*-1)</f>
        <v>4750.2982550000015</v>
      </c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9" t="str">
        <f>IF(C652&lt;0,"SALDO ADELANTADO","SALDO A FAVOR'")</f>
        <v>SALDO ADELANTADO</v>
      </c>
      <c r="Y656" s="10">
        <f>IF(C652&lt;=0,C652*-1)</f>
        <v>4750.2982550000015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10</v>
      </c>
      <c r="C657" s="10">
        <f>R665</f>
        <v>0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10</v>
      </c>
      <c r="Y657" s="10">
        <f>AN665</f>
        <v>0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11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11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12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12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13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13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14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14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15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15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16</v>
      </c>
      <c r="C663" s="10"/>
      <c r="E663" s="178" t="s">
        <v>7</v>
      </c>
      <c r="F663" s="179"/>
      <c r="G663" s="180"/>
      <c r="H663" s="5">
        <f>SUM(H649:H662)</f>
        <v>0</v>
      </c>
      <c r="N663" s="3"/>
      <c r="O663" s="3"/>
      <c r="P663" s="3"/>
      <c r="Q663" s="3"/>
      <c r="R663" s="18"/>
      <c r="S663" s="3"/>
      <c r="V663" s="17"/>
      <c r="X663" s="11" t="s">
        <v>16</v>
      </c>
      <c r="Y663" s="10"/>
      <c r="AA663" s="178" t="s">
        <v>7</v>
      </c>
      <c r="AB663" s="179"/>
      <c r="AC663" s="180"/>
      <c r="AD663" s="5">
        <f>SUM(AD649:AD662)</f>
        <v>0</v>
      </c>
      <c r="AJ663" s="3"/>
      <c r="AK663" s="3"/>
      <c r="AL663" s="3"/>
      <c r="AM663" s="3"/>
      <c r="AN663" s="18"/>
      <c r="AO663" s="3"/>
    </row>
    <row r="664" spans="2:41">
      <c r="B664" s="11" t="s">
        <v>17</v>
      </c>
      <c r="C664" s="10"/>
      <c r="E664" s="13"/>
      <c r="F664" s="13"/>
      <c r="G664" s="13"/>
      <c r="N664" s="3"/>
      <c r="O664" s="3"/>
      <c r="P664" s="3"/>
      <c r="Q664" s="3"/>
      <c r="R664" s="18"/>
      <c r="S664" s="3"/>
      <c r="V664" s="17"/>
      <c r="X664" s="11" t="s">
        <v>17</v>
      </c>
      <c r="Y664" s="10"/>
      <c r="AA664" s="13"/>
      <c r="AB664" s="13"/>
      <c r="AC664" s="13"/>
      <c r="AJ664" s="3"/>
      <c r="AK664" s="3"/>
      <c r="AL664" s="3"/>
      <c r="AM664" s="3"/>
      <c r="AN664" s="18"/>
      <c r="AO664" s="3"/>
    </row>
    <row r="665" spans="2:41">
      <c r="B665" s="12"/>
      <c r="C665" s="10"/>
      <c r="N665" s="178" t="s">
        <v>7</v>
      </c>
      <c r="O665" s="179"/>
      <c r="P665" s="179"/>
      <c r="Q665" s="180"/>
      <c r="R665" s="18">
        <f>SUM(R649:R664)</f>
        <v>0</v>
      </c>
      <c r="S665" s="3"/>
      <c r="V665" s="17"/>
      <c r="X665" s="12"/>
      <c r="Y665" s="10"/>
      <c r="AJ665" s="178" t="s">
        <v>7</v>
      </c>
      <c r="AK665" s="179"/>
      <c r="AL665" s="179"/>
      <c r="AM665" s="180"/>
      <c r="AN665" s="18">
        <f>SUM(AN649:AN664)</f>
        <v>0</v>
      </c>
      <c r="AO665" s="3"/>
    </row>
    <row r="666" spans="2:41">
      <c r="B666" s="12"/>
      <c r="C666" s="10"/>
      <c r="V666" s="17"/>
      <c r="X666" s="12"/>
      <c r="Y666" s="10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E668" s="14"/>
      <c r="V668" s="17"/>
      <c r="X668" s="12"/>
      <c r="Y668" s="10"/>
      <c r="AA668" s="14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V672" s="17"/>
      <c r="X672" s="12"/>
      <c r="Y672" s="10"/>
    </row>
    <row r="673" spans="2:27">
      <c r="B673" s="12"/>
      <c r="C673" s="10"/>
      <c r="V673" s="17"/>
      <c r="X673" s="12"/>
      <c r="Y673" s="10"/>
    </row>
    <row r="674" spans="2:27">
      <c r="B674" s="11"/>
      <c r="C674" s="10"/>
      <c r="V674" s="17"/>
      <c r="X674" s="11"/>
      <c r="Y674" s="10"/>
    </row>
    <row r="675" spans="2:27">
      <c r="B675" s="15" t="s">
        <v>18</v>
      </c>
      <c r="C675" s="16">
        <f>SUM(C656:C674)</f>
        <v>4750.2982550000015</v>
      </c>
      <c r="D675" t="s">
        <v>22</v>
      </c>
      <c r="E675" t="s">
        <v>21</v>
      </c>
      <c r="V675" s="17"/>
      <c r="X675" s="15" t="s">
        <v>18</v>
      </c>
      <c r="Y675" s="16">
        <f>SUM(Y656:Y674)</f>
        <v>4750.2982550000015</v>
      </c>
      <c r="Z675" t="s">
        <v>22</v>
      </c>
      <c r="AA675" t="s">
        <v>21</v>
      </c>
    </row>
    <row r="676" spans="2:27">
      <c r="E676" s="1" t="s">
        <v>19</v>
      </c>
      <c r="V676" s="17"/>
      <c r="AA676" s="1" t="s">
        <v>19</v>
      </c>
    </row>
    <row r="677" spans="2:27">
      <c r="V677" s="17"/>
    </row>
    <row r="678" spans="2:27">
      <c r="V678" s="17"/>
    </row>
    <row r="679" spans="2:27">
      <c r="V679" s="17"/>
    </row>
    <row r="680" spans="2:27">
      <c r="V680" s="17"/>
    </row>
    <row r="681" spans="2:27">
      <c r="V681" s="17"/>
    </row>
    <row r="682" spans="2:27">
      <c r="V682" s="17"/>
    </row>
    <row r="683" spans="2:27">
      <c r="V683" s="17"/>
    </row>
    <row r="684" spans="2:27">
      <c r="V684" s="17"/>
    </row>
    <row r="685" spans="2:27">
      <c r="V685" s="17"/>
    </row>
    <row r="686" spans="2:27">
      <c r="V686" s="17"/>
    </row>
    <row r="687" spans="2:27" ht="26.25">
      <c r="I687" s="76"/>
      <c r="V687" s="17"/>
    </row>
    <row r="688" spans="2:27" ht="26.25">
      <c r="I688" s="76"/>
      <c r="V688" s="17"/>
    </row>
    <row r="689" spans="2:41">
      <c r="V689" s="17"/>
      <c r="AC689" s="184" t="s">
        <v>29</v>
      </c>
      <c r="AD689" s="184"/>
      <c r="AE689" s="184"/>
    </row>
    <row r="690" spans="2:41" ht="15" customHeight="1">
      <c r="H690" s="76" t="s">
        <v>28</v>
      </c>
      <c r="J690" s="76"/>
      <c r="V690" s="17"/>
      <c r="AC690" s="184"/>
      <c r="AD690" s="184"/>
      <c r="AE690" s="184"/>
    </row>
    <row r="691" spans="2:41" ht="15" customHeight="1">
      <c r="H691" s="76"/>
      <c r="J691" s="76"/>
      <c r="V691" s="17"/>
      <c r="AC691" s="184"/>
      <c r="AD691" s="184"/>
      <c r="AE691" s="184"/>
    </row>
    <row r="692" spans="2:41">
      <c r="V692" s="17"/>
    </row>
    <row r="693" spans="2:41">
      <c r="V693" s="17"/>
    </row>
    <row r="694" spans="2:41" ht="23.25">
      <c r="B694" s="22" t="s">
        <v>69</v>
      </c>
      <c r="V694" s="17"/>
      <c r="X694" s="22" t="s">
        <v>69</v>
      </c>
    </row>
    <row r="695" spans="2:41" ht="23.25">
      <c r="B695" s="23" t="s">
        <v>32</v>
      </c>
      <c r="C695" s="20">
        <f>IF(X647="PAGADO",0,Y652)</f>
        <v>-4750.2982550000015</v>
      </c>
      <c r="E695" s="182" t="s">
        <v>20</v>
      </c>
      <c r="F695" s="182"/>
      <c r="G695" s="182"/>
      <c r="H695" s="182"/>
      <c r="V695" s="17"/>
      <c r="X695" s="23" t="s">
        <v>32</v>
      </c>
      <c r="Y695" s="20">
        <f>IF(B695="PAGADO",0,C700)</f>
        <v>-4750.2982550000015</v>
      </c>
      <c r="AA695" s="182" t="s">
        <v>20</v>
      </c>
      <c r="AB695" s="182"/>
      <c r="AC695" s="182"/>
      <c r="AD695" s="182"/>
    </row>
    <row r="696" spans="2:41">
      <c r="B696" s="1" t="s">
        <v>0</v>
      </c>
      <c r="C696" s="19">
        <f>H711</f>
        <v>0</v>
      </c>
      <c r="E696" s="2" t="s">
        <v>1</v>
      </c>
      <c r="F696" s="2" t="s">
        <v>2</v>
      </c>
      <c r="G696" s="2" t="s">
        <v>3</v>
      </c>
      <c r="H696" s="2" t="s">
        <v>4</v>
      </c>
      <c r="N696" s="2" t="s">
        <v>1</v>
      </c>
      <c r="O696" s="2" t="s">
        <v>5</v>
      </c>
      <c r="P696" s="2" t="s">
        <v>4</v>
      </c>
      <c r="Q696" s="2" t="s">
        <v>6</v>
      </c>
      <c r="R696" s="2" t="s">
        <v>7</v>
      </c>
      <c r="S696" s="3"/>
      <c r="V696" s="17"/>
      <c r="X696" s="1" t="s">
        <v>0</v>
      </c>
      <c r="Y696" s="19">
        <f>AD711</f>
        <v>0</v>
      </c>
      <c r="AA696" s="2" t="s">
        <v>1</v>
      </c>
      <c r="AB696" s="2" t="s">
        <v>2</v>
      </c>
      <c r="AC696" s="2" t="s">
        <v>3</v>
      </c>
      <c r="AD696" s="2" t="s">
        <v>4</v>
      </c>
      <c r="AJ696" s="2" t="s">
        <v>1</v>
      </c>
      <c r="AK696" s="2" t="s">
        <v>5</v>
      </c>
      <c r="AL696" s="2" t="s">
        <v>4</v>
      </c>
      <c r="AM696" s="2" t="s">
        <v>6</v>
      </c>
      <c r="AN696" s="2" t="s">
        <v>7</v>
      </c>
      <c r="AO696" s="3"/>
    </row>
    <row r="697" spans="2:41">
      <c r="C697" s="2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Y697" s="2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" t="s">
        <v>24</v>
      </c>
      <c r="C698" s="19">
        <f>IF(C695&gt;0,C695+C696,C696)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24</v>
      </c>
      <c r="Y698" s="19">
        <f>IF(Y695&gt;0,Y695+Y696,Y696)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" t="s">
        <v>9</v>
      </c>
      <c r="C699" s="20">
        <f>C722</f>
        <v>4750.2982550000015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" t="s">
        <v>9</v>
      </c>
      <c r="Y699" s="20">
        <f>Y722</f>
        <v>4750.2982550000015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6" t="s">
        <v>25</v>
      </c>
      <c r="C700" s="21">
        <f>C698-C699</f>
        <v>-4750.2982550000015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6" t="s">
        <v>8</v>
      </c>
      <c r="Y700" s="21">
        <f>Y698-Y699</f>
        <v>-4750.2982550000015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ht="26.25">
      <c r="B701" s="185" t="str">
        <f>IF(C700&lt;0,"NO PAGAR","COBRAR")</f>
        <v>NO PAGAR</v>
      </c>
      <c r="C701" s="185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85" t="str">
        <f>IF(Y700&lt;0,"NO PAGAR","COBRAR")</f>
        <v>NO PAGAR</v>
      </c>
      <c r="Y701" s="185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76" t="s">
        <v>9</v>
      </c>
      <c r="C702" s="177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76" t="s">
        <v>9</v>
      </c>
      <c r="Y702" s="177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9" t="str">
        <f>IF(C736&lt;0,"SALDO A FAVOR","SALDO ADELANTAD0'")</f>
        <v>SALDO ADELANTAD0'</v>
      </c>
      <c r="C703" s="10">
        <f>IF(Y647&lt;=0,Y647*-1)</f>
        <v>4750.2982550000015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9" t="str">
        <f>IF(C700&lt;0,"SALDO ADELANTADO","SALDO A FAVOR'")</f>
        <v>SALDO ADELANTADO</v>
      </c>
      <c r="Y703" s="10">
        <f>IF(C700&lt;=0,C700*-1)</f>
        <v>4750.2982550000015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10</v>
      </c>
      <c r="C704" s="10">
        <f>R713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10</v>
      </c>
      <c r="Y704" s="10">
        <f>AN713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11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11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12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12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13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14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14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15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15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16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16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17</v>
      </c>
      <c r="C711" s="10"/>
      <c r="E711" s="178" t="s">
        <v>7</v>
      </c>
      <c r="F711" s="179"/>
      <c r="G711" s="180"/>
      <c r="H711" s="5">
        <f>SUM(H697:H710)</f>
        <v>0</v>
      </c>
      <c r="N711" s="3"/>
      <c r="O711" s="3"/>
      <c r="P711" s="3"/>
      <c r="Q711" s="3"/>
      <c r="R711" s="18"/>
      <c r="S711" s="3"/>
      <c r="V711" s="17"/>
      <c r="X711" s="11" t="s">
        <v>17</v>
      </c>
      <c r="Y711" s="10"/>
      <c r="AA711" s="178" t="s">
        <v>7</v>
      </c>
      <c r="AB711" s="179"/>
      <c r="AC711" s="180"/>
      <c r="AD711" s="5">
        <f>SUM(AD697:AD710)</f>
        <v>0</v>
      </c>
      <c r="AJ711" s="3"/>
      <c r="AK711" s="3"/>
      <c r="AL711" s="3"/>
      <c r="AM711" s="3"/>
      <c r="AN711" s="18"/>
      <c r="AO711" s="3"/>
    </row>
    <row r="712" spans="2:41">
      <c r="B712" s="12"/>
      <c r="C712" s="10"/>
      <c r="E712" s="13"/>
      <c r="F712" s="13"/>
      <c r="G712" s="13"/>
      <c r="N712" s="3"/>
      <c r="O712" s="3"/>
      <c r="P712" s="3"/>
      <c r="Q712" s="3"/>
      <c r="R712" s="18"/>
      <c r="S712" s="3"/>
      <c r="V712" s="17"/>
      <c r="X712" s="12"/>
      <c r="Y712" s="10"/>
      <c r="AA712" s="13"/>
      <c r="AB712" s="13"/>
      <c r="AC712" s="13"/>
      <c r="AJ712" s="3"/>
      <c r="AK712" s="3"/>
      <c r="AL712" s="3"/>
      <c r="AM712" s="3"/>
      <c r="AN712" s="18"/>
      <c r="AO712" s="3"/>
    </row>
    <row r="713" spans="2:41">
      <c r="B713" s="12"/>
      <c r="C713" s="10"/>
      <c r="N713" s="178" t="s">
        <v>7</v>
      </c>
      <c r="O713" s="179"/>
      <c r="P713" s="179"/>
      <c r="Q713" s="180"/>
      <c r="R713" s="18">
        <f>SUM(R697:R712)</f>
        <v>0</v>
      </c>
      <c r="S713" s="3"/>
      <c r="V713" s="17"/>
      <c r="X713" s="12"/>
      <c r="Y713" s="10"/>
      <c r="AJ713" s="178" t="s">
        <v>7</v>
      </c>
      <c r="AK713" s="179"/>
      <c r="AL713" s="179"/>
      <c r="AM713" s="180"/>
      <c r="AN713" s="18">
        <f>SUM(AN697:AN712)</f>
        <v>0</v>
      </c>
      <c r="AO713" s="3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E716" s="14"/>
      <c r="V716" s="17"/>
      <c r="X716" s="12"/>
      <c r="Y716" s="10"/>
      <c r="AA716" s="14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1:43">
      <c r="B721" s="11"/>
      <c r="C721" s="10"/>
      <c r="V721" s="17"/>
      <c r="X721" s="11"/>
      <c r="Y721" s="10"/>
    </row>
    <row r="722" spans="1:43">
      <c r="B722" s="15" t="s">
        <v>18</v>
      </c>
      <c r="C722" s="16">
        <f>SUM(C703:C721)</f>
        <v>4750.2982550000015</v>
      </c>
      <c r="V722" s="17"/>
      <c r="X722" s="15" t="s">
        <v>18</v>
      </c>
      <c r="Y722" s="16">
        <f>SUM(Y703:Y721)</f>
        <v>4750.2982550000015</v>
      </c>
    </row>
    <row r="723" spans="1:43">
      <c r="D723" t="s">
        <v>22</v>
      </c>
      <c r="E723" t="s">
        <v>21</v>
      </c>
      <c r="V723" s="17"/>
      <c r="Z723" t="s">
        <v>22</v>
      </c>
      <c r="AA723" t="s">
        <v>21</v>
      </c>
    </row>
    <row r="724" spans="1:43">
      <c r="E724" s="1" t="s">
        <v>19</v>
      </c>
      <c r="V724" s="17"/>
      <c r="AA724" s="1" t="s">
        <v>19</v>
      </c>
    </row>
    <row r="725" spans="1:43">
      <c r="V725" s="17"/>
    </row>
    <row r="726" spans="1:43">
      <c r="V726" s="17"/>
    </row>
    <row r="727" spans="1:43">
      <c r="V727" s="17"/>
    </row>
    <row r="728" spans="1:43">
      <c r="I728" s="17"/>
      <c r="V728" s="17"/>
    </row>
    <row r="729" spans="1:43">
      <c r="I729" s="17"/>
      <c r="V729" s="17"/>
    </row>
    <row r="730" spans="1:43">
      <c r="I730" s="17"/>
      <c r="V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ht="26.25">
      <c r="A732" s="17"/>
      <c r="B732" s="17"/>
      <c r="C732" s="17"/>
      <c r="D732" s="17"/>
      <c r="E732" s="17"/>
      <c r="F732" s="17"/>
      <c r="G732" s="17"/>
      <c r="H732" s="17"/>
      <c r="I732" s="76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ht="26.25">
      <c r="A733" s="17"/>
      <c r="B733" s="17"/>
      <c r="C733" s="17"/>
      <c r="D733" s="17"/>
      <c r="E733" s="17"/>
      <c r="F733" s="17"/>
      <c r="G733" s="17"/>
      <c r="H733" s="17"/>
      <c r="I733" s="76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V734" s="17"/>
    </row>
    <row r="735" spans="1:43" ht="15" customHeight="1">
      <c r="H735" s="76" t="s">
        <v>30</v>
      </c>
      <c r="J735" s="76"/>
      <c r="V735" s="17"/>
      <c r="AA735" s="181" t="s">
        <v>31</v>
      </c>
      <c r="AB735" s="181"/>
      <c r="AC735" s="181"/>
    </row>
    <row r="736" spans="1:43" ht="15" customHeight="1">
      <c r="H736" s="76"/>
      <c r="J736" s="76"/>
      <c r="V736" s="17"/>
      <c r="AA736" s="181"/>
      <c r="AB736" s="181"/>
      <c r="AC736" s="181"/>
    </row>
    <row r="737" spans="2:41">
      <c r="V737" s="17"/>
    </row>
    <row r="738" spans="2:41">
      <c r="V738" s="17"/>
    </row>
    <row r="739" spans="2:41" ht="23.25">
      <c r="B739" s="24" t="s">
        <v>69</v>
      </c>
      <c r="V739" s="17"/>
      <c r="X739" s="22" t="s">
        <v>69</v>
      </c>
    </row>
    <row r="740" spans="2:41" ht="23.25">
      <c r="B740" s="23" t="s">
        <v>32</v>
      </c>
      <c r="C740" s="20">
        <f>IF(X695="PAGADO",0,C700)</f>
        <v>-4750.2982550000015</v>
      </c>
      <c r="E740" s="182" t="s">
        <v>20</v>
      </c>
      <c r="F740" s="182"/>
      <c r="G740" s="182"/>
      <c r="H740" s="182"/>
      <c r="V740" s="17"/>
      <c r="X740" s="23" t="s">
        <v>32</v>
      </c>
      <c r="Y740" s="20">
        <f>IF(B1540="PAGADO",0,C745)</f>
        <v>-4750.2982550000015</v>
      </c>
      <c r="AA740" s="182" t="s">
        <v>20</v>
      </c>
      <c r="AB740" s="182"/>
      <c r="AC740" s="182"/>
      <c r="AD740" s="182"/>
    </row>
    <row r="741" spans="2:41">
      <c r="B741" s="1" t="s">
        <v>0</v>
      </c>
      <c r="C741" s="19">
        <f>H756</f>
        <v>0</v>
      </c>
      <c r="E741" s="2" t="s">
        <v>1</v>
      </c>
      <c r="F741" s="2" t="s">
        <v>2</v>
      </c>
      <c r="G741" s="2" t="s">
        <v>3</v>
      </c>
      <c r="H741" s="2" t="s">
        <v>4</v>
      </c>
      <c r="N741" s="2" t="s">
        <v>1</v>
      </c>
      <c r="O741" s="2" t="s">
        <v>5</v>
      </c>
      <c r="P741" s="2" t="s">
        <v>4</v>
      </c>
      <c r="Q741" s="2" t="s">
        <v>6</v>
      </c>
      <c r="R741" s="2" t="s">
        <v>7</v>
      </c>
      <c r="S741" s="3"/>
      <c r="V741" s="17"/>
      <c r="X741" s="1" t="s">
        <v>0</v>
      </c>
      <c r="Y741" s="19">
        <f>AD756</f>
        <v>0</v>
      </c>
      <c r="AA741" s="2" t="s">
        <v>1</v>
      </c>
      <c r="AB741" s="2" t="s">
        <v>2</v>
      </c>
      <c r="AC741" s="2" t="s">
        <v>3</v>
      </c>
      <c r="AD741" s="2" t="s">
        <v>4</v>
      </c>
      <c r="AJ741" s="2" t="s">
        <v>1</v>
      </c>
      <c r="AK741" s="2" t="s">
        <v>5</v>
      </c>
      <c r="AL741" s="2" t="s">
        <v>4</v>
      </c>
      <c r="AM741" s="2" t="s">
        <v>6</v>
      </c>
      <c r="AN741" s="2" t="s">
        <v>7</v>
      </c>
      <c r="AO741" s="3"/>
    </row>
    <row r="742" spans="2:41">
      <c r="C742" s="2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Y742" s="2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" t="s">
        <v>24</v>
      </c>
      <c r="C743" s="19">
        <f>IF(C740&gt;0,C740+C741,C741)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" t="s">
        <v>24</v>
      </c>
      <c r="Y743" s="19">
        <f>IF(Y740&gt;0,Y740+Y741,Y741)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" t="s">
        <v>9</v>
      </c>
      <c r="C744" s="20">
        <f>C768</f>
        <v>4750.2982550000015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" t="s">
        <v>9</v>
      </c>
      <c r="Y744" s="20">
        <f>Y768</f>
        <v>4750.2982550000015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6" t="s">
        <v>26</v>
      </c>
      <c r="C745" s="21">
        <f>C743-C744</f>
        <v>-4750.2982550000015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6" t="s">
        <v>27</v>
      </c>
      <c r="Y745" s="21">
        <f>Y743-Y744</f>
        <v>-4750.2982550000015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ht="23.25">
      <c r="B746" s="6"/>
      <c r="C746" s="7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83" t="str">
        <f>IF(Y745&lt;0,"NO PAGAR","COBRAR'")</f>
        <v>NO PAGAR</v>
      </c>
      <c r="Y746" s="183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ht="23.25">
      <c r="B747" s="183" t="str">
        <f>IF(C745&lt;0,"NO PAGAR","COBRAR'")</f>
        <v>NO PAGAR</v>
      </c>
      <c r="C747" s="183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6"/>
      <c r="Y747" s="8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76" t="s">
        <v>9</v>
      </c>
      <c r="C748" s="177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76" t="s">
        <v>9</v>
      </c>
      <c r="Y748" s="177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9" t="str">
        <f>IF(Y700&lt;0,"SALDO ADELANTADO","SALDO A FAVOR '")</f>
        <v>SALDO ADELANTADO</v>
      </c>
      <c r="C749" s="10">
        <f>IF(Y700&lt;=0,Y700*-1)</f>
        <v>4750.2982550000015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9" t="str">
        <f>IF(C745&lt;0,"SALDO ADELANTADO","SALDO A FAVOR'")</f>
        <v>SALDO ADELANTADO</v>
      </c>
      <c r="Y749" s="10">
        <f>IF(C745&lt;=0,C745*-1)</f>
        <v>4750.2982550000015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10</v>
      </c>
      <c r="C750" s="10">
        <f>R758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10</v>
      </c>
      <c r="Y750" s="10">
        <f>AN758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11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11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12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12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13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13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14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14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15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15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16</v>
      </c>
      <c r="C756" s="10"/>
      <c r="E756" s="178" t="s">
        <v>7</v>
      </c>
      <c r="F756" s="179"/>
      <c r="G756" s="180"/>
      <c r="H756" s="5">
        <f>SUM(H742:H755)</f>
        <v>0</v>
      </c>
      <c r="N756" s="3"/>
      <c r="O756" s="3"/>
      <c r="P756" s="3"/>
      <c r="Q756" s="3"/>
      <c r="R756" s="18"/>
      <c r="S756" s="3"/>
      <c r="V756" s="17"/>
      <c r="X756" s="11" t="s">
        <v>16</v>
      </c>
      <c r="Y756" s="10"/>
      <c r="AA756" s="178" t="s">
        <v>7</v>
      </c>
      <c r="AB756" s="179"/>
      <c r="AC756" s="180"/>
      <c r="AD756" s="5">
        <f>SUM(AD742:AD755)</f>
        <v>0</v>
      </c>
      <c r="AJ756" s="3"/>
      <c r="AK756" s="3"/>
      <c r="AL756" s="3"/>
      <c r="AM756" s="3"/>
      <c r="AN756" s="18"/>
      <c r="AO756" s="3"/>
    </row>
    <row r="757" spans="2:41">
      <c r="B757" s="11" t="s">
        <v>17</v>
      </c>
      <c r="C757" s="10"/>
      <c r="E757" s="13"/>
      <c r="F757" s="13"/>
      <c r="G757" s="13"/>
      <c r="N757" s="3"/>
      <c r="O757" s="3"/>
      <c r="P757" s="3"/>
      <c r="Q757" s="3"/>
      <c r="R757" s="18"/>
      <c r="S757" s="3"/>
      <c r="V757" s="17"/>
      <c r="X757" s="11" t="s">
        <v>17</v>
      </c>
      <c r="Y757" s="10"/>
      <c r="AA757" s="13"/>
      <c r="AB757" s="13"/>
      <c r="AC757" s="13"/>
      <c r="AJ757" s="3"/>
      <c r="AK757" s="3"/>
      <c r="AL757" s="3"/>
      <c r="AM757" s="3"/>
      <c r="AN757" s="18"/>
      <c r="AO757" s="3"/>
    </row>
    <row r="758" spans="2:41">
      <c r="B758" s="12"/>
      <c r="C758" s="10"/>
      <c r="N758" s="178" t="s">
        <v>7</v>
      </c>
      <c r="O758" s="179"/>
      <c r="P758" s="179"/>
      <c r="Q758" s="180"/>
      <c r="R758" s="18">
        <f>SUM(R742:R757)</f>
        <v>0</v>
      </c>
      <c r="S758" s="3"/>
      <c r="V758" s="17"/>
      <c r="X758" s="12"/>
      <c r="Y758" s="10"/>
      <c r="AJ758" s="178" t="s">
        <v>7</v>
      </c>
      <c r="AK758" s="179"/>
      <c r="AL758" s="179"/>
      <c r="AM758" s="180"/>
      <c r="AN758" s="18">
        <f>SUM(AN742:AN757)</f>
        <v>0</v>
      </c>
      <c r="AO758" s="3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E761" s="14"/>
      <c r="V761" s="17"/>
      <c r="X761" s="12"/>
      <c r="Y761" s="10"/>
      <c r="AA761" s="14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1"/>
      <c r="C767" s="10"/>
      <c r="V767" s="17"/>
      <c r="X767" s="11"/>
      <c r="Y767" s="10"/>
    </row>
    <row r="768" spans="2:41">
      <c r="B768" s="15" t="s">
        <v>18</v>
      </c>
      <c r="C768" s="16">
        <f>SUM(C749:C767)</f>
        <v>4750.2982550000015</v>
      </c>
      <c r="D768" t="s">
        <v>22</v>
      </c>
      <c r="E768" t="s">
        <v>21</v>
      </c>
      <c r="V768" s="17"/>
      <c r="X768" s="15" t="s">
        <v>18</v>
      </c>
      <c r="Y768" s="16">
        <f>SUM(Y749:Y767)</f>
        <v>4750.2982550000015</v>
      </c>
      <c r="Z768" t="s">
        <v>22</v>
      </c>
      <c r="AA768" t="s">
        <v>21</v>
      </c>
    </row>
    <row r="769" spans="5:31">
      <c r="E769" s="1" t="s">
        <v>19</v>
      </c>
      <c r="V769" s="17"/>
      <c r="AA769" s="1" t="s">
        <v>19</v>
      </c>
    </row>
    <row r="770" spans="5:31">
      <c r="V770" s="17"/>
    </row>
    <row r="771" spans="5:31">
      <c r="V771" s="17"/>
    </row>
    <row r="772" spans="5:31">
      <c r="V772" s="17"/>
    </row>
    <row r="773" spans="5:31">
      <c r="V773" s="17"/>
    </row>
    <row r="774" spans="5:31">
      <c r="V774" s="17"/>
    </row>
    <row r="775" spans="5:31">
      <c r="V775" s="17"/>
    </row>
    <row r="776" spans="5:31">
      <c r="V776" s="17"/>
    </row>
    <row r="777" spans="5:31">
      <c r="V777" s="17"/>
    </row>
    <row r="778" spans="5:31">
      <c r="V778" s="17"/>
    </row>
    <row r="779" spans="5:31">
      <c r="V779" s="17"/>
    </row>
    <row r="780" spans="5:31" ht="26.25">
      <c r="I780" s="76"/>
      <c r="V780" s="17"/>
    </row>
    <row r="781" spans="5:31" ht="26.25">
      <c r="I781" s="76"/>
      <c r="V781" s="17"/>
    </row>
    <row r="782" spans="5:31">
      <c r="V782" s="17"/>
      <c r="AC782" s="184" t="s">
        <v>29</v>
      </c>
      <c r="AD782" s="184"/>
      <c r="AE782" s="184"/>
    </row>
    <row r="783" spans="5:31" ht="15" customHeight="1">
      <c r="H783" s="76" t="s">
        <v>28</v>
      </c>
      <c r="J783" s="76"/>
      <c r="V783" s="17"/>
      <c r="AC783" s="184"/>
      <c r="AD783" s="184"/>
      <c r="AE783" s="184"/>
    </row>
    <row r="784" spans="5:31" ht="15" customHeight="1">
      <c r="H784" s="76"/>
      <c r="J784" s="76"/>
      <c r="V784" s="17"/>
      <c r="AC784" s="184"/>
      <c r="AD784" s="184"/>
      <c r="AE784" s="184"/>
    </row>
    <row r="785" spans="2:41">
      <c r="V785" s="17"/>
    </row>
    <row r="786" spans="2:41">
      <c r="V786" s="17"/>
    </row>
    <row r="787" spans="2:41" ht="23.25">
      <c r="B787" s="22" t="s">
        <v>70</v>
      </c>
      <c r="V787" s="17"/>
      <c r="X787" s="22" t="s">
        <v>70</v>
      </c>
    </row>
    <row r="788" spans="2:41" ht="23.25">
      <c r="B788" s="23" t="s">
        <v>32</v>
      </c>
      <c r="C788" s="20">
        <f>IF(X740="PAGADO",0,Y745)</f>
        <v>-4750.2982550000015</v>
      </c>
      <c r="E788" s="182" t="s">
        <v>20</v>
      </c>
      <c r="F788" s="182"/>
      <c r="G788" s="182"/>
      <c r="H788" s="182"/>
      <c r="V788" s="17"/>
      <c r="X788" s="23" t="s">
        <v>32</v>
      </c>
      <c r="Y788" s="20">
        <f>IF(B788="PAGADO",0,C793)</f>
        <v>-4750.2982550000015</v>
      </c>
      <c r="AA788" s="182" t="s">
        <v>20</v>
      </c>
      <c r="AB788" s="182"/>
      <c r="AC788" s="182"/>
      <c r="AD788" s="182"/>
    </row>
    <row r="789" spans="2:41">
      <c r="B789" s="1" t="s">
        <v>0</v>
      </c>
      <c r="C789" s="19">
        <f>H804</f>
        <v>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Y790" s="2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C815</f>
        <v>4750.2982550000015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4750.2982550000015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25</v>
      </c>
      <c r="C793" s="21">
        <f>C791-C792</f>
        <v>-4750.2982550000015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-4750.2982550000015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>
      <c r="B794" s="185" t="str">
        <f>IF(C793&lt;0,"NO PAGAR","COBRAR")</f>
        <v>NO PAGAR</v>
      </c>
      <c r="C794" s="185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85" t="str">
        <f>IF(Y793&lt;0,"NO PAGAR","COBRAR")</f>
        <v>NO PAGAR</v>
      </c>
      <c r="Y794" s="185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76" t="s">
        <v>9</v>
      </c>
      <c r="C795" s="177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76" t="s">
        <v>9</v>
      </c>
      <c r="Y795" s="177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IF(C829&lt;0,"SALDO A FAVOR","SALDO ADELANTAD0'")</f>
        <v>SALDO ADELANTAD0'</v>
      </c>
      <c r="C796" s="10">
        <f>IF(Y740&lt;=0,Y740*-1)</f>
        <v>4750.2982550000015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ADELANTADO</v>
      </c>
      <c r="Y796" s="10">
        <f>IF(C793&lt;=0,C793*-1)</f>
        <v>4750.2982550000015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R806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16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17</v>
      </c>
      <c r="C804" s="10"/>
      <c r="E804" s="178" t="s">
        <v>7</v>
      </c>
      <c r="F804" s="179"/>
      <c r="G804" s="180"/>
      <c r="H804" s="5">
        <f>SUM(H790:H803)</f>
        <v>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178" t="s">
        <v>7</v>
      </c>
      <c r="AB804" s="179"/>
      <c r="AC804" s="180"/>
      <c r="AD804" s="5">
        <f>SUM(AD790:AD803)</f>
        <v>0</v>
      </c>
      <c r="AJ804" s="3"/>
      <c r="AK804" s="3"/>
      <c r="AL804" s="3"/>
      <c r="AM804" s="3"/>
      <c r="AN804" s="18"/>
      <c r="AO804" s="3"/>
    </row>
    <row r="805" spans="2:41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178" t="s">
        <v>7</v>
      </c>
      <c r="O806" s="179"/>
      <c r="P806" s="179"/>
      <c r="Q806" s="180"/>
      <c r="R806" s="18">
        <f>SUM(R790:R805)</f>
        <v>0</v>
      </c>
      <c r="S806" s="3"/>
      <c r="V806" s="17"/>
      <c r="X806" s="12"/>
      <c r="Y806" s="10"/>
      <c r="AJ806" s="178" t="s">
        <v>7</v>
      </c>
      <c r="AK806" s="179"/>
      <c r="AL806" s="179"/>
      <c r="AM806" s="180"/>
      <c r="AN806" s="18">
        <f>SUM(AN790:AN805)</f>
        <v>0</v>
      </c>
      <c r="AO806" s="3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4750.2982550000015</v>
      </c>
      <c r="V815" s="17"/>
      <c r="X815" s="15" t="s">
        <v>18</v>
      </c>
      <c r="Y815" s="16">
        <f>SUM(Y796:Y814)</f>
        <v>4750.2982550000015</v>
      </c>
    </row>
    <row r="816" spans="2:41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>
      <c r="E817" s="1" t="s">
        <v>19</v>
      </c>
      <c r="V817" s="17"/>
      <c r="AA817" s="1" t="s">
        <v>19</v>
      </c>
    </row>
    <row r="818" spans="1:43">
      <c r="V818" s="17"/>
    </row>
    <row r="819" spans="1:43">
      <c r="V819" s="17"/>
    </row>
    <row r="820" spans="1:43">
      <c r="V820" s="17"/>
    </row>
    <row r="821" spans="1:43">
      <c r="I821" s="17"/>
      <c r="V821" s="17"/>
    </row>
    <row r="822" spans="1:43">
      <c r="I822" s="17"/>
      <c r="V822" s="17"/>
    </row>
    <row r="823" spans="1:43">
      <c r="I823" s="17"/>
      <c r="V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ht="26.25">
      <c r="A825" s="17"/>
      <c r="B825" s="17"/>
      <c r="C825" s="17"/>
      <c r="D825" s="17"/>
      <c r="E825" s="17"/>
      <c r="F825" s="17"/>
      <c r="G825" s="17"/>
      <c r="H825" s="17"/>
      <c r="I825" s="76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ht="26.25">
      <c r="A826" s="17"/>
      <c r="B826" s="17"/>
      <c r="C826" s="17"/>
      <c r="D826" s="17"/>
      <c r="E826" s="17"/>
      <c r="F826" s="17"/>
      <c r="G826" s="17"/>
      <c r="H826" s="17"/>
      <c r="I826" s="76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V827" s="17"/>
    </row>
    <row r="828" spans="1:43" ht="15" customHeight="1">
      <c r="H828" s="76" t="s">
        <v>30</v>
      </c>
      <c r="J828" s="76"/>
      <c r="V828" s="17"/>
      <c r="AA828" s="181" t="s">
        <v>31</v>
      </c>
      <c r="AB828" s="181"/>
      <c r="AC828" s="181"/>
    </row>
    <row r="829" spans="1:43" ht="15" customHeight="1">
      <c r="H829" s="76"/>
      <c r="J829" s="76"/>
      <c r="V829" s="17"/>
      <c r="AA829" s="181"/>
      <c r="AB829" s="181"/>
      <c r="AC829" s="181"/>
    </row>
    <row r="830" spans="1:43">
      <c r="V830" s="17"/>
    </row>
    <row r="831" spans="1:43">
      <c r="V831" s="17"/>
    </row>
    <row r="832" spans="1:43" ht="23.25">
      <c r="B832" s="24" t="s">
        <v>70</v>
      </c>
      <c r="V832" s="17"/>
      <c r="X832" s="22" t="s">
        <v>70</v>
      </c>
    </row>
    <row r="833" spans="2:41" ht="23.25">
      <c r="B833" s="23" t="s">
        <v>32</v>
      </c>
      <c r="C833" s="20">
        <f>IF(X788="PAGADO",0,C793)</f>
        <v>-4750.2982550000015</v>
      </c>
      <c r="E833" s="182" t="s">
        <v>20</v>
      </c>
      <c r="F833" s="182"/>
      <c r="G833" s="182"/>
      <c r="H833" s="182"/>
      <c r="V833" s="17"/>
      <c r="X833" s="23" t="s">
        <v>32</v>
      </c>
      <c r="Y833" s="20">
        <f>IF(B1633="PAGADO",0,C838)</f>
        <v>-4750.2982550000015</v>
      </c>
      <c r="AA833" s="182" t="s">
        <v>20</v>
      </c>
      <c r="AB833" s="182"/>
      <c r="AC833" s="182"/>
      <c r="AD833" s="182"/>
    </row>
    <row r="834" spans="2:41">
      <c r="B834" s="1" t="s">
        <v>0</v>
      </c>
      <c r="C834" s="19">
        <f>H849</f>
        <v>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>
      <c r="C835" s="2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Y835" s="2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" t="s">
        <v>24</v>
      </c>
      <c r="C836" s="19">
        <f>IF(C833&gt;0,C833+C834,C834)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" t="s">
        <v>9</v>
      </c>
      <c r="C837" s="20">
        <f>C861</f>
        <v>4750.2982550000015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Y861</f>
        <v>4750.2982550000015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26</v>
      </c>
      <c r="C838" s="21">
        <f>C836-C837</f>
        <v>-4750.2982550000015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-4750.2982550000015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83" t="str">
        <f>IF(Y838&lt;0,"NO PAGAR","COBRAR'")</f>
        <v>NO PAGAR</v>
      </c>
      <c r="Y839" s="183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183" t="str">
        <f>IF(C838&lt;0,"NO PAGAR","COBRAR'")</f>
        <v>NO PAGAR</v>
      </c>
      <c r="C840" s="183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76" t="s">
        <v>9</v>
      </c>
      <c r="C841" s="177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76" t="s">
        <v>9</v>
      </c>
      <c r="Y841" s="177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9" t="str">
        <f>IF(Y793&lt;0,"SALDO ADELANTADO","SALDO A FAVOR '")</f>
        <v>SALDO ADELANTADO</v>
      </c>
      <c r="C842" s="10">
        <f>IF(Y793&lt;=0,Y793*-1)</f>
        <v>4750.2982550000015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ADELANTADO</v>
      </c>
      <c r="Y842" s="10">
        <f>IF(C838&lt;=0,C838*-1)</f>
        <v>4750.2982550000015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16</v>
      </c>
      <c r="C849" s="10"/>
      <c r="E849" s="178" t="s">
        <v>7</v>
      </c>
      <c r="F849" s="179"/>
      <c r="G849" s="180"/>
      <c r="H849" s="5">
        <f>SUM(H835:H848)</f>
        <v>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178" t="s">
        <v>7</v>
      </c>
      <c r="AB849" s="179"/>
      <c r="AC849" s="180"/>
      <c r="AD849" s="5">
        <f>SUM(AD835:AD848)</f>
        <v>0</v>
      </c>
      <c r="AJ849" s="3"/>
      <c r="AK849" s="3"/>
      <c r="AL849" s="3"/>
      <c r="AM849" s="3"/>
      <c r="AN849" s="18"/>
      <c r="AO849" s="3"/>
    </row>
    <row r="850" spans="2:41">
      <c r="B850" s="11" t="s">
        <v>17</v>
      </c>
      <c r="C850" s="10"/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>
      <c r="B851" s="12"/>
      <c r="C851" s="10"/>
      <c r="N851" s="178" t="s">
        <v>7</v>
      </c>
      <c r="O851" s="179"/>
      <c r="P851" s="179"/>
      <c r="Q851" s="180"/>
      <c r="R851" s="18">
        <f>SUM(R835:R850)</f>
        <v>0</v>
      </c>
      <c r="S851" s="3"/>
      <c r="V851" s="17"/>
      <c r="X851" s="12"/>
      <c r="Y851" s="10"/>
      <c r="AJ851" s="178" t="s">
        <v>7</v>
      </c>
      <c r="AK851" s="179"/>
      <c r="AL851" s="179"/>
      <c r="AM851" s="180"/>
      <c r="AN851" s="18">
        <f>SUM(AN835:AN850)</f>
        <v>0</v>
      </c>
      <c r="AO851" s="3"/>
    </row>
    <row r="852" spans="2:41">
      <c r="B852" s="12"/>
      <c r="C852" s="10"/>
      <c r="V852" s="17"/>
      <c r="X852" s="12"/>
      <c r="Y852" s="10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E854" s="14"/>
      <c r="V854" s="17"/>
      <c r="X854" s="12"/>
      <c r="Y854" s="10"/>
      <c r="AA854" s="14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1"/>
      <c r="C860" s="10"/>
      <c r="V860" s="17"/>
      <c r="X860" s="11"/>
      <c r="Y860" s="10"/>
    </row>
    <row r="861" spans="2:41">
      <c r="B861" s="15" t="s">
        <v>18</v>
      </c>
      <c r="C861" s="16">
        <f>SUM(C842:C860)</f>
        <v>4750.2982550000015</v>
      </c>
      <c r="D861" t="s">
        <v>22</v>
      </c>
      <c r="E861" t="s">
        <v>21</v>
      </c>
      <c r="V861" s="17"/>
      <c r="X861" s="15" t="s">
        <v>18</v>
      </c>
      <c r="Y861" s="16">
        <f>SUM(Y842:Y860)</f>
        <v>4750.2982550000015</v>
      </c>
      <c r="Z861" t="s">
        <v>22</v>
      </c>
      <c r="AA861" t="s">
        <v>21</v>
      </c>
    </row>
    <row r="862" spans="2:41">
      <c r="E862" s="1" t="s">
        <v>19</v>
      </c>
      <c r="V862" s="17"/>
      <c r="AA862" s="1" t="s">
        <v>19</v>
      </c>
    </row>
    <row r="863" spans="2:41">
      <c r="V863" s="17"/>
    </row>
    <row r="864" spans="2:41">
      <c r="V864" s="17"/>
    </row>
    <row r="865" spans="8:31">
      <c r="V865" s="17"/>
    </row>
    <row r="866" spans="8:31">
      <c r="V866" s="17"/>
    </row>
    <row r="867" spans="8:31">
      <c r="V867" s="17"/>
    </row>
    <row r="868" spans="8:31">
      <c r="V868" s="17"/>
    </row>
    <row r="869" spans="8:31">
      <c r="V869" s="17"/>
    </row>
    <row r="870" spans="8:31">
      <c r="V870" s="17"/>
    </row>
    <row r="871" spans="8:31">
      <c r="V871" s="17"/>
    </row>
    <row r="872" spans="8:31">
      <c r="V872" s="17"/>
    </row>
    <row r="873" spans="8:31">
      <c r="V873" s="17"/>
    </row>
    <row r="874" spans="8:31" ht="26.25">
      <c r="I874" s="76"/>
      <c r="V874" s="17"/>
    </row>
    <row r="875" spans="8:31" ht="26.25">
      <c r="I875" s="76"/>
      <c r="V875" s="17"/>
    </row>
    <row r="876" spans="8:31">
      <c r="V876" s="17"/>
      <c r="AC876" s="184" t="s">
        <v>29</v>
      </c>
      <c r="AD876" s="184"/>
      <c r="AE876" s="184"/>
    </row>
    <row r="877" spans="8:31" ht="15" customHeight="1">
      <c r="H877" s="76" t="s">
        <v>28</v>
      </c>
      <c r="J877" s="76"/>
      <c r="V877" s="17"/>
      <c r="AC877" s="184"/>
      <c r="AD877" s="184"/>
      <c r="AE877" s="184"/>
    </row>
    <row r="878" spans="8:31" ht="15" customHeight="1">
      <c r="H878" s="76"/>
      <c r="J878" s="76"/>
      <c r="V878" s="17"/>
      <c r="AC878" s="184"/>
      <c r="AD878" s="184"/>
      <c r="AE878" s="184"/>
    </row>
    <row r="879" spans="8:31">
      <c r="V879" s="17"/>
    </row>
    <row r="880" spans="8:31">
      <c r="V880" s="17"/>
    </row>
    <row r="881" spans="2:41" ht="23.25">
      <c r="B881" s="22" t="s">
        <v>71</v>
      </c>
      <c r="V881" s="17"/>
      <c r="X881" s="22" t="s">
        <v>71</v>
      </c>
    </row>
    <row r="882" spans="2:41" ht="23.25">
      <c r="B882" s="23" t="s">
        <v>32</v>
      </c>
      <c r="C882" s="20">
        <f>IF(X833="PAGADO",0,Y838)</f>
        <v>-4750.2982550000015</v>
      </c>
      <c r="E882" s="182" t="s">
        <v>20</v>
      </c>
      <c r="F882" s="182"/>
      <c r="G882" s="182"/>
      <c r="H882" s="182"/>
      <c r="V882" s="17"/>
      <c r="X882" s="23" t="s">
        <v>32</v>
      </c>
      <c r="Y882" s="20">
        <f>IF(B882="PAGADO",0,C887)</f>
        <v>-4750.2982550000015</v>
      </c>
      <c r="AA882" s="182" t="s">
        <v>20</v>
      </c>
      <c r="AB882" s="182"/>
      <c r="AC882" s="182"/>
      <c r="AD882" s="182"/>
    </row>
    <row r="883" spans="2:41">
      <c r="B883" s="1" t="s">
        <v>0</v>
      </c>
      <c r="C883" s="19">
        <f>H898</f>
        <v>0</v>
      </c>
      <c r="E883" s="2" t="s">
        <v>1</v>
      </c>
      <c r="F883" s="2" t="s">
        <v>2</v>
      </c>
      <c r="G883" s="2" t="s">
        <v>3</v>
      </c>
      <c r="H883" s="2" t="s">
        <v>4</v>
      </c>
      <c r="N883" s="2" t="s">
        <v>1</v>
      </c>
      <c r="O883" s="2" t="s">
        <v>5</v>
      </c>
      <c r="P883" s="2" t="s">
        <v>4</v>
      </c>
      <c r="Q883" s="2" t="s">
        <v>6</v>
      </c>
      <c r="R883" s="2" t="s">
        <v>7</v>
      </c>
      <c r="S883" s="3"/>
      <c r="V883" s="17"/>
      <c r="X883" s="1" t="s">
        <v>0</v>
      </c>
      <c r="Y883" s="19">
        <f>AD898</f>
        <v>0</v>
      </c>
      <c r="AA883" s="2" t="s">
        <v>1</v>
      </c>
      <c r="AB883" s="2" t="s">
        <v>2</v>
      </c>
      <c r="AC883" s="2" t="s">
        <v>3</v>
      </c>
      <c r="AD883" s="2" t="s">
        <v>4</v>
      </c>
      <c r="AJ883" s="2" t="s">
        <v>1</v>
      </c>
      <c r="AK883" s="2" t="s">
        <v>5</v>
      </c>
      <c r="AL883" s="2" t="s">
        <v>4</v>
      </c>
      <c r="AM883" s="2" t="s">
        <v>6</v>
      </c>
      <c r="AN883" s="2" t="s">
        <v>7</v>
      </c>
      <c r="AO883" s="3"/>
    </row>
    <row r="884" spans="2:41">
      <c r="C884" s="2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Y884" s="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24</v>
      </c>
      <c r="C885" s="19">
        <f>IF(C882&gt;0,C882+C883,C883)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24</v>
      </c>
      <c r="Y885" s="19">
        <f>IF(Y882&gt;0,Y883+Y882,Y883)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9</v>
      </c>
      <c r="C886" s="20">
        <f>C909</f>
        <v>4750.2982550000015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9</v>
      </c>
      <c r="Y886" s="20">
        <f>Y909</f>
        <v>4750.2982550000015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6" t="s">
        <v>25</v>
      </c>
      <c r="C887" s="21">
        <f>C885-C886</f>
        <v>-4750.2982550000015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 t="s">
        <v>8</v>
      </c>
      <c r="Y887" s="21">
        <f>Y885-Y886</f>
        <v>-4750.2982550000015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6.25">
      <c r="B888" s="185" t="str">
        <f>IF(C887&lt;0,"NO PAGAR","COBRAR")</f>
        <v>NO PAGAR</v>
      </c>
      <c r="C888" s="185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85" t="str">
        <f>IF(Y887&lt;0,"NO PAGAR","COBRAR")</f>
        <v>NO PAGAR</v>
      </c>
      <c r="Y888" s="185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76" t="s">
        <v>9</v>
      </c>
      <c r="C889" s="177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76" t="s">
        <v>9</v>
      </c>
      <c r="Y889" s="177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9" t="str">
        <f>IF(C923&lt;0,"SALDO A FAVOR","SALDO ADELANTAD0'")</f>
        <v>SALDO ADELANTAD0'</v>
      </c>
      <c r="C890" s="10">
        <f>IF(Y838&lt;=0,Y838*-1)</f>
        <v>4750.2982550000015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9" t="str">
        <f>IF(C887&lt;0,"SALDO ADELANTADO","SALDO A FAVOR'")</f>
        <v>SALDO ADELANTADO</v>
      </c>
      <c r="Y890" s="10">
        <f>IF(C887&lt;=0,C887*-1)</f>
        <v>4750.2982550000015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10</v>
      </c>
      <c r="C891" s="10">
        <f>R900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AN900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11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16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17</v>
      </c>
      <c r="C898" s="10"/>
      <c r="E898" s="178" t="s">
        <v>7</v>
      </c>
      <c r="F898" s="179"/>
      <c r="G898" s="180"/>
      <c r="H898" s="5">
        <f>SUM(H884:H897)</f>
        <v>0</v>
      </c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178" t="s">
        <v>7</v>
      </c>
      <c r="AB898" s="179"/>
      <c r="AC898" s="180"/>
      <c r="AD898" s="5">
        <f>SUM(AD884:AD897)</f>
        <v>0</v>
      </c>
      <c r="AJ898" s="3"/>
      <c r="AK898" s="3"/>
      <c r="AL898" s="3"/>
      <c r="AM898" s="3"/>
      <c r="AN898" s="18"/>
      <c r="AO898" s="3"/>
    </row>
    <row r="899" spans="2:41">
      <c r="B899" s="12"/>
      <c r="C899" s="10"/>
      <c r="E899" s="13"/>
      <c r="F899" s="13"/>
      <c r="G899" s="13"/>
      <c r="N899" s="3"/>
      <c r="O899" s="3"/>
      <c r="P899" s="3"/>
      <c r="Q899" s="3"/>
      <c r="R899" s="18"/>
      <c r="S899" s="3"/>
      <c r="V899" s="17"/>
      <c r="X899" s="12"/>
      <c r="Y899" s="10"/>
      <c r="AA899" s="13"/>
      <c r="AB899" s="13"/>
      <c r="AC899" s="13"/>
      <c r="AJ899" s="3"/>
      <c r="AK899" s="3"/>
      <c r="AL899" s="3"/>
      <c r="AM899" s="3"/>
      <c r="AN899" s="18"/>
      <c r="AO899" s="3"/>
    </row>
    <row r="900" spans="2:41">
      <c r="B900" s="12"/>
      <c r="C900" s="10"/>
      <c r="N900" s="178" t="s">
        <v>7</v>
      </c>
      <c r="O900" s="179"/>
      <c r="P900" s="179"/>
      <c r="Q900" s="180"/>
      <c r="R900" s="18">
        <f>SUM(R884:R899)</f>
        <v>0</v>
      </c>
      <c r="S900" s="3"/>
      <c r="V900" s="17"/>
      <c r="X900" s="12"/>
      <c r="Y900" s="10"/>
      <c r="AJ900" s="178" t="s">
        <v>7</v>
      </c>
      <c r="AK900" s="179"/>
      <c r="AL900" s="179"/>
      <c r="AM900" s="180"/>
      <c r="AN900" s="18">
        <f>SUM(AN884:AN899)</f>
        <v>0</v>
      </c>
      <c r="AO900" s="3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E903" s="14"/>
      <c r="V903" s="17"/>
      <c r="X903" s="12"/>
      <c r="Y903" s="10"/>
      <c r="AA903" s="14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1"/>
      <c r="C908" s="10"/>
      <c r="V908" s="17"/>
      <c r="X908" s="11"/>
      <c r="Y908" s="10"/>
    </row>
    <row r="909" spans="2:41">
      <c r="B909" s="15" t="s">
        <v>18</v>
      </c>
      <c r="C909" s="16">
        <f>SUM(C890:C908)</f>
        <v>4750.2982550000015</v>
      </c>
      <c r="V909" s="17"/>
      <c r="X909" s="15" t="s">
        <v>18</v>
      </c>
      <c r="Y909" s="16">
        <f>SUM(Y890:Y908)</f>
        <v>4750.2982550000015</v>
      </c>
    </row>
    <row r="910" spans="2:41">
      <c r="D910" t="s">
        <v>22</v>
      </c>
      <c r="E910" t="s">
        <v>21</v>
      </c>
      <c r="V910" s="17"/>
      <c r="Z910" t="s">
        <v>22</v>
      </c>
      <c r="AA910" t="s">
        <v>21</v>
      </c>
    </row>
    <row r="911" spans="2:41">
      <c r="E911" s="1" t="s">
        <v>19</v>
      </c>
      <c r="V911" s="17"/>
      <c r="AA911" s="1" t="s">
        <v>19</v>
      </c>
    </row>
    <row r="912" spans="2:41">
      <c r="V912" s="17"/>
    </row>
    <row r="913" spans="1:43">
      <c r="V913" s="17"/>
    </row>
    <row r="914" spans="1:43">
      <c r="V914" s="17"/>
    </row>
    <row r="915" spans="1:43">
      <c r="I915" s="17"/>
      <c r="V915" s="17"/>
    </row>
    <row r="916" spans="1:43">
      <c r="I916" s="17"/>
      <c r="V916" s="17"/>
    </row>
    <row r="917" spans="1:43">
      <c r="I917" s="17"/>
      <c r="V917" s="17"/>
    </row>
    <row r="918" spans="1:43">
      <c r="A918" s="17"/>
      <c r="B918" s="17"/>
      <c r="C918" s="17"/>
      <c r="D918" s="17"/>
      <c r="E918" s="17"/>
      <c r="F918" s="17"/>
      <c r="G918" s="17"/>
      <c r="H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 ht="26.25">
      <c r="A919" s="17"/>
      <c r="B919" s="17"/>
      <c r="C919" s="17"/>
      <c r="D919" s="17"/>
      <c r="E919" s="17"/>
      <c r="F919" s="17"/>
      <c r="G919" s="17"/>
      <c r="H919" s="17"/>
      <c r="I919" s="76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 ht="26.25">
      <c r="A920" s="17"/>
      <c r="B920" s="17"/>
      <c r="C920" s="17"/>
      <c r="D920" s="17"/>
      <c r="E920" s="17"/>
      <c r="F920" s="17"/>
      <c r="G920" s="17"/>
      <c r="H920" s="17"/>
      <c r="I920" s="76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</row>
    <row r="921" spans="1:43">
      <c r="V921" s="17"/>
    </row>
    <row r="922" spans="1:43" ht="15" customHeight="1">
      <c r="H922" s="76" t="s">
        <v>30</v>
      </c>
      <c r="J922" s="76"/>
      <c r="V922" s="17"/>
      <c r="AA922" s="181" t="s">
        <v>31</v>
      </c>
      <c r="AB922" s="181"/>
      <c r="AC922" s="181"/>
    </row>
    <row r="923" spans="1:43" ht="15" customHeight="1">
      <c r="H923" s="76"/>
      <c r="J923" s="76"/>
      <c r="V923" s="17"/>
      <c r="AA923" s="181"/>
      <c r="AB923" s="181"/>
      <c r="AC923" s="181"/>
    </row>
    <row r="924" spans="1:43">
      <c r="V924" s="17"/>
    </row>
    <row r="925" spans="1:43">
      <c r="V925" s="17"/>
    </row>
    <row r="926" spans="1:43" ht="23.25">
      <c r="B926" s="24" t="s">
        <v>73</v>
      </c>
      <c r="V926" s="17"/>
      <c r="X926" s="22" t="s">
        <v>71</v>
      </c>
    </row>
    <row r="927" spans="1:43" ht="23.25">
      <c r="B927" s="23" t="s">
        <v>32</v>
      </c>
      <c r="C927" s="20">
        <f>IF(X882="PAGADO",0,C887)</f>
        <v>-4750.2982550000015</v>
      </c>
      <c r="E927" s="182" t="s">
        <v>20</v>
      </c>
      <c r="F927" s="182"/>
      <c r="G927" s="182"/>
      <c r="H927" s="182"/>
      <c r="V927" s="17"/>
      <c r="X927" s="23" t="s">
        <v>32</v>
      </c>
      <c r="Y927" s="20">
        <f>IF(B1727="PAGADO",0,C932)</f>
        <v>-4750.2982550000015</v>
      </c>
      <c r="AA927" s="182" t="s">
        <v>20</v>
      </c>
      <c r="AB927" s="182"/>
      <c r="AC927" s="182"/>
      <c r="AD927" s="182"/>
    </row>
    <row r="928" spans="1:43">
      <c r="B928" s="1" t="s">
        <v>0</v>
      </c>
      <c r="C928" s="19">
        <f>H943</f>
        <v>0</v>
      </c>
      <c r="E928" s="2" t="s">
        <v>1</v>
      </c>
      <c r="F928" s="2" t="s">
        <v>2</v>
      </c>
      <c r="G928" s="2" t="s">
        <v>3</v>
      </c>
      <c r="H928" s="2" t="s">
        <v>4</v>
      </c>
      <c r="N928" s="2" t="s">
        <v>1</v>
      </c>
      <c r="O928" s="2" t="s">
        <v>5</v>
      </c>
      <c r="P928" s="2" t="s">
        <v>4</v>
      </c>
      <c r="Q928" s="2" t="s">
        <v>6</v>
      </c>
      <c r="R928" s="2" t="s">
        <v>7</v>
      </c>
      <c r="S928" s="3"/>
      <c r="V928" s="17"/>
      <c r="X928" s="1" t="s">
        <v>0</v>
      </c>
      <c r="Y928" s="19">
        <f>AD943</f>
        <v>0</v>
      </c>
      <c r="AA928" s="2" t="s">
        <v>1</v>
      </c>
      <c r="AB928" s="2" t="s">
        <v>2</v>
      </c>
      <c r="AC928" s="2" t="s">
        <v>3</v>
      </c>
      <c r="AD928" s="2" t="s">
        <v>4</v>
      </c>
      <c r="AJ928" s="2" t="s">
        <v>1</v>
      </c>
      <c r="AK928" s="2" t="s">
        <v>5</v>
      </c>
      <c r="AL928" s="2" t="s">
        <v>4</v>
      </c>
      <c r="AM928" s="2" t="s">
        <v>6</v>
      </c>
      <c r="AN928" s="2" t="s">
        <v>7</v>
      </c>
      <c r="AO928" s="3"/>
    </row>
    <row r="929" spans="2:41">
      <c r="C929" s="2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Y929" s="2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24</v>
      </c>
      <c r="C930" s="19">
        <f>IF(C927&gt;0,C927+C928,C928)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24</v>
      </c>
      <c r="Y930" s="19">
        <f>IF(Y927&gt;0,Y927+Y928,Y928)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" t="s">
        <v>9</v>
      </c>
      <c r="C931" s="20">
        <f>C955</f>
        <v>4750.2982550000015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" t="s">
        <v>9</v>
      </c>
      <c r="Y931" s="20">
        <f>Y955</f>
        <v>4750.2982550000015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6" t="s">
        <v>26</v>
      </c>
      <c r="C932" s="21">
        <f>C930-C931</f>
        <v>-4750.2982550000015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6" t="s">
        <v>27</v>
      </c>
      <c r="Y932" s="21">
        <f>Y930-Y931</f>
        <v>-4750.2982550000015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>
      <c r="B933" s="6"/>
      <c r="C933" s="7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83" t="str">
        <f>IF(Y932&lt;0,"NO PAGAR","COBRAR'")</f>
        <v>NO PAGAR</v>
      </c>
      <c r="Y933" s="183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ht="23.25">
      <c r="B934" s="183" t="str">
        <f>IF(C932&lt;0,"NO PAGAR","COBRAR'")</f>
        <v>NO PAGAR</v>
      </c>
      <c r="C934" s="183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/>
      <c r="Y934" s="8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76" t="s">
        <v>9</v>
      </c>
      <c r="C935" s="177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76" t="s">
        <v>9</v>
      </c>
      <c r="Y935" s="177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9" t="str">
        <f>IF(Y887&lt;0,"SALDO ADELANTADO","SALDO A FAVOR '")</f>
        <v>SALDO ADELANTADO</v>
      </c>
      <c r="C936" s="10">
        <f>IF(Y887&lt;=0,Y887*-1)</f>
        <v>4750.2982550000015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9" t="str">
        <f>IF(C932&lt;0,"SALDO ADELANTADO","SALDO A FAVOR'")</f>
        <v>SALDO ADELANTADO</v>
      </c>
      <c r="Y936" s="10">
        <f>IF(C932&lt;=0,C932*-1)</f>
        <v>4750.2982550000015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10</v>
      </c>
      <c r="C937" s="10">
        <f>R945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10</v>
      </c>
      <c r="Y937" s="10">
        <f>AN945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11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11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12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12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13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13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14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14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15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15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16</v>
      </c>
      <c r="C943" s="10"/>
      <c r="E943" s="178" t="s">
        <v>7</v>
      </c>
      <c r="F943" s="179"/>
      <c r="G943" s="180"/>
      <c r="H943" s="5">
        <f>SUM(H929:H942)</f>
        <v>0</v>
      </c>
      <c r="N943" s="3"/>
      <c r="O943" s="3"/>
      <c r="P943" s="3"/>
      <c r="Q943" s="3"/>
      <c r="R943" s="18"/>
      <c r="S943" s="3"/>
      <c r="V943" s="17"/>
      <c r="X943" s="11" t="s">
        <v>16</v>
      </c>
      <c r="Y943" s="10"/>
      <c r="AA943" s="178" t="s">
        <v>7</v>
      </c>
      <c r="AB943" s="179"/>
      <c r="AC943" s="180"/>
      <c r="AD943" s="5">
        <f>SUM(AD929:AD942)</f>
        <v>0</v>
      </c>
      <c r="AJ943" s="3"/>
      <c r="AK943" s="3"/>
      <c r="AL943" s="3"/>
      <c r="AM943" s="3"/>
      <c r="AN943" s="18"/>
      <c r="AO943" s="3"/>
    </row>
    <row r="944" spans="2:41">
      <c r="B944" s="11" t="s">
        <v>17</v>
      </c>
      <c r="C944" s="10"/>
      <c r="E944" s="13"/>
      <c r="F944" s="13"/>
      <c r="G944" s="13"/>
      <c r="N944" s="3"/>
      <c r="O944" s="3"/>
      <c r="P944" s="3"/>
      <c r="Q944" s="3"/>
      <c r="R944" s="18"/>
      <c r="S944" s="3"/>
      <c r="V944" s="17"/>
      <c r="X944" s="11" t="s">
        <v>17</v>
      </c>
      <c r="Y944" s="10"/>
      <c r="AA944" s="13"/>
      <c r="AB944" s="13"/>
      <c r="AC944" s="13"/>
      <c r="AJ944" s="3"/>
      <c r="AK944" s="3"/>
      <c r="AL944" s="3"/>
      <c r="AM944" s="3"/>
      <c r="AN944" s="18"/>
      <c r="AO944" s="3"/>
    </row>
    <row r="945" spans="2:41">
      <c r="B945" s="12"/>
      <c r="C945" s="10"/>
      <c r="N945" s="178" t="s">
        <v>7</v>
      </c>
      <c r="O945" s="179"/>
      <c r="P945" s="179"/>
      <c r="Q945" s="180"/>
      <c r="R945" s="18">
        <f>SUM(R929:R944)</f>
        <v>0</v>
      </c>
      <c r="S945" s="3"/>
      <c r="V945" s="17"/>
      <c r="X945" s="12"/>
      <c r="Y945" s="10"/>
      <c r="AJ945" s="178" t="s">
        <v>7</v>
      </c>
      <c r="AK945" s="179"/>
      <c r="AL945" s="179"/>
      <c r="AM945" s="180"/>
      <c r="AN945" s="18">
        <f>SUM(AN929:AN944)</f>
        <v>0</v>
      </c>
      <c r="AO945" s="3"/>
    </row>
    <row r="946" spans="2:41">
      <c r="B946" s="12"/>
      <c r="C946" s="10"/>
      <c r="V946" s="17"/>
      <c r="X946" s="12"/>
      <c r="Y946" s="10"/>
    </row>
    <row r="947" spans="2:41">
      <c r="B947" s="12"/>
      <c r="C947" s="10"/>
      <c r="V947" s="17"/>
      <c r="X947" s="12"/>
      <c r="Y947" s="10"/>
    </row>
    <row r="948" spans="2:41">
      <c r="B948" s="12"/>
      <c r="C948" s="10"/>
      <c r="E948" s="14"/>
      <c r="V948" s="17"/>
      <c r="X948" s="12"/>
      <c r="Y948" s="10"/>
      <c r="AA948" s="14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1"/>
      <c r="C954" s="10"/>
      <c r="V954" s="17"/>
      <c r="X954" s="11"/>
      <c r="Y954" s="10"/>
    </row>
    <row r="955" spans="2:41">
      <c r="B955" s="15" t="s">
        <v>18</v>
      </c>
      <c r="C955" s="16">
        <f>SUM(C936:C954)</f>
        <v>4750.2982550000015</v>
      </c>
      <c r="D955" t="s">
        <v>22</v>
      </c>
      <c r="E955" t="s">
        <v>21</v>
      </c>
      <c r="V955" s="17"/>
      <c r="X955" s="15" t="s">
        <v>18</v>
      </c>
      <c r="Y955" s="16">
        <f>SUM(Y936:Y954)</f>
        <v>4750.2982550000015</v>
      </c>
      <c r="Z955" t="s">
        <v>22</v>
      </c>
      <c r="AA955" t="s">
        <v>21</v>
      </c>
    </row>
    <row r="956" spans="2:41">
      <c r="E956" s="1" t="s">
        <v>19</v>
      </c>
      <c r="V956" s="17"/>
      <c r="AA956" s="1" t="s">
        <v>19</v>
      </c>
    </row>
    <row r="957" spans="2:41">
      <c r="V957" s="17"/>
    </row>
    <row r="958" spans="2:41">
      <c r="V958" s="17"/>
    </row>
    <row r="959" spans="2:41">
      <c r="V959" s="17"/>
    </row>
    <row r="960" spans="2:41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</row>
    <row r="966" spans="2:41">
      <c r="V966" s="17"/>
    </row>
    <row r="967" spans="2:41" ht="26.25">
      <c r="I967" s="76"/>
      <c r="V967" s="17"/>
    </row>
    <row r="968" spans="2:41" ht="26.25">
      <c r="I968" s="76"/>
      <c r="V968" s="17"/>
    </row>
    <row r="969" spans="2:41">
      <c r="V969" s="17"/>
      <c r="AC969" s="184" t="s">
        <v>29</v>
      </c>
      <c r="AD969" s="184"/>
      <c r="AE969" s="184"/>
    </row>
    <row r="970" spans="2:41" ht="15" customHeight="1">
      <c r="H970" s="76" t="s">
        <v>28</v>
      </c>
      <c r="J970" s="76"/>
      <c r="V970" s="17"/>
      <c r="AC970" s="184"/>
      <c r="AD970" s="184"/>
      <c r="AE970" s="184"/>
    </row>
    <row r="971" spans="2:41" ht="15" customHeight="1">
      <c r="H971" s="76"/>
      <c r="J971" s="76"/>
      <c r="V971" s="17"/>
      <c r="AC971" s="184"/>
      <c r="AD971" s="184"/>
      <c r="AE971" s="184"/>
    </row>
    <row r="972" spans="2:41">
      <c r="V972" s="17"/>
    </row>
    <row r="973" spans="2:41">
      <c r="V973" s="17"/>
    </row>
    <row r="974" spans="2:41" ht="23.25">
      <c r="B974" s="22" t="s">
        <v>72</v>
      </c>
      <c r="V974" s="17"/>
      <c r="X974" s="22" t="s">
        <v>74</v>
      </c>
    </row>
    <row r="975" spans="2:41" ht="23.25">
      <c r="B975" s="23" t="s">
        <v>32</v>
      </c>
      <c r="C975" s="20">
        <f>IF(X927="PAGADO",0,Y932)</f>
        <v>-4750.2982550000015</v>
      </c>
      <c r="E975" s="182" t="s">
        <v>20</v>
      </c>
      <c r="F975" s="182"/>
      <c r="G975" s="182"/>
      <c r="H975" s="182"/>
      <c r="V975" s="17"/>
      <c r="X975" s="23" t="s">
        <v>32</v>
      </c>
      <c r="Y975" s="20">
        <f>IF(B975="PAGADO",0,C980)</f>
        <v>-4750.2982550000015</v>
      </c>
      <c r="AA975" s="182" t="s">
        <v>20</v>
      </c>
      <c r="AB975" s="182"/>
      <c r="AC975" s="182"/>
      <c r="AD975" s="182"/>
    </row>
    <row r="976" spans="2:41">
      <c r="B976" s="1" t="s">
        <v>0</v>
      </c>
      <c r="C976" s="19">
        <f>H991</f>
        <v>0</v>
      </c>
      <c r="E976" s="2" t="s">
        <v>1</v>
      </c>
      <c r="F976" s="2" t="s">
        <v>2</v>
      </c>
      <c r="G976" s="2" t="s">
        <v>3</v>
      </c>
      <c r="H976" s="2" t="s">
        <v>4</v>
      </c>
      <c r="N976" s="2" t="s">
        <v>1</v>
      </c>
      <c r="O976" s="2" t="s">
        <v>5</v>
      </c>
      <c r="P976" s="2" t="s">
        <v>4</v>
      </c>
      <c r="Q976" s="2" t="s">
        <v>6</v>
      </c>
      <c r="R976" s="2" t="s">
        <v>7</v>
      </c>
      <c r="S976" s="3"/>
      <c r="V976" s="17"/>
      <c r="X976" s="1" t="s">
        <v>0</v>
      </c>
      <c r="Y976" s="19">
        <f>AD991</f>
        <v>0</v>
      </c>
      <c r="AA976" s="2" t="s">
        <v>1</v>
      </c>
      <c r="AB976" s="2" t="s">
        <v>2</v>
      </c>
      <c r="AC976" s="2" t="s">
        <v>3</v>
      </c>
      <c r="AD976" s="2" t="s">
        <v>4</v>
      </c>
      <c r="AJ976" s="2" t="s">
        <v>1</v>
      </c>
      <c r="AK976" s="2" t="s">
        <v>5</v>
      </c>
      <c r="AL976" s="2" t="s">
        <v>4</v>
      </c>
      <c r="AM976" s="2" t="s">
        <v>6</v>
      </c>
      <c r="AN976" s="2" t="s">
        <v>7</v>
      </c>
      <c r="AO976" s="3"/>
    </row>
    <row r="977" spans="2:41">
      <c r="C977" s="2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Y977" s="2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24</v>
      </c>
      <c r="C978" s="19">
        <f>IF(C975&gt;0,C975+C976,C976)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24</v>
      </c>
      <c r="Y978" s="19">
        <f>IF(Y975&gt;0,Y975+Y976,Y976)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" t="s">
        <v>9</v>
      </c>
      <c r="C979" s="20">
        <f>C1002</f>
        <v>4750.2982550000015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9</v>
      </c>
      <c r="Y979" s="20">
        <f>Y1002</f>
        <v>4750.2982550000015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6" t="s">
        <v>25</v>
      </c>
      <c r="C980" s="21">
        <f>C978-C979</f>
        <v>-4750.2982550000015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6" t="s">
        <v>8</v>
      </c>
      <c r="Y980" s="21">
        <f>Y978-Y979</f>
        <v>-4750.2982550000015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6.25">
      <c r="B981" s="185" t="str">
        <f>IF(C980&lt;0,"NO PAGAR","COBRAR")</f>
        <v>NO PAGAR</v>
      </c>
      <c r="C981" s="185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85" t="str">
        <f>IF(Y980&lt;0,"NO PAGAR","COBRAR")</f>
        <v>NO PAGAR</v>
      </c>
      <c r="Y981" s="185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76" t="s">
        <v>9</v>
      </c>
      <c r="C982" s="177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76" t="s">
        <v>9</v>
      </c>
      <c r="Y982" s="177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IF(C1016&lt;0,"SALDO A FAVOR","SALDO ADELANTAD0'")</f>
        <v>SALDO ADELANTAD0'</v>
      </c>
      <c r="C983" s="10">
        <f>IF(Y927&lt;=0,Y927*-1)</f>
        <v>4750.2982550000015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IF(C980&lt;0,"SALDO ADELANTADO","SALDO A FAVOR'")</f>
        <v>SALDO ADELANTADO</v>
      </c>
      <c r="Y983" s="10">
        <f>IF(C980&lt;=0,C980*-1)</f>
        <v>4750.2982550000015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R993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AN993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178" t="s">
        <v>7</v>
      </c>
      <c r="F991" s="179"/>
      <c r="G991" s="180"/>
      <c r="H991" s="5">
        <f>SUM(H977:H990)</f>
        <v>0</v>
      </c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78" t="s">
        <v>7</v>
      </c>
      <c r="AB991" s="179"/>
      <c r="AC991" s="180"/>
      <c r="AD991" s="5">
        <f>SUM(AD977:AD990)</f>
        <v>0</v>
      </c>
      <c r="AJ991" s="3"/>
      <c r="AK991" s="3"/>
      <c r="AL991" s="3"/>
      <c r="AM991" s="3"/>
      <c r="AN991" s="18"/>
      <c r="AO991" s="3"/>
    </row>
    <row r="992" spans="2:41">
      <c r="B992" s="12"/>
      <c r="C992" s="10"/>
      <c r="E992" s="13"/>
      <c r="F992" s="13"/>
      <c r="G992" s="13"/>
      <c r="N992" s="3"/>
      <c r="O992" s="3"/>
      <c r="P992" s="3"/>
      <c r="Q992" s="3"/>
      <c r="R992" s="18"/>
      <c r="S992" s="3"/>
      <c r="V992" s="17"/>
      <c r="X992" s="12"/>
      <c r="Y992" s="10"/>
      <c r="AA992" s="13"/>
      <c r="AB992" s="13"/>
      <c r="AC992" s="13"/>
      <c r="AJ992" s="3"/>
      <c r="AK992" s="3"/>
      <c r="AL992" s="3"/>
      <c r="AM992" s="3"/>
      <c r="AN992" s="18"/>
      <c r="AO992" s="3"/>
    </row>
    <row r="993" spans="2:41">
      <c r="B993" s="12"/>
      <c r="C993" s="10"/>
      <c r="N993" s="178" t="s">
        <v>7</v>
      </c>
      <c r="O993" s="179"/>
      <c r="P993" s="179"/>
      <c r="Q993" s="180"/>
      <c r="R993" s="18">
        <f>SUM(R977:R992)</f>
        <v>0</v>
      </c>
      <c r="S993" s="3"/>
      <c r="V993" s="17"/>
      <c r="X993" s="12"/>
      <c r="Y993" s="10"/>
      <c r="AJ993" s="178" t="s">
        <v>7</v>
      </c>
      <c r="AK993" s="179"/>
      <c r="AL993" s="179"/>
      <c r="AM993" s="180"/>
      <c r="AN993" s="18">
        <f>SUM(AN977:AN992)</f>
        <v>0</v>
      </c>
      <c r="AO993" s="3"/>
    </row>
    <row r="994" spans="2:41">
      <c r="B994" s="12"/>
      <c r="C994" s="10"/>
      <c r="V994" s="17"/>
      <c r="X994" s="12"/>
      <c r="Y994" s="10"/>
    </row>
    <row r="995" spans="2:41">
      <c r="B995" s="12"/>
      <c r="C995" s="10"/>
      <c r="V995" s="17"/>
      <c r="X995" s="12"/>
      <c r="Y995" s="10"/>
    </row>
    <row r="996" spans="2:41">
      <c r="B996" s="12"/>
      <c r="C996" s="10"/>
      <c r="E996" s="14"/>
      <c r="V996" s="17"/>
      <c r="X996" s="12"/>
      <c r="Y996" s="10"/>
      <c r="AA996" s="14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1"/>
      <c r="C1001" s="10"/>
      <c r="V1001" s="17"/>
      <c r="X1001" s="11"/>
      <c r="Y1001" s="10"/>
    </row>
    <row r="1002" spans="2:41">
      <c r="B1002" s="15" t="s">
        <v>18</v>
      </c>
      <c r="C1002" s="16">
        <f>SUM(C983:C1001)</f>
        <v>4750.2982550000015</v>
      </c>
      <c r="V1002" s="17"/>
      <c r="X1002" s="15" t="s">
        <v>18</v>
      </c>
      <c r="Y1002" s="16">
        <f>SUM(Y983:Y1001)</f>
        <v>4750.2982550000015</v>
      </c>
    </row>
    <row r="1003" spans="2:41">
      <c r="D1003" t="s">
        <v>22</v>
      </c>
      <c r="E1003" t="s">
        <v>21</v>
      </c>
      <c r="V1003" s="17"/>
      <c r="Z1003" t="s">
        <v>22</v>
      </c>
      <c r="AA1003" t="s">
        <v>21</v>
      </c>
    </row>
    <row r="1004" spans="2:41">
      <c r="E1004" s="1" t="s">
        <v>19</v>
      </c>
      <c r="V1004" s="17"/>
      <c r="AA1004" s="1" t="s">
        <v>19</v>
      </c>
    </row>
    <row r="1005" spans="2:41">
      <c r="V1005" s="17"/>
    </row>
    <row r="1006" spans="2:41">
      <c r="V1006" s="17"/>
    </row>
    <row r="1007" spans="2:41">
      <c r="V1007" s="17"/>
    </row>
    <row r="1008" spans="2:41">
      <c r="I1008" s="17"/>
      <c r="V1008" s="17"/>
    </row>
    <row r="1009" spans="1:43">
      <c r="I1009" s="17"/>
      <c r="V1009" s="17"/>
    </row>
    <row r="1010" spans="1:43">
      <c r="I1010" s="17"/>
      <c r="V1010" s="17"/>
    </row>
    <row r="1011" spans="1:43">
      <c r="A1011" s="17"/>
      <c r="B1011" s="17"/>
      <c r="C1011" s="17"/>
      <c r="D1011" s="17"/>
      <c r="E1011" s="17"/>
      <c r="F1011" s="17"/>
      <c r="G1011" s="17"/>
      <c r="H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 ht="26.25">
      <c r="A1012" s="17"/>
      <c r="B1012" s="17"/>
      <c r="C1012" s="17"/>
      <c r="D1012" s="17"/>
      <c r="E1012" s="17"/>
      <c r="F1012" s="17"/>
      <c r="G1012" s="17"/>
      <c r="H1012" s="17"/>
      <c r="I1012" s="76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 ht="26.25">
      <c r="A1013" s="17"/>
      <c r="B1013" s="17"/>
      <c r="C1013" s="17"/>
      <c r="D1013" s="17"/>
      <c r="E1013" s="17"/>
      <c r="F1013" s="17"/>
      <c r="G1013" s="17"/>
      <c r="H1013" s="17"/>
      <c r="I1013" s="76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</row>
    <row r="1014" spans="1:43">
      <c r="V1014" s="17"/>
    </row>
    <row r="1015" spans="1:43" ht="15" customHeight="1">
      <c r="H1015" s="76" t="s">
        <v>30</v>
      </c>
      <c r="J1015" s="76"/>
      <c r="V1015" s="17"/>
      <c r="AA1015" s="181" t="s">
        <v>31</v>
      </c>
      <c r="AB1015" s="181"/>
      <c r="AC1015" s="181"/>
    </row>
    <row r="1016" spans="1:43" ht="15" customHeight="1">
      <c r="H1016" s="76"/>
      <c r="J1016" s="76"/>
      <c r="V1016" s="17"/>
      <c r="AA1016" s="181"/>
      <c r="AB1016" s="181"/>
      <c r="AC1016" s="181"/>
    </row>
    <row r="1017" spans="1:43">
      <c r="V1017" s="17"/>
    </row>
    <row r="1018" spans="1:43">
      <c r="V1018" s="17"/>
    </row>
    <row r="1019" spans="1:43" ht="23.25">
      <c r="B1019" s="24" t="s">
        <v>72</v>
      </c>
      <c r="V1019" s="17"/>
      <c r="X1019" s="22" t="s">
        <v>72</v>
      </c>
    </row>
    <row r="1020" spans="1:43" ht="23.25">
      <c r="B1020" s="23" t="s">
        <v>32</v>
      </c>
      <c r="C1020" s="20">
        <f>IF(X975="PAGADO",0,C980)</f>
        <v>-4750.2982550000015</v>
      </c>
      <c r="E1020" s="182" t="s">
        <v>20</v>
      </c>
      <c r="F1020" s="182"/>
      <c r="G1020" s="182"/>
      <c r="H1020" s="182"/>
      <c r="V1020" s="17"/>
      <c r="X1020" s="23" t="s">
        <v>32</v>
      </c>
      <c r="Y1020" s="20">
        <f>IF(B1820="PAGADO",0,C1025)</f>
        <v>-4750.2982550000015</v>
      </c>
      <c r="AA1020" s="182" t="s">
        <v>20</v>
      </c>
      <c r="AB1020" s="182"/>
      <c r="AC1020" s="182"/>
      <c r="AD1020" s="182"/>
    </row>
    <row r="1021" spans="1:43">
      <c r="B1021" s="1" t="s">
        <v>0</v>
      </c>
      <c r="C1021" s="19">
        <f>H1036</f>
        <v>0</v>
      </c>
      <c r="E1021" s="2" t="s">
        <v>1</v>
      </c>
      <c r="F1021" s="2" t="s">
        <v>2</v>
      </c>
      <c r="G1021" s="2" t="s">
        <v>3</v>
      </c>
      <c r="H1021" s="2" t="s">
        <v>4</v>
      </c>
      <c r="N1021" s="2" t="s">
        <v>1</v>
      </c>
      <c r="O1021" s="2" t="s">
        <v>5</v>
      </c>
      <c r="P1021" s="2" t="s">
        <v>4</v>
      </c>
      <c r="Q1021" s="2" t="s">
        <v>6</v>
      </c>
      <c r="R1021" s="2" t="s">
        <v>7</v>
      </c>
      <c r="S1021" s="3"/>
      <c r="V1021" s="17"/>
      <c r="X1021" s="1" t="s">
        <v>0</v>
      </c>
      <c r="Y1021" s="19">
        <f>AD1036</f>
        <v>0</v>
      </c>
      <c r="AA1021" s="2" t="s">
        <v>1</v>
      </c>
      <c r="AB1021" s="2" t="s">
        <v>2</v>
      </c>
      <c r="AC1021" s="2" t="s">
        <v>3</v>
      </c>
      <c r="AD1021" s="2" t="s">
        <v>4</v>
      </c>
      <c r="AJ1021" s="2" t="s">
        <v>1</v>
      </c>
      <c r="AK1021" s="2" t="s">
        <v>5</v>
      </c>
      <c r="AL1021" s="2" t="s">
        <v>4</v>
      </c>
      <c r="AM1021" s="2" t="s">
        <v>6</v>
      </c>
      <c r="AN1021" s="2" t="s">
        <v>7</v>
      </c>
      <c r="AO1021" s="3"/>
    </row>
    <row r="1022" spans="1:43">
      <c r="C1022" s="2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Y1022" s="2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>
      <c r="B1023" s="1" t="s">
        <v>24</v>
      </c>
      <c r="C1023" s="19">
        <f>IF(C1020&gt;0,C1020+C1021,C1021)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24</v>
      </c>
      <c r="Y1023" s="19">
        <f>IF(Y1020&gt;0,Y1020+Y1021,Y1021)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1" t="s">
        <v>9</v>
      </c>
      <c r="C1024" s="20">
        <f>C1048</f>
        <v>4750.2982550000015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" t="s">
        <v>9</v>
      </c>
      <c r="Y1024" s="20">
        <f>Y1048</f>
        <v>4750.2982550000015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6" t="s">
        <v>26</v>
      </c>
      <c r="C1025" s="21">
        <f>C1023-C1024</f>
        <v>-4750.2982550000015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6" t="s">
        <v>27</v>
      </c>
      <c r="Y1025" s="21">
        <f>Y1023-Y1024</f>
        <v>-4750.2982550000015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>
      <c r="B1026" s="6"/>
      <c r="C1026" s="7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83" t="str">
        <f>IF(Y1025&lt;0,"NO PAGAR","COBRAR'")</f>
        <v>NO PAGAR</v>
      </c>
      <c r="Y1026" s="183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ht="23.25">
      <c r="B1027" s="183" t="str">
        <f>IF(C1025&lt;0,"NO PAGAR","COBRAR'")</f>
        <v>NO PAGAR</v>
      </c>
      <c r="C1027" s="183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/>
      <c r="Y1027" s="8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76" t="s">
        <v>9</v>
      </c>
      <c r="C1028" s="177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76" t="s">
        <v>9</v>
      </c>
      <c r="Y1028" s="177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9" t="str">
        <f>IF(Y980&lt;0,"SALDO ADELANTADO","SALDO A FAVOR '")</f>
        <v>SALDO ADELANTADO</v>
      </c>
      <c r="C1029" s="10">
        <f>IF(Y980&lt;=0,Y980*-1)</f>
        <v>4750.2982550000015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9" t="str">
        <f>IF(C1025&lt;0,"SALDO ADELANTADO","SALDO A FAVOR'")</f>
        <v>SALDO ADELANTADO</v>
      </c>
      <c r="Y1029" s="10">
        <f>IF(C1025&lt;=0,C1025*-1)</f>
        <v>4750.2982550000015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10</v>
      </c>
      <c r="C1030" s="10">
        <f>R1038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10</v>
      </c>
      <c r="Y1030" s="10">
        <f>AN1038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11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11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12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12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13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13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14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14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15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15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16</v>
      </c>
      <c r="C1036" s="10"/>
      <c r="E1036" s="178" t="s">
        <v>7</v>
      </c>
      <c r="F1036" s="179"/>
      <c r="G1036" s="180"/>
      <c r="H1036" s="5">
        <f>SUM(H1022:H1035)</f>
        <v>0</v>
      </c>
      <c r="N1036" s="3"/>
      <c r="O1036" s="3"/>
      <c r="P1036" s="3"/>
      <c r="Q1036" s="3"/>
      <c r="R1036" s="18"/>
      <c r="S1036" s="3"/>
      <c r="V1036" s="17"/>
      <c r="X1036" s="11" t="s">
        <v>16</v>
      </c>
      <c r="Y1036" s="10"/>
      <c r="AA1036" s="178" t="s">
        <v>7</v>
      </c>
      <c r="AB1036" s="179"/>
      <c r="AC1036" s="180"/>
      <c r="AD1036" s="5">
        <f>SUM(AD1022:AD1035)</f>
        <v>0</v>
      </c>
      <c r="AJ1036" s="3"/>
      <c r="AK1036" s="3"/>
      <c r="AL1036" s="3"/>
      <c r="AM1036" s="3"/>
      <c r="AN1036" s="18"/>
      <c r="AO1036" s="3"/>
    </row>
    <row r="1037" spans="2:41">
      <c r="B1037" s="11" t="s">
        <v>17</v>
      </c>
      <c r="C1037" s="10"/>
      <c r="E1037" s="13"/>
      <c r="F1037" s="13"/>
      <c r="G1037" s="13"/>
      <c r="N1037" s="3"/>
      <c r="O1037" s="3"/>
      <c r="P1037" s="3"/>
      <c r="Q1037" s="3"/>
      <c r="R1037" s="18"/>
      <c r="S1037" s="3"/>
      <c r="V1037" s="17"/>
      <c r="X1037" s="11" t="s">
        <v>17</v>
      </c>
      <c r="Y1037" s="10"/>
      <c r="AA1037" s="13"/>
      <c r="AB1037" s="13"/>
      <c r="AC1037" s="13"/>
      <c r="AJ1037" s="3"/>
      <c r="AK1037" s="3"/>
      <c r="AL1037" s="3"/>
      <c r="AM1037" s="3"/>
      <c r="AN1037" s="18"/>
      <c r="AO1037" s="3"/>
    </row>
    <row r="1038" spans="2:41">
      <c r="B1038" s="12"/>
      <c r="C1038" s="10"/>
      <c r="N1038" s="178" t="s">
        <v>7</v>
      </c>
      <c r="O1038" s="179"/>
      <c r="P1038" s="179"/>
      <c r="Q1038" s="180"/>
      <c r="R1038" s="18">
        <f>SUM(R1022:R1037)</f>
        <v>0</v>
      </c>
      <c r="S1038" s="3"/>
      <c r="V1038" s="17"/>
      <c r="X1038" s="12"/>
      <c r="Y1038" s="10"/>
      <c r="AJ1038" s="178" t="s">
        <v>7</v>
      </c>
      <c r="AK1038" s="179"/>
      <c r="AL1038" s="179"/>
      <c r="AM1038" s="180"/>
      <c r="AN1038" s="18">
        <f>SUM(AN1022:AN1037)</f>
        <v>0</v>
      </c>
      <c r="AO1038" s="3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E1041" s="14"/>
      <c r="V1041" s="17"/>
      <c r="X1041" s="12"/>
      <c r="Y1041" s="10"/>
      <c r="AA1041" s="14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2"/>
      <c r="C1046" s="10"/>
      <c r="V1046" s="17"/>
      <c r="X1046" s="12"/>
      <c r="Y1046" s="10"/>
    </row>
    <row r="1047" spans="2:27">
      <c r="B1047" s="11"/>
      <c r="C1047" s="10"/>
      <c r="V1047" s="17"/>
      <c r="X1047" s="11"/>
      <c r="Y1047" s="10"/>
    </row>
    <row r="1048" spans="2:27">
      <c r="B1048" s="15" t="s">
        <v>18</v>
      </c>
      <c r="C1048" s="16">
        <f>SUM(C1029:C1047)</f>
        <v>4750.2982550000015</v>
      </c>
      <c r="D1048" t="s">
        <v>22</v>
      </c>
      <c r="E1048" t="s">
        <v>21</v>
      </c>
      <c r="V1048" s="17"/>
      <c r="X1048" s="15" t="s">
        <v>18</v>
      </c>
      <c r="Y1048" s="16">
        <f>SUM(Y1029:Y1047)</f>
        <v>4750.2982550000015</v>
      </c>
      <c r="Z1048" t="s">
        <v>22</v>
      </c>
      <c r="AA1048" t="s">
        <v>21</v>
      </c>
    </row>
    <row r="1049" spans="2:27">
      <c r="E1049" s="1" t="s">
        <v>19</v>
      </c>
      <c r="V1049" s="17"/>
      <c r="AA1049" s="1" t="s">
        <v>19</v>
      </c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</sheetData>
  <mergeCells count="277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E663:G663"/>
    <mergeCell ref="AA663:AC663"/>
    <mergeCell ref="N665:Q665"/>
    <mergeCell ref="AJ665:AM665"/>
    <mergeCell ref="AC689:AE691"/>
    <mergeCell ref="E647:H647"/>
    <mergeCell ref="AA647:AD647"/>
    <mergeCell ref="X653:Y653"/>
    <mergeCell ref="B654:C654"/>
    <mergeCell ref="B655:C655"/>
    <mergeCell ref="X655:Y655"/>
    <mergeCell ref="E711:G711"/>
    <mergeCell ref="AA711:AC711"/>
    <mergeCell ref="N713:Q713"/>
    <mergeCell ref="AJ713:AM713"/>
    <mergeCell ref="AA735:AC736"/>
    <mergeCell ref="E695:H695"/>
    <mergeCell ref="AA695:AD695"/>
    <mergeCell ref="B701:C701"/>
    <mergeCell ref="X701:Y701"/>
    <mergeCell ref="B702:C702"/>
    <mergeCell ref="X702:Y702"/>
    <mergeCell ref="E756:G756"/>
    <mergeCell ref="AA756:AC756"/>
    <mergeCell ref="N758:Q758"/>
    <mergeCell ref="AJ758:AM758"/>
    <mergeCell ref="AC782:AE784"/>
    <mergeCell ref="E740:H740"/>
    <mergeCell ref="AA740:AD740"/>
    <mergeCell ref="X746:Y746"/>
    <mergeCell ref="B747:C747"/>
    <mergeCell ref="B748:C748"/>
    <mergeCell ref="X748:Y748"/>
    <mergeCell ref="E804:G804"/>
    <mergeCell ref="AA804:AC804"/>
    <mergeCell ref="N806:Q806"/>
    <mergeCell ref="AJ806:AM806"/>
    <mergeCell ref="AA828:AC829"/>
    <mergeCell ref="E788:H788"/>
    <mergeCell ref="AA788:AD788"/>
    <mergeCell ref="B794:C794"/>
    <mergeCell ref="X794:Y794"/>
    <mergeCell ref="B795:C795"/>
    <mergeCell ref="X795:Y795"/>
    <mergeCell ref="E849:G849"/>
    <mergeCell ref="AA849:AC849"/>
    <mergeCell ref="N851:Q851"/>
    <mergeCell ref="AJ851:AM851"/>
    <mergeCell ref="AC876:AE878"/>
    <mergeCell ref="E833:H833"/>
    <mergeCell ref="AA833:AD833"/>
    <mergeCell ref="X839:Y839"/>
    <mergeCell ref="B840:C840"/>
    <mergeCell ref="B841:C841"/>
    <mergeCell ref="X841:Y841"/>
    <mergeCell ref="E898:G898"/>
    <mergeCell ref="AA898:AC898"/>
    <mergeCell ref="N900:Q900"/>
    <mergeCell ref="AJ900:AM900"/>
    <mergeCell ref="AA922:AC923"/>
    <mergeCell ref="E882:H882"/>
    <mergeCell ref="AA882:AD882"/>
    <mergeCell ref="B888:C888"/>
    <mergeCell ref="X888:Y888"/>
    <mergeCell ref="B889:C889"/>
    <mergeCell ref="X889:Y889"/>
    <mergeCell ref="E943:G943"/>
    <mergeCell ref="AA943:AC943"/>
    <mergeCell ref="N945:Q945"/>
    <mergeCell ref="AJ945:AM945"/>
    <mergeCell ref="AC969:AE971"/>
    <mergeCell ref="E927:H927"/>
    <mergeCell ref="AA927:AD927"/>
    <mergeCell ref="X933:Y933"/>
    <mergeCell ref="B934:C934"/>
    <mergeCell ref="B935:C935"/>
    <mergeCell ref="X935:Y935"/>
    <mergeCell ref="E991:G991"/>
    <mergeCell ref="AA991:AC991"/>
    <mergeCell ref="N993:Q993"/>
    <mergeCell ref="AJ993:AM993"/>
    <mergeCell ref="AA1015:AC1016"/>
    <mergeCell ref="E975:H975"/>
    <mergeCell ref="AA975:AD975"/>
    <mergeCell ref="B981:C981"/>
    <mergeCell ref="X981:Y981"/>
    <mergeCell ref="B982:C982"/>
    <mergeCell ref="X982:Y982"/>
    <mergeCell ref="E1036:G1036"/>
    <mergeCell ref="AA1036:AC1036"/>
    <mergeCell ref="N1038:Q1038"/>
    <mergeCell ref="AJ1038:AM1038"/>
    <mergeCell ref="E1020:H1020"/>
    <mergeCell ref="AA1020:AD1020"/>
    <mergeCell ref="X1026:Y1026"/>
    <mergeCell ref="B1027:C1027"/>
    <mergeCell ref="B1028:C1028"/>
    <mergeCell ref="X1028:Y102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94"/>
  <sheetViews>
    <sheetView topLeftCell="Z583" zoomScale="82" zoomScaleNormal="82" workbookViewId="0">
      <selection activeCell="AK597" sqref="AK597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2" t="s">
        <v>61</v>
      </c>
      <c r="F8" s="182"/>
      <c r="G8" s="182"/>
      <c r="H8" s="182"/>
      <c r="V8" s="17"/>
      <c r="X8" s="23" t="s">
        <v>82</v>
      </c>
      <c r="Y8" s="20">
        <f>IF(B8="PAGADO",0,C13)</f>
        <v>-702.65</v>
      </c>
      <c r="AA8" s="182" t="s">
        <v>61</v>
      </c>
      <c r="AB8" s="182"/>
      <c r="AC8" s="182"/>
      <c r="AD8" s="182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NO PAGAR</v>
      </c>
      <c r="C14" s="18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5" t="str">
        <f>IF(Y13&lt;0,"NO PAGAR","COBRAR")</f>
        <v>COBRAR</v>
      </c>
      <c r="Y14" s="185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78" t="s">
        <v>7</v>
      </c>
      <c r="AB24" s="179"/>
      <c r="AC24" s="180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22.65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82" t="s">
        <v>204</v>
      </c>
      <c r="F53" s="182"/>
      <c r="G53" s="182"/>
      <c r="H53" s="182"/>
      <c r="V53" s="17"/>
      <c r="X53" s="23" t="s">
        <v>82</v>
      </c>
      <c r="Y53" s="20">
        <f>IF(B53="PAGADO",0,C58)</f>
        <v>0</v>
      </c>
      <c r="AA53" s="182" t="s">
        <v>204</v>
      </c>
      <c r="AB53" s="182"/>
      <c r="AC53" s="182"/>
      <c r="AD53" s="182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83" t="str">
        <f>IF(Y58&lt;0,"NO PAGAR","COBRAR'")</f>
        <v>COBRAR'</v>
      </c>
      <c r="Y59" s="18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3" t="str">
        <f>IF(C58&lt;0,"NO PAGAR","COBRAR'")</f>
        <v>COBRAR'</v>
      </c>
      <c r="C60" s="183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220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4" t="s">
        <v>29</v>
      </c>
      <c r="AD100" s="184"/>
      <c r="AE100" s="184"/>
    </row>
    <row r="101" spans="2:41">
      <c r="H101" s="181" t="s">
        <v>28</v>
      </c>
      <c r="I101" s="181"/>
      <c r="J101" s="181"/>
      <c r="V101" s="17"/>
      <c r="AC101" s="184"/>
      <c r="AD101" s="184"/>
      <c r="AE101" s="184"/>
    </row>
    <row r="102" spans="2:41">
      <c r="H102" s="181"/>
      <c r="I102" s="181"/>
      <c r="J102" s="181"/>
      <c r="V102" s="17"/>
      <c r="AC102" s="184"/>
      <c r="AD102" s="184"/>
      <c r="AE102" s="18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0</v>
      </c>
      <c r="E106" s="182" t="s">
        <v>204</v>
      </c>
      <c r="F106" s="182"/>
      <c r="G106" s="182"/>
      <c r="H106" s="182"/>
      <c r="V106" s="17"/>
      <c r="X106" s="23" t="s">
        <v>32</v>
      </c>
      <c r="Y106" s="20">
        <f>IF(B106="PAGADO",0,C111)</f>
        <v>-110</v>
      </c>
      <c r="AA106" s="182" t="s">
        <v>316</v>
      </c>
      <c r="AB106" s="182"/>
      <c r="AC106" s="182"/>
      <c r="AD106" s="182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5" t="str">
        <f>IF(C111&lt;0,"NO PAGAR","COBRAR")</f>
        <v>NO PAGAR</v>
      </c>
      <c r="C112" s="18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5" t="str">
        <f>IF(Y111&lt;0,"NO PAGAR","COBRAR")</f>
        <v>NO PAGAR</v>
      </c>
      <c r="Y112" s="18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6" t="s">
        <v>9</v>
      </c>
      <c r="C113" s="17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6" t="s">
        <v>9</v>
      </c>
      <c r="Y113" s="17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8" t="s">
        <v>7</v>
      </c>
      <c r="F122" s="179"/>
      <c r="G122" s="180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8" t="s">
        <v>7</v>
      </c>
      <c r="AB122" s="179"/>
      <c r="AC122" s="180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8" t="s">
        <v>7</v>
      </c>
      <c r="O124" s="179"/>
      <c r="P124" s="179"/>
      <c r="Q124" s="180"/>
      <c r="R124" s="18">
        <f>SUM(R108:R123)</f>
        <v>540</v>
      </c>
      <c r="S124" s="3"/>
      <c r="V124" s="17"/>
      <c r="X124" s="12"/>
      <c r="Y124" s="10"/>
      <c r="AJ124" s="178" t="s">
        <v>7</v>
      </c>
      <c r="AK124" s="179"/>
      <c r="AL124" s="179"/>
      <c r="AM124" s="180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81" t="s">
        <v>30</v>
      </c>
      <c r="I140" s="181"/>
      <c r="J140" s="181"/>
      <c r="V140" s="17"/>
      <c r="AA140" s="181" t="s">
        <v>31</v>
      </c>
      <c r="AB140" s="181"/>
      <c r="AC140" s="181"/>
    </row>
    <row r="141" spans="1:43">
      <c r="H141" s="181"/>
      <c r="I141" s="181"/>
      <c r="J141" s="181"/>
      <c r="V141" s="17"/>
      <c r="AA141" s="181"/>
      <c r="AB141" s="181"/>
      <c r="AC141" s="181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82" t="s">
        <v>204</v>
      </c>
      <c r="F145" s="182"/>
      <c r="G145" s="182"/>
      <c r="H145" s="182"/>
      <c r="V145" s="17"/>
      <c r="X145" s="23" t="s">
        <v>32</v>
      </c>
      <c r="Y145" s="20">
        <f>IF(B145="PAGADO",0,C150)</f>
        <v>-267.52</v>
      </c>
      <c r="AA145" s="182" t="s">
        <v>204</v>
      </c>
      <c r="AB145" s="182"/>
      <c r="AC145" s="182"/>
      <c r="AD145" s="182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83" t="str">
        <f>IF(Y150&lt;0,"NO PAGAR","COBRAR'")</f>
        <v>NO PAGAR</v>
      </c>
      <c r="Y151" s="183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83" t="str">
        <f>IF(C150&lt;0,"NO PAGAR","COBRAR'")</f>
        <v>NO PAGAR</v>
      </c>
      <c r="C152" s="183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76" t="s">
        <v>9</v>
      </c>
      <c r="C153" s="177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76" t="s">
        <v>9</v>
      </c>
      <c r="Y153" s="177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78" t="s">
        <v>7</v>
      </c>
      <c r="F161" s="179"/>
      <c r="G161" s="180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78" t="s">
        <v>7</v>
      </c>
      <c r="AB161" s="179"/>
      <c r="AC161" s="180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78" t="s">
        <v>7</v>
      </c>
      <c r="O163" s="179"/>
      <c r="P163" s="179"/>
      <c r="Q163" s="180"/>
      <c r="R163" s="18">
        <f>SUM(R147:R162)</f>
        <v>40</v>
      </c>
      <c r="S163" s="3"/>
      <c r="V163" s="17"/>
      <c r="X163" s="12"/>
      <c r="Y163" s="10"/>
      <c r="AJ163" s="178" t="s">
        <v>7</v>
      </c>
      <c r="AK163" s="179"/>
      <c r="AL163" s="179"/>
      <c r="AM163" s="180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84" t="s">
        <v>29</v>
      </c>
      <c r="AD188" s="184"/>
      <c r="AE188" s="184"/>
    </row>
    <row r="189" spans="8:31">
      <c r="H189" s="181" t="s">
        <v>28</v>
      </c>
      <c r="I189" s="181"/>
      <c r="J189" s="181"/>
      <c r="V189" s="17"/>
      <c r="AC189" s="184"/>
      <c r="AD189" s="184"/>
      <c r="AE189" s="184"/>
    </row>
    <row r="190" spans="8:31">
      <c r="H190" s="181"/>
      <c r="I190" s="181"/>
      <c r="J190" s="181"/>
      <c r="V190" s="17"/>
      <c r="AC190" s="184"/>
      <c r="AD190" s="184"/>
      <c r="AE190" s="184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82" t="s">
        <v>360</v>
      </c>
      <c r="F194" s="182"/>
      <c r="G194" s="182"/>
      <c r="H194" s="182"/>
      <c r="V194" s="17"/>
      <c r="X194" s="23" t="s">
        <v>32</v>
      </c>
      <c r="Y194" s="20">
        <f>IF(B194="PAGADO",0,C199)</f>
        <v>0</v>
      </c>
      <c r="AA194" s="182" t="s">
        <v>61</v>
      </c>
      <c r="AB194" s="182"/>
      <c r="AC194" s="182"/>
      <c r="AD194" s="182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85" t="str">
        <f>IF(C199&lt;0,"NO PAGAR","COBRAR")</f>
        <v>COBRAR</v>
      </c>
      <c r="C200" s="185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85" t="str">
        <f>IF(Y199&lt;0,"NO PAGAR","COBRAR")</f>
        <v>NO PAGAR</v>
      </c>
      <c r="Y200" s="185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76" t="s">
        <v>9</v>
      </c>
      <c r="C201" s="177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76" t="s">
        <v>9</v>
      </c>
      <c r="Y201" s="177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78" t="s">
        <v>7</v>
      </c>
      <c r="F210" s="179"/>
      <c r="G210" s="180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78" t="s">
        <v>7</v>
      </c>
      <c r="AB210" s="179"/>
      <c r="AC210" s="180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78" t="s">
        <v>7</v>
      </c>
      <c r="O212" s="179"/>
      <c r="P212" s="179"/>
      <c r="Q212" s="180"/>
      <c r="R212" s="18">
        <f>SUM(R196:R211)</f>
        <v>683.56</v>
      </c>
      <c r="S212" s="3"/>
      <c r="V212" s="17"/>
      <c r="X212" s="12"/>
      <c r="Y212" s="10"/>
      <c r="AJ212" s="178" t="s">
        <v>7</v>
      </c>
      <c r="AK212" s="179"/>
      <c r="AL212" s="179"/>
      <c r="AM212" s="180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81" t="s">
        <v>30</v>
      </c>
      <c r="I234" s="181"/>
      <c r="J234" s="181"/>
      <c r="V234" s="17"/>
      <c r="AA234" s="181" t="s">
        <v>31</v>
      </c>
      <c r="AB234" s="181"/>
      <c r="AC234" s="181"/>
    </row>
    <row r="235" spans="1:43">
      <c r="H235" s="181"/>
      <c r="I235" s="181"/>
      <c r="J235" s="181"/>
      <c r="V235" s="17"/>
      <c r="AA235" s="181"/>
      <c r="AB235" s="181"/>
      <c r="AC235" s="181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82" t="s">
        <v>204</v>
      </c>
      <c r="F239" s="182"/>
      <c r="G239" s="182"/>
      <c r="H239" s="182"/>
      <c r="V239" s="17"/>
      <c r="X239" s="23" t="s">
        <v>32</v>
      </c>
      <c r="Y239" s="20">
        <f>IF(B239="PAGADO",0,C244)</f>
        <v>-50.880000000000109</v>
      </c>
      <c r="AA239" s="182" t="s">
        <v>360</v>
      </c>
      <c r="AB239" s="182"/>
      <c r="AC239" s="182"/>
      <c r="AD239" s="182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83" t="str">
        <f>IF(Y244&lt;0,"NO PAGAR","COBRAR'")</f>
        <v>NO PAGAR</v>
      </c>
      <c r="Y245" s="183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83" t="str">
        <f>IF(C244&lt;0,"NO PAGAR","COBRAR'")</f>
        <v>NO PAGAR</v>
      </c>
      <c r="C246" s="183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76" t="s">
        <v>9</v>
      </c>
      <c r="C247" s="177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76" t="s">
        <v>9</v>
      </c>
      <c r="Y247" s="177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78" t="s">
        <v>7</v>
      </c>
      <c r="F255" s="179"/>
      <c r="G255" s="180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78" t="s">
        <v>7</v>
      </c>
      <c r="AB255" s="179"/>
      <c r="AC255" s="180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78" t="s">
        <v>7</v>
      </c>
      <c r="O257" s="179"/>
      <c r="P257" s="179"/>
      <c r="Q257" s="180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78" t="s">
        <v>7</v>
      </c>
      <c r="AK257" s="179"/>
      <c r="AL257" s="179"/>
      <c r="AM257" s="180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84" t="s">
        <v>29</v>
      </c>
      <c r="AD280" s="184"/>
      <c r="AE280" s="184"/>
    </row>
    <row r="281" spans="2:41">
      <c r="H281" s="181" t="s">
        <v>28</v>
      </c>
      <c r="I281" s="181"/>
      <c r="J281" s="181"/>
      <c r="V281" s="17"/>
      <c r="AC281" s="184"/>
      <c r="AD281" s="184"/>
      <c r="AE281" s="184"/>
    </row>
    <row r="282" spans="2:41">
      <c r="H282" s="181"/>
      <c r="I282" s="181"/>
      <c r="J282" s="181"/>
      <c r="V282" s="17"/>
      <c r="AC282" s="184"/>
      <c r="AD282" s="184"/>
      <c r="AE282" s="184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82" t="s">
        <v>360</v>
      </c>
      <c r="F286" s="182"/>
      <c r="G286" s="182"/>
      <c r="H286" s="182"/>
      <c r="V286" s="17"/>
      <c r="X286" s="23" t="s">
        <v>32</v>
      </c>
      <c r="Y286" s="20">
        <f>IF(B286="PAGADO",0,C291)</f>
        <v>-293.98</v>
      </c>
      <c r="AA286" s="182" t="s">
        <v>360</v>
      </c>
      <c r="AB286" s="182"/>
      <c r="AC286" s="182"/>
      <c r="AD286" s="182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85" t="str">
        <f>IF(C291&lt;0,"NO PAGAR","COBRAR")</f>
        <v>NO PAGAR</v>
      </c>
      <c r="C292" s="185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85" t="str">
        <f>IF(Y291&lt;0,"NO PAGAR","COBRAR")</f>
        <v>NO PAGAR</v>
      </c>
      <c r="Y292" s="185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76" t="s">
        <v>9</v>
      </c>
      <c r="C293" s="177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76" t="s">
        <v>9</v>
      </c>
      <c r="Y293" s="177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1037</v>
      </c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78" t="s">
        <v>7</v>
      </c>
      <c r="F302" s="179"/>
      <c r="G302" s="180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78" t="s">
        <v>7</v>
      </c>
      <c r="AB302" s="179"/>
      <c r="AC302" s="180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78" t="s">
        <v>7</v>
      </c>
      <c r="O304" s="179"/>
      <c r="P304" s="179"/>
      <c r="Q304" s="180"/>
      <c r="R304" s="18">
        <f>SUM(R288:R303)</f>
        <v>310</v>
      </c>
      <c r="S304" s="3"/>
      <c r="V304" s="17"/>
      <c r="X304" s="12"/>
      <c r="Y304" s="10"/>
      <c r="AJ304" s="178" t="s">
        <v>7</v>
      </c>
      <c r="AK304" s="179"/>
      <c r="AL304" s="179"/>
      <c r="AM304" s="180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81" t="s">
        <v>30</v>
      </c>
      <c r="I326" s="181"/>
      <c r="J326" s="181"/>
      <c r="V326" s="17"/>
      <c r="AA326" s="181" t="s">
        <v>31</v>
      </c>
      <c r="AB326" s="181"/>
      <c r="AC326" s="181"/>
    </row>
    <row r="327" spans="1:43">
      <c r="H327" s="181"/>
      <c r="I327" s="181"/>
      <c r="J327" s="181"/>
      <c r="V327" s="17"/>
      <c r="AA327" s="181"/>
      <c r="AB327" s="181"/>
      <c r="AC327" s="181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82" t="s">
        <v>360</v>
      </c>
      <c r="F331" s="182"/>
      <c r="G331" s="182"/>
      <c r="H331" s="182"/>
      <c r="V331" s="17"/>
      <c r="X331" s="23" t="s">
        <v>32</v>
      </c>
      <c r="Y331" s="20">
        <f>IF(B1094="PAGADO",0,C336)</f>
        <v>-457.30000000000018</v>
      </c>
      <c r="AA331" s="182" t="s">
        <v>61</v>
      </c>
      <c r="AB331" s="182"/>
      <c r="AC331" s="182"/>
      <c r="AD331" s="182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83" t="str">
        <f>IF(Y336&lt;0,"NO PAGAR","COBRAR'")</f>
        <v>NO PAGAR</v>
      </c>
      <c r="Y337" s="183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83" t="str">
        <f>IF(C336&lt;0,"NO PAGAR","COBRAR'")</f>
        <v>NO PAGAR</v>
      </c>
      <c r="C338" s="183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76" t="s">
        <v>9</v>
      </c>
      <c r="C339" s="177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76" t="s">
        <v>9</v>
      </c>
      <c r="Y339" s="177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669</v>
      </c>
      <c r="C347" s="10">
        <v>47.05</v>
      </c>
      <c r="E347" s="178" t="s">
        <v>7</v>
      </c>
      <c r="F347" s="179"/>
      <c r="G347" s="180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78" t="s">
        <v>7</v>
      </c>
      <c r="AB347" s="179"/>
      <c r="AC347" s="180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78" t="s">
        <v>7</v>
      </c>
      <c r="O349" s="179"/>
      <c r="P349" s="179"/>
      <c r="Q349" s="180"/>
      <c r="R349" s="18">
        <f>SUM(R333:R348)</f>
        <v>1010</v>
      </c>
      <c r="S349" s="3"/>
      <c r="V349" s="17"/>
      <c r="X349" s="12"/>
      <c r="Y349" s="10"/>
      <c r="AJ349" s="178" t="s">
        <v>7</v>
      </c>
      <c r="AK349" s="179"/>
      <c r="AL349" s="179"/>
      <c r="AM349" s="180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81" t="s">
        <v>28</v>
      </c>
      <c r="I374" s="181"/>
      <c r="J374" s="181"/>
      <c r="V374" s="17"/>
    </row>
    <row r="375" spans="2:41">
      <c r="H375" s="181"/>
      <c r="I375" s="181"/>
      <c r="J375" s="181"/>
      <c r="V375" s="17"/>
    </row>
    <row r="376" spans="2:41">
      <c r="V376" s="17"/>
      <c r="X376" s="194" t="s">
        <v>64</v>
      </c>
      <c r="AB376" s="191" t="s">
        <v>29</v>
      </c>
      <c r="AC376" s="191"/>
      <c r="AD376" s="191"/>
    </row>
    <row r="377" spans="2:41">
      <c r="V377" s="17"/>
      <c r="X377" s="194"/>
      <c r="AB377" s="191"/>
      <c r="AC377" s="191"/>
      <c r="AD377" s="191"/>
    </row>
    <row r="378" spans="2:41" ht="23.25">
      <c r="B378" s="22" t="s">
        <v>64</v>
      </c>
      <c r="V378" s="17"/>
      <c r="X378" s="194"/>
      <c r="AB378" s="191"/>
      <c r="AC378" s="191"/>
      <c r="AD378" s="191"/>
    </row>
    <row r="379" spans="2:41" ht="23.25">
      <c r="B379" s="23" t="s">
        <v>32</v>
      </c>
      <c r="C379" s="20">
        <f>IF(X331="PAGADO",0,Y336)</f>
        <v>-852.37000000000012</v>
      </c>
      <c r="E379" s="182" t="s">
        <v>360</v>
      </c>
      <c r="F379" s="182"/>
      <c r="G379" s="182"/>
      <c r="H379" s="182"/>
      <c r="V379" s="17"/>
      <c r="X379" s="23" t="s">
        <v>32</v>
      </c>
      <c r="Y379" s="20">
        <f>IF(B379="PAGADO",0,C384)</f>
        <v>-887.71000000000015</v>
      </c>
      <c r="AA379" s="182" t="s">
        <v>61</v>
      </c>
      <c r="AB379" s="182"/>
      <c r="AC379" s="182"/>
      <c r="AD379" s="182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85" t="str">
        <f>IF(C384&lt;0,"NO PAGAR","COBRAR")</f>
        <v>NO PAGAR</v>
      </c>
      <c r="C385" s="185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85" t="str">
        <f>IF(Y384&lt;0,"NO PAGAR","COBRAR")</f>
        <v>NO PAGAR</v>
      </c>
      <c r="Y385" s="185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76" t="s">
        <v>9</v>
      </c>
      <c r="C386" s="177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76" t="s">
        <v>9</v>
      </c>
      <c r="Y386" s="177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78" t="s">
        <v>7</v>
      </c>
      <c r="AK390" s="179"/>
      <c r="AL390" s="179"/>
      <c r="AM390" s="180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78" t="s">
        <v>7</v>
      </c>
      <c r="F395" s="179"/>
      <c r="G395" s="180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78" t="s">
        <v>7</v>
      </c>
      <c r="AB395" s="179"/>
      <c r="AC395" s="180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78" t="s">
        <v>7</v>
      </c>
      <c r="O397" s="179"/>
      <c r="P397" s="179"/>
      <c r="Q397" s="180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81" t="s">
        <v>30</v>
      </c>
      <c r="I413" s="181"/>
      <c r="J413" s="181"/>
      <c r="V413" s="17"/>
      <c r="AA413" s="181" t="s">
        <v>31</v>
      </c>
      <c r="AB413" s="181"/>
      <c r="AC413" s="181"/>
    </row>
    <row r="414" spans="1:44">
      <c r="H414" s="181"/>
      <c r="I414" s="181"/>
      <c r="J414" s="181"/>
      <c r="V414" s="17"/>
      <c r="AA414" s="181"/>
      <c r="AB414" s="181"/>
      <c r="AC414" s="181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82" t="s">
        <v>360</v>
      </c>
      <c r="F418" s="182"/>
      <c r="G418" s="182"/>
      <c r="H418" s="182"/>
      <c r="V418" s="17"/>
      <c r="X418" s="23" t="s">
        <v>32</v>
      </c>
      <c r="Y418" s="20">
        <f>IF(B1187="PAGADO",0,C423)</f>
        <v>-980.52000000000021</v>
      </c>
      <c r="AA418" s="182" t="s">
        <v>843</v>
      </c>
      <c r="AB418" s="182"/>
      <c r="AC418" s="182"/>
      <c r="AD418" s="182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83" t="str">
        <f>IF(Y423&lt;0,"NO PAGAR","COBRAR'")</f>
        <v>NO PAGAR</v>
      </c>
      <c r="Y424" s="183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>
      <c r="B425" s="183" t="str">
        <f>IF(C423&lt;0,"NO PAGAR","COBRAR'")</f>
        <v>NO PAGAR</v>
      </c>
      <c r="C425" s="183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76" t="s">
        <v>9</v>
      </c>
      <c r="C426" s="177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76" t="s">
        <v>9</v>
      </c>
      <c r="Y426" s="177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78" t="s">
        <v>7</v>
      </c>
      <c r="O429" s="179"/>
      <c r="P429" s="179"/>
      <c r="Q429" s="180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78" t="s">
        <v>7</v>
      </c>
      <c r="AK429" s="179"/>
      <c r="AL429" s="179"/>
      <c r="AM429" s="180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78" t="s">
        <v>7</v>
      </c>
      <c r="F434" s="179"/>
      <c r="G434" s="180"/>
      <c r="H434" s="5">
        <f>SUM(H420:H433)</f>
        <v>660</v>
      </c>
      <c r="V434" s="17"/>
      <c r="X434" s="11" t="s">
        <v>16</v>
      </c>
      <c r="Y434" s="10"/>
      <c r="AA434" s="178" t="s">
        <v>7</v>
      </c>
      <c r="AB434" s="179"/>
      <c r="AC434" s="180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84" t="s">
        <v>29</v>
      </c>
      <c r="AD458" s="184"/>
      <c r="AE458" s="184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81" t="s">
        <v>28</v>
      </c>
      <c r="I459" s="181"/>
      <c r="J459" s="181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84"/>
      <c r="AD459" s="184"/>
      <c r="AE459" s="184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>
      <c r="H460" s="181"/>
      <c r="I460" s="181"/>
      <c r="J460" s="181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84"/>
      <c r="AD460" s="184"/>
      <c r="AE460" s="184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82" t="s">
        <v>360</v>
      </c>
      <c r="F464" s="182"/>
      <c r="G464" s="182"/>
      <c r="H464" s="182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82" t="s">
        <v>204</v>
      </c>
      <c r="AB464" s="182"/>
      <c r="AC464" s="182"/>
      <c r="AD464" s="182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85" t="str">
        <f>IF(C469&lt;0,"NO PAGAR","COBRAR")</f>
        <v>NO PAGAR</v>
      </c>
      <c r="C470" s="185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85" t="str">
        <f>IF(Y469&lt;0,"NO PAGAR","COBRAR")</f>
        <v>NO PAGAR</v>
      </c>
      <c r="Y470" s="185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76" t="s">
        <v>9</v>
      </c>
      <c r="C471" s="177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76" t="s">
        <v>9</v>
      </c>
      <c r="Y471" s="177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78" t="s">
        <v>7</v>
      </c>
      <c r="O475" s="179"/>
      <c r="P475" s="179"/>
      <c r="Q475" s="180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78" t="s">
        <v>7</v>
      </c>
      <c r="AK475" s="179"/>
      <c r="AL475" s="179"/>
      <c r="AM475" s="180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3">
        <v>140</v>
      </c>
      <c r="AO477" s="128">
        <v>308940</v>
      </c>
      <c r="AP477" s="129" t="s">
        <v>913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78" t="s">
        <v>7</v>
      </c>
      <c r="F480" s="179"/>
      <c r="G480" s="180"/>
      <c r="H480" s="5">
        <f>SUM(H466:H479)</f>
        <v>170</v>
      </c>
      <c r="V480" s="17"/>
      <c r="X480" s="11" t="s">
        <v>914</v>
      </c>
      <c r="Y480" s="10">
        <f>AN477</f>
        <v>140</v>
      </c>
      <c r="AA480" s="178" t="s">
        <v>7</v>
      </c>
      <c r="AB480" s="179"/>
      <c r="AC480" s="180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81" t="s">
        <v>30</v>
      </c>
      <c r="I498" s="181"/>
      <c r="J498" s="181"/>
      <c r="V498" s="17"/>
      <c r="AA498" s="181" t="s">
        <v>31</v>
      </c>
      <c r="AB498" s="181"/>
      <c r="AC498" s="181"/>
    </row>
    <row r="499" spans="2:41">
      <c r="H499" s="181"/>
      <c r="I499" s="181"/>
      <c r="J499" s="181"/>
      <c r="V499" s="17"/>
      <c r="AA499" s="181"/>
      <c r="AB499" s="181"/>
      <c r="AC499" s="181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82" t="s">
        <v>204</v>
      </c>
      <c r="F503" s="182"/>
      <c r="G503" s="182"/>
      <c r="H503" s="182"/>
      <c r="V503" s="17"/>
      <c r="X503" s="23" t="s">
        <v>32</v>
      </c>
      <c r="Y503" s="20">
        <f>IF(B1284="PAGADO",0,C508)</f>
        <v>-237.65000000000032</v>
      </c>
      <c r="AA503" s="182" t="s">
        <v>360</v>
      </c>
      <c r="AB503" s="182"/>
      <c r="AC503" s="182"/>
      <c r="AD503" s="182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83" t="str">
        <f>IF(Y508&lt;0,"NO PAGAR","COBRAR'")</f>
        <v>NO PAGAR</v>
      </c>
      <c r="Y509" s="183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183" t="str">
        <f>IF(C508&lt;0,"NO PAGAR","COBRAR'")</f>
        <v>NO PAGAR</v>
      </c>
      <c r="C510" s="183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76" t="s">
        <v>9</v>
      </c>
      <c r="C511" s="17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76" t="s">
        <v>9</v>
      </c>
      <c r="Y511" s="177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958</v>
      </c>
      <c r="C519" s="10">
        <v>48.66</v>
      </c>
      <c r="E519" s="178" t="s">
        <v>7</v>
      </c>
      <c r="F519" s="179"/>
      <c r="G519" s="180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7"/>
      <c r="AA519" s="178" t="s">
        <v>7</v>
      </c>
      <c r="AB519" s="179"/>
      <c r="AC519" s="180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6" t="s">
        <v>976</v>
      </c>
      <c r="Y520" s="159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78" t="s">
        <v>7</v>
      </c>
      <c r="O521" s="179"/>
      <c r="P521" s="179"/>
      <c r="Q521" s="180"/>
      <c r="R521" s="18">
        <f>SUM(R505:R520)</f>
        <v>130</v>
      </c>
      <c r="S521" s="3"/>
      <c r="V521" s="17"/>
      <c r="X521" s="12"/>
      <c r="Y521" s="158"/>
      <c r="AJ521" s="178" t="s">
        <v>7</v>
      </c>
      <c r="AK521" s="179"/>
      <c r="AL521" s="179"/>
      <c r="AM521" s="180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2">
        <v>20230602</v>
      </c>
      <c r="AK523" s="152" t="s">
        <v>468</v>
      </c>
      <c r="AL523" s="152" t="s">
        <v>975</v>
      </c>
      <c r="AM523" s="152" t="s">
        <v>476</v>
      </c>
      <c r="AN523" s="154">
        <v>140.03</v>
      </c>
      <c r="AO523" s="153">
        <v>80015</v>
      </c>
      <c r="AP523" s="152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4" t="s">
        <v>29</v>
      </c>
      <c r="AD546" s="184"/>
      <c r="AE546" s="184"/>
    </row>
    <row r="547" spans="2:41">
      <c r="H547" s="181" t="s">
        <v>28</v>
      </c>
      <c r="I547" s="181"/>
      <c r="J547" s="181"/>
      <c r="V547" s="17"/>
      <c r="AC547" s="184"/>
      <c r="AD547" s="184"/>
      <c r="AE547" s="184"/>
    </row>
    <row r="548" spans="2:41">
      <c r="H548" s="181"/>
      <c r="I548" s="181"/>
      <c r="J548" s="181"/>
      <c r="V548" s="17"/>
      <c r="AC548" s="184"/>
      <c r="AD548" s="184"/>
      <c r="AE548" s="184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182" t="s">
        <v>360</v>
      </c>
      <c r="F550" s="182"/>
      <c r="G550" s="182"/>
      <c r="H550" s="182"/>
      <c r="V550" s="17"/>
      <c r="X550" s="23" t="s">
        <v>32</v>
      </c>
      <c r="Y550" s="20">
        <f>IF(B550="PAGADO",0,C555)</f>
        <v>-140.01000000000022</v>
      </c>
      <c r="AA550" s="182" t="s">
        <v>204</v>
      </c>
      <c r="AB550" s="182"/>
      <c r="AC550" s="182"/>
      <c r="AD550" s="182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597</v>
      </c>
      <c r="G552" s="3" t="s">
        <v>576</v>
      </c>
      <c r="H552" s="5">
        <v>210</v>
      </c>
      <c r="N552" s="25">
        <v>45107</v>
      </c>
      <c r="O552" s="3" t="s">
        <v>513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433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1018</v>
      </c>
      <c r="G553" s="3" t="s">
        <v>883</v>
      </c>
      <c r="H553" s="5">
        <v>160</v>
      </c>
      <c r="N553" s="25">
        <v>45108</v>
      </c>
      <c r="O553" s="3" t="s">
        <v>1007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433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1042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433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360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185" t="str">
        <f>IF(C555&lt;0,"NO PAGAR","COBRAR")</f>
        <v>NO PAGAR</v>
      </c>
      <c r="C556" s="185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185" t="str">
        <f>IF(Y555&lt;0,"NO PAGAR","COBRAR")</f>
        <v>NO PAGAR</v>
      </c>
      <c r="Y556" s="185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76" t="s">
        <v>9</v>
      </c>
      <c r="C557" s="177"/>
      <c r="E557" s="4">
        <v>45098</v>
      </c>
      <c r="F557" s="3" t="s">
        <v>88</v>
      </c>
      <c r="G557" s="3" t="s">
        <v>89</v>
      </c>
      <c r="H557" s="5">
        <v>200</v>
      </c>
      <c r="I557" s="71"/>
      <c r="N557" s="3"/>
      <c r="O557" s="3"/>
      <c r="P557" s="3"/>
      <c r="Q557" s="3"/>
      <c r="R557" s="18"/>
      <c r="S557" s="3"/>
      <c r="V557" s="17"/>
      <c r="X557" s="176" t="s">
        <v>9</v>
      </c>
      <c r="Y557" s="177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1031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1027</v>
      </c>
      <c r="C566" s="10">
        <v>196.05</v>
      </c>
      <c r="E566" s="178" t="s">
        <v>7</v>
      </c>
      <c r="F566" s="179"/>
      <c r="G566" s="180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976</v>
      </c>
      <c r="Y566" s="154"/>
      <c r="AA566" s="178" t="s">
        <v>7</v>
      </c>
      <c r="AB566" s="179"/>
      <c r="AC566" s="180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178" t="s">
        <v>7</v>
      </c>
      <c r="O568" s="179"/>
      <c r="P568" s="179"/>
      <c r="Q568" s="180"/>
      <c r="R568" s="18">
        <f>SUM(R552:R567)</f>
        <v>581.5</v>
      </c>
      <c r="S568" s="3"/>
      <c r="V568" s="17"/>
      <c r="X568" s="12"/>
      <c r="Y568" s="10"/>
      <c r="AJ568" s="178" t="s">
        <v>7</v>
      </c>
      <c r="AK568" s="179"/>
      <c r="AL568" s="179"/>
      <c r="AM568" s="180"/>
      <c r="AN568" s="18">
        <f>SUM(AN552:AN567)</f>
        <v>295</v>
      </c>
      <c r="AO568" s="3"/>
    </row>
    <row r="569" spans="2:41" ht="27" thickBot="1">
      <c r="B569" s="12"/>
      <c r="C569" s="10"/>
      <c r="N569" s="152">
        <v>20230616</v>
      </c>
      <c r="O569" s="152" t="s">
        <v>468</v>
      </c>
      <c r="P569" s="152" t="s">
        <v>476</v>
      </c>
      <c r="Q569" s="154">
        <v>116.05</v>
      </c>
      <c r="R569" s="152">
        <v>66.316000000000003</v>
      </c>
      <c r="S569" s="152">
        <v>310236</v>
      </c>
      <c r="V569" s="17"/>
      <c r="X569" s="12"/>
      <c r="Y569" s="10"/>
    </row>
    <row r="570" spans="2:41" ht="27" thickBot="1">
      <c r="B570" s="12"/>
      <c r="C570" s="10"/>
      <c r="N570" s="152">
        <v>20230630</v>
      </c>
      <c r="O570" s="152" t="s">
        <v>468</v>
      </c>
      <c r="P570" s="152" t="s">
        <v>476</v>
      </c>
      <c r="Q570" s="154">
        <v>80</v>
      </c>
      <c r="R570" s="152">
        <v>45.716999999999999</v>
      </c>
      <c r="S570" s="152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7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181" t="s">
        <v>30</v>
      </c>
      <c r="I584" s="181"/>
      <c r="J584" s="181"/>
      <c r="V584" s="17"/>
      <c r="AA584" s="181" t="s">
        <v>31</v>
      </c>
      <c r="AB584" s="181"/>
      <c r="AC584" s="181"/>
    </row>
    <row r="585" spans="1:43">
      <c r="H585" s="181"/>
      <c r="I585" s="181"/>
      <c r="J585" s="181"/>
      <c r="V585" s="17"/>
      <c r="AA585" s="181"/>
      <c r="AB585" s="181"/>
      <c r="AC585" s="181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182" t="s">
        <v>204</v>
      </c>
      <c r="F589" s="182"/>
      <c r="G589" s="182"/>
      <c r="H589" s="182"/>
      <c r="V589" s="17"/>
      <c r="X589" s="23" t="s">
        <v>32</v>
      </c>
      <c r="Y589" s="20">
        <f>IF(B1383="PAGADO",0,C594)</f>
        <v>-95.040000000000191</v>
      </c>
      <c r="AA589" s="182" t="s">
        <v>20</v>
      </c>
      <c r="AB589" s="182"/>
      <c r="AC589" s="182"/>
      <c r="AD589" s="182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513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433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1074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1088</v>
      </c>
      <c r="AL592" s="3" t="s">
        <v>1089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1073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611.04000000000019</v>
      </c>
      <c r="AA593" s="4"/>
      <c r="AB593" s="3"/>
      <c r="AC593" s="3"/>
      <c r="AD593" s="5"/>
      <c r="AJ593" s="25">
        <v>45131</v>
      </c>
      <c r="AK593" s="3" t="s">
        <v>1092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-611.04000000000019</v>
      </c>
      <c r="AA594" s="4"/>
      <c r="AB594" s="3"/>
      <c r="AC594" s="3"/>
      <c r="AD594" s="5"/>
      <c r="AJ594" s="3"/>
      <c r="AK594" s="3" t="s">
        <v>1093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183" t="str">
        <f>IF(Y594&lt;0,"NO PAGAR","COBRAR'")</f>
        <v>NO PAGAR</v>
      </c>
      <c r="Y595" s="183"/>
      <c r="AA595" s="4"/>
      <c r="AB595" s="3"/>
      <c r="AC595" s="3"/>
      <c r="AD595" s="5"/>
      <c r="AJ595" s="3"/>
      <c r="AK595" s="3" t="s">
        <v>1094</v>
      </c>
      <c r="AL595" s="3"/>
      <c r="AM595" s="3"/>
      <c r="AN595" s="18">
        <v>16</v>
      </c>
      <c r="AO595" s="3"/>
    </row>
    <row r="596" spans="2:41" ht="23.25">
      <c r="B596" s="183" t="str">
        <f>IF(C594&lt;0,"NO PAGAR","COBRAR'")</f>
        <v>NO PAGAR</v>
      </c>
      <c r="C596" s="183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1095</v>
      </c>
      <c r="AL596" s="3"/>
      <c r="AM596" s="3"/>
      <c r="AN596" s="18">
        <v>24</v>
      </c>
      <c r="AO596" s="3"/>
    </row>
    <row r="597" spans="2:41">
      <c r="B597" s="176" t="s">
        <v>9</v>
      </c>
      <c r="C597" s="17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76" t="s">
        <v>9</v>
      </c>
      <c r="Y597" s="177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516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178" t="s">
        <v>7</v>
      </c>
      <c r="F605" s="179"/>
      <c r="G605" s="180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78" t="s">
        <v>7</v>
      </c>
      <c r="AB605" s="179"/>
      <c r="AC605" s="180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1081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178" t="s">
        <v>7</v>
      </c>
      <c r="O607" s="179"/>
      <c r="P607" s="179"/>
      <c r="Q607" s="180"/>
      <c r="R607" s="18">
        <f>SUM(R591:R606)</f>
        <v>900</v>
      </c>
      <c r="S607" s="3"/>
      <c r="V607" s="17"/>
      <c r="X607" s="12"/>
      <c r="Y607" s="10"/>
      <c r="AJ607" s="178" t="s">
        <v>7</v>
      </c>
      <c r="AK607" s="179"/>
      <c r="AL607" s="179"/>
      <c r="AM607" s="180"/>
      <c r="AN607" s="18">
        <f>SUM(AN591:AN606)</f>
        <v>516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1080</v>
      </c>
      <c r="O609" s="170">
        <v>0.69341435185185185</v>
      </c>
      <c r="P609">
        <v>20230707</v>
      </c>
      <c r="Q609" t="s">
        <v>468</v>
      </c>
      <c r="R609" t="s">
        <v>975</v>
      </c>
      <c r="S609" t="s">
        <v>476</v>
      </c>
      <c r="T609" s="172">
        <v>110.03</v>
      </c>
      <c r="U609" s="166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611.04000000000019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184" t="s">
        <v>29</v>
      </c>
      <c r="AD625" s="184"/>
      <c r="AE625" s="184"/>
    </row>
    <row r="626" spans="2:41">
      <c r="H626" s="181" t="s">
        <v>28</v>
      </c>
      <c r="I626" s="181"/>
      <c r="J626" s="181"/>
      <c r="V626" s="17"/>
      <c r="AC626" s="184"/>
      <c r="AD626" s="184"/>
      <c r="AE626" s="184"/>
    </row>
    <row r="627" spans="2:41">
      <c r="H627" s="181"/>
      <c r="I627" s="181"/>
      <c r="J627" s="181"/>
      <c r="V627" s="17"/>
      <c r="AC627" s="184"/>
      <c r="AD627" s="184"/>
      <c r="AE627" s="184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-611.04000000000019</v>
      </c>
      <c r="E631" s="182" t="s">
        <v>20</v>
      </c>
      <c r="F631" s="182"/>
      <c r="G631" s="182"/>
      <c r="H631" s="182"/>
      <c r="V631" s="17"/>
      <c r="X631" s="23" t="s">
        <v>32</v>
      </c>
      <c r="Y631" s="20">
        <f>IF(B631="PAGADO",0,C636)</f>
        <v>-95.040000000000191</v>
      </c>
      <c r="AA631" s="182" t="s">
        <v>20</v>
      </c>
      <c r="AB631" s="182"/>
      <c r="AC631" s="182"/>
      <c r="AD631" s="182"/>
    </row>
    <row r="632" spans="2:41">
      <c r="B632" s="1" t="s">
        <v>0</v>
      </c>
      <c r="C632" s="19">
        <f>H647</f>
        <v>0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Y633" s="2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" t="s">
        <v>24</v>
      </c>
      <c r="C634" s="19">
        <f>IF(C631&gt;0,C631+C632,C632)</f>
        <v>0</v>
      </c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" t="s">
        <v>9</v>
      </c>
      <c r="C635" s="20">
        <f>C658</f>
        <v>95.040000000000191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" t="s">
        <v>9</v>
      </c>
      <c r="Y635" s="20">
        <f>Y658</f>
        <v>95.040000000000191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6" t="s">
        <v>25</v>
      </c>
      <c r="C636" s="21">
        <f>C634-C635</f>
        <v>-95.040000000000191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6" t="s">
        <v>8</v>
      </c>
      <c r="Y636" s="21">
        <f>Y634-Y635</f>
        <v>-95.040000000000191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ht="26.25">
      <c r="B637" s="185" t="str">
        <f>IF(C636&lt;0,"NO PAGAR","COBRAR")</f>
        <v>NO PAGAR</v>
      </c>
      <c r="C637" s="185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85" t="str">
        <f>IF(Y636&lt;0,"NO PAGAR","COBRAR")</f>
        <v>NO PAGAR</v>
      </c>
      <c r="Y637" s="185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76" t="s">
        <v>9</v>
      </c>
      <c r="C638" s="177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76" t="s">
        <v>9</v>
      </c>
      <c r="Y638" s="177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IF(Y589&lt;=0,Y589*-1)</f>
        <v>95.040000000000191</v>
      </c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95.040000000000191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0</v>
      </c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/>
      <c r="E647" s="178" t="s">
        <v>7</v>
      </c>
      <c r="F647" s="179"/>
      <c r="G647" s="180"/>
      <c r="H647" s="5">
        <f>SUM(H633:H646)</f>
        <v>0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78" t="s">
        <v>7</v>
      </c>
      <c r="AB647" s="179"/>
      <c r="AC647" s="180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78" t="s">
        <v>7</v>
      </c>
      <c r="O649" s="179"/>
      <c r="P649" s="179"/>
      <c r="Q649" s="180"/>
      <c r="R649" s="18">
        <f>SUM(R633:R648)</f>
        <v>0</v>
      </c>
      <c r="S649" s="3"/>
      <c r="V649" s="17"/>
      <c r="X649" s="12"/>
      <c r="Y649" s="10"/>
      <c r="AJ649" s="178" t="s">
        <v>7</v>
      </c>
      <c r="AK649" s="179"/>
      <c r="AL649" s="179"/>
      <c r="AM649" s="180"/>
      <c r="AN649" s="18">
        <f>SUM(AN633:AN648)</f>
        <v>0</v>
      </c>
      <c r="AO649" s="3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E652" s="14"/>
      <c r="V652" s="17"/>
      <c r="X652" s="12"/>
      <c r="Y652" s="10"/>
      <c r="AA652" s="14"/>
    </row>
    <row r="653" spans="2:41">
      <c r="B653" s="12"/>
      <c r="C653" s="10"/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95.040000000000191</v>
      </c>
      <c r="V658" s="17"/>
      <c r="X658" s="15" t="s">
        <v>18</v>
      </c>
      <c r="Y658" s="16">
        <f>SUM(Y639:Y657)</f>
        <v>95.040000000000191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181" t="s">
        <v>30</v>
      </c>
      <c r="I671" s="181"/>
      <c r="J671" s="181"/>
      <c r="V671" s="17"/>
      <c r="AA671" s="181" t="s">
        <v>31</v>
      </c>
      <c r="AB671" s="181"/>
      <c r="AC671" s="181"/>
    </row>
    <row r="672" spans="1:43">
      <c r="H672" s="181"/>
      <c r="I672" s="181"/>
      <c r="J672" s="181"/>
      <c r="V672" s="17"/>
      <c r="AA672" s="181"/>
      <c r="AB672" s="181"/>
      <c r="AC672" s="181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IF(X631="PAGADO",0,C636)</f>
        <v>-95.040000000000191</v>
      </c>
      <c r="E676" s="182" t="s">
        <v>20</v>
      </c>
      <c r="F676" s="182"/>
      <c r="G676" s="182"/>
      <c r="H676" s="182"/>
      <c r="V676" s="17"/>
      <c r="X676" s="23" t="s">
        <v>32</v>
      </c>
      <c r="Y676" s="20">
        <f>IF(B1476="PAGADO",0,C681)</f>
        <v>-95.040000000000191</v>
      </c>
      <c r="AA676" s="182" t="s">
        <v>20</v>
      </c>
      <c r="AB676" s="182"/>
      <c r="AC676" s="182"/>
      <c r="AD676" s="182"/>
    </row>
    <row r="677" spans="2:41">
      <c r="B677" s="1" t="s">
        <v>0</v>
      </c>
      <c r="C677" s="19">
        <f>H692</f>
        <v>0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Y678" s="2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" t="s">
        <v>24</v>
      </c>
      <c r="C679" s="19">
        <f>IF(C676&gt;0,C676+C677,C677)</f>
        <v>0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" t="s">
        <v>24</v>
      </c>
      <c r="Y679" s="19">
        <f>IF(Y676&gt;0,Y676+Y677,Y677)</f>
        <v>0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" t="s">
        <v>9</v>
      </c>
      <c r="C680" s="20">
        <f>C704</f>
        <v>95.040000000000191</v>
      </c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95.040000000000191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-95.040000000000191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-95.040000000000191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83" t="str">
        <f>IF(Y681&lt;0,"NO PAGAR","COBRAR'")</f>
        <v>NO PAGAR</v>
      </c>
      <c r="Y682" s="183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183" t="str">
        <f>IF(C681&lt;0,"NO PAGAR","COBRAR'")</f>
        <v>NO PAGAR</v>
      </c>
      <c r="C683" s="183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76" t="s">
        <v>9</v>
      </c>
      <c r="C684" s="177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76" t="s">
        <v>9</v>
      </c>
      <c r="Y684" s="177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95.040000000000191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95.040000000000191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0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16</v>
      </c>
      <c r="C692" s="10"/>
      <c r="E692" s="178" t="s">
        <v>7</v>
      </c>
      <c r="F692" s="179"/>
      <c r="G692" s="180"/>
      <c r="H692" s="5">
        <f>SUM(H678:H691)</f>
        <v>0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78" t="s">
        <v>7</v>
      </c>
      <c r="AB692" s="179"/>
      <c r="AC692" s="180"/>
      <c r="AD692" s="5">
        <f>SUM(AD678:AD691)</f>
        <v>0</v>
      </c>
      <c r="AJ692" s="3"/>
      <c r="AK692" s="3"/>
      <c r="AL692" s="3"/>
      <c r="AM692" s="3"/>
      <c r="AN692" s="18"/>
      <c r="AO692" s="3"/>
    </row>
    <row r="693" spans="2:41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17</v>
      </c>
      <c r="Y693" s="10"/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1">
      <c r="B694" s="12"/>
      <c r="C694" s="10"/>
      <c r="N694" s="178" t="s">
        <v>7</v>
      </c>
      <c r="O694" s="179"/>
      <c r="P694" s="179"/>
      <c r="Q694" s="180"/>
      <c r="R694" s="18">
        <f>SUM(R678:R693)</f>
        <v>0</v>
      </c>
      <c r="S694" s="3"/>
      <c r="V694" s="17"/>
      <c r="X694" s="12"/>
      <c r="Y694" s="10"/>
      <c r="AJ694" s="178" t="s">
        <v>7</v>
      </c>
      <c r="AK694" s="179"/>
      <c r="AL694" s="179"/>
      <c r="AM694" s="180"/>
      <c r="AN694" s="18">
        <f>SUM(AN678:AN693)</f>
        <v>0</v>
      </c>
      <c r="AO694" s="3"/>
    </row>
    <row r="695" spans="2:41">
      <c r="B695" s="12"/>
      <c r="C695" s="10"/>
      <c r="V695" s="17"/>
      <c r="X695" s="12"/>
      <c r="Y695" s="10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E697" s="14"/>
      <c r="V697" s="17"/>
      <c r="X697" s="12"/>
      <c r="Y697" s="10"/>
      <c r="AA697" s="14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1"/>
      <c r="C703" s="10"/>
      <c r="V703" s="17"/>
      <c r="X703" s="11"/>
      <c r="Y703" s="10"/>
    </row>
    <row r="704" spans="2:41">
      <c r="B704" s="15" t="s">
        <v>18</v>
      </c>
      <c r="C704" s="16">
        <f>SUM(C685:C703)</f>
        <v>95.040000000000191</v>
      </c>
      <c r="D704" t="s">
        <v>22</v>
      </c>
      <c r="E704" t="s">
        <v>21</v>
      </c>
      <c r="V704" s="17"/>
      <c r="X704" s="15" t="s">
        <v>18</v>
      </c>
      <c r="Y704" s="16">
        <f>SUM(Y685:Y703)</f>
        <v>95.040000000000191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184" t="s">
        <v>29</v>
      </c>
      <c r="AD718" s="184"/>
      <c r="AE718" s="184"/>
    </row>
    <row r="719" spans="5:31">
      <c r="H719" s="181" t="s">
        <v>28</v>
      </c>
      <c r="I719" s="181"/>
      <c r="J719" s="181"/>
      <c r="V719" s="17"/>
      <c r="AC719" s="184"/>
      <c r="AD719" s="184"/>
      <c r="AE719" s="184"/>
    </row>
    <row r="720" spans="5:31">
      <c r="H720" s="181"/>
      <c r="I720" s="181"/>
      <c r="J720" s="181"/>
      <c r="V720" s="17"/>
      <c r="AC720" s="184"/>
      <c r="AD720" s="184"/>
      <c r="AE720" s="184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23.25">
      <c r="B724" s="23" t="s">
        <v>32</v>
      </c>
      <c r="C724" s="20">
        <f>IF(X676="PAGADO",0,Y681)</f>
        <v>-95.040000000000191</v>
      </c>
      <c r="E724" s="182" t="s">
        <v>20</v>
      </c>
      <c r="F724" s="182"/>
      <c r="G724" s="182"/>
      <c r="H724" s="182"/>
      <c r="V724" s="17"/>
      <c r="X724" s="23" t="s">
        <v>32</v>
      </c>
      <c r="Y724" s="20">
        <f>IF(B724="PAGADO",0,C729)</f>
        <v>-95.040000000000191</v>
      </c>
      <c r="AA724" s="182" t="s">
        <v>20</v>
      </c>
      <c r="AB724" s="182"/>
      <c r="AC724" s="182"/>
      <c r="AD724" s="182"/>
    </row>
    <row r="725" spans="2:41">
      <c r="B725" s="1" t="s">
        <v>0</v>
      </c>
      <c r="C725" s="19">
        <f>H740</f>
        <v>0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0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Y726" s="2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" t="s">
        <v>24</v>
      </c>
      <c r="C727" s="19">
        <f>IF(C724&gt;0,C724+C725,C725)</f>
        <v>0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" t="s">
        <v>24</v>
      </c>
      <c r="Y727" s="19">
        <f>IF(Y724&gt;0,Y724+Y725,Y725)</f>
        <v>0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9</v>
      </c>
      <c r="C728" s="20">
        <f>C751</f>
        <v>95.040000000000191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9</v>
      </c>
      <c r="Y728" s="20">
        <f>Y751</f>
        <v>95.040000000000191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6" t="s">
        <v>25</v>
      </c>
      <c r="C729" s="21">
        <f>C727-C728</f>
        <v>-95.040000000000191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6" t="s">
        <v>8</v>
      </c>
      <c r="Y729" s="21">
        <f>Y727-Y728</f>
        <v>-95.040000000000191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ht="26.25">
      <c r="B730" s="185" t="str">
        <f>IF(C729&lt;0,"NO PAGAR","COBRAR")</f>
        <v>NO PAGAR</v>
      </c>
      <c r="C730" s="185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85" t="str">
        <f>IF(Y729&lt;0,"NO PAGAR","COBRAR")</f>
        <v>NO PAGAR</v>
      </c>
      <c r="Y730" s="185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76" t="s">
        <v>9</v>
      </c>
      <c r="C731" s="177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76" t="s">
        <v>9</v>
      </c>
      <c r="Y731" s="177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IF(C765&lt;0,"SALDO A FAVOR","SALDO ADELANTAD0'")</f>
        <v>SALDO ADELANTAD0'</v>
      </c>
      <c r="C732" s="10">
        <f>IF(Y676&lt;=0,Y676*-1)</f>
        <v>95.040000000000191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95.040000000000191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17</v>
      </c>
      <c r="C740" s="10"/>
      <c r="E740" s="178" t="s">
        <v>7</v>
      </c>
      <c r="F740" s="179"/>
      <c r="G740" s="180"/>
      <c r="H740" s="5">
        <f>SUM(H726:H739)</f>
        <v>0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78" t="s">
        <v>7</v>
      </c>
      <c r="AB740" s="179"/>
      <c r="AC740" s="180"/>
      <c r="AD740" s="5">
        <f>SUM(AD726:AD739)</f>
        <v>0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78" t="s">
        <v>7</v>
      </c>
      <c r="O742" s="179"/>
      <c r="P742" s="179"/>
      <c r="Q742" s="180"/>
      <c r="R742" s="18">
        <f>SUM(R726:R741)</f>
        <v>0</v>
      </c>
      <c r="S742" s="3"/>
      <c r="V742" s="17"/>
      <c r="X742" s="12"/>
      <c r="Y742" s="10"/>
      <c r="AJ742" s="178" t="s">
        <v>7</v>
      </c>
      <c r="AK742" s="179"/>
      <c r="AL742" s="179"/>
      <c r="AM742" s="180"/>
      <c r="AN742" s="18">
        <f>SUM(AN726:AN741)</f>
        <v>0</v>
      </c>
      <c r="AO742" s="3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E745" s="14"/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1"/>
      <c r="C750" s="10"/>
      <c r="V750" s="17"/>
      <c r="X750" s="11"/>
      <c r="Y750" s="10"/>
    </row>
    <row r="751" spans="2:41">
      <c r="B751" s="15" t="s">
        <v>18</v>
      </c>
      <c r="C751" s="16">
        <f>SUM(C732:C750)</f>
        <v>95.040000000000191</v>
      </c>
      <c r="V751" s="17"/>
      <c r="X751" s="15" t="s">
        <v>18</v>
      </c>
      <c r="Y751" s="16">
        <f>SUM(Y732:Y750)</f>
        <v>95.040000000000191</v>
      </c>
    </row>
    <row r="752" spans="2:41">
      <c r="D752" t="s">
        <v>22</v>
      </c>
      <c r="E752" t="s">
        <v>21</v>
      </c>
      <c r="V752" s="17"/>
      <c r="Z752" t="s">
        <v>22</v>
      </c>
      <c r="AA752" t="s">
        <v>21</v>
      </c>
    </row>
    <row r="753" spans="1:43">
      <c r="E753" s="1" t="s">
        <v>19</v>
      </c>
      <c r="V753" s="17"/>
      <c r="AA753" s="1" t="s">
        <v>19</v>
      </c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V763" s="17"/>
    </row>
    <row r="764" spans="1:43">
      <c r="H764" s="181" t="s">
        <v>30</v>
      </c>
      <c r="I764" s="181"/>
      <c r="J764" s="181"/>
      <c r="V764" s="17"/>
      <c r="AA764" s="181" t="s">
        <v>31</v>
      </c>
      <c r="AB764" s="181"/>
      <c r="AC764" s="181"/>
    </row>
    <row r="765" spans="1:43">
      <c r="H765" s="181"/>
      <c r="I765" s="181"/>
      <c r="J765" s="181"/>
      <c r="V765" s="17"/>
      <c r="AA765" s="181"/>
      <c r="AB765" s="181"/>
      <c r="AC765" s="181"/>
    </row>
    <row r="766" spans="1:43">
      <c r="V766" s="17"/>
    </row>
    <row r="767" spans="1:43">
      <c r="V767" s="17"/>
    </row>
    <row r="768" spans="1:43" ht="23.25">
      <c r="B768" s="24" t="s">
        <v>69</v>
      </c>
      <c r="V768" s="17"/>
      <c r="X768" s="22" t="s">
        <v>69</v>
      </c>
    </row>
    <row r="769" spans="2:41" ht="23.25">
      <c r="B769" s="23" t="s">
        <v>32</v>
      </c>
      <c r="C769" s="20">
        <f>IF(X724="PAGADO",0,C729)</f>
        <v>-95.040000000000191</v>
      </c>
      <c r="E769" s="182" t="s">
        <v>20</v>
      </c>
      <c r="F769" s="182"/>
      <c r="G769" s="182"/>
      <c r="H769" s="182"/>
      <c r="V769" s="17"/>
      <c r="X769" s="23" t="s">
        <v>32</v>
      </c>
      <c r="Y769" s="20">
        <f>IF(B1569="PAGADO",0,C774)</f>
        <v>-95.040000000000191</v>
      </c>
      <c r="AA769" s="182" t="s">
        <v>20</v>
      </c>
      <c r="AB769" s="182"/>
      <c r="AC769" s="182"/>
      <c r="AD769" s="182"/>
    </row>
    <row r="770" spans="2:41">
      <c r="B770" s="1" t="s">
        <v>0</v>
      </c>
      <c r="C770" s="19">
        <f>H785</f>
        <v>0</v>
      </c>
      <c r="E770" s="2" t="s">
        <v>1</v>
      </c>
      <c r="F770" s="2" t="s">
        <v>2</v>
      </c>
      <c r="G770" s="2" t="s">
        <v>3</v>
      </c>
      <c r="H770" s="2" t="s">
        <v>4</v>
      </c>
      <c r="N770" s="2" t="s">
        <v>1</v>
      </c>
      <c r="O770" s="2" t="s">
        <v>5</v>
      </c>
      <c r="P770" s="2" t="s">
        <v>4</v>
      </c>
      <c r="Q770" s="2" t="s">
        <v>6</v>
      </c>
      <c r="R770" s="2" t="s">
        <v>7</v>
      </c>
      <c r="S770" s="3"/>
      <c r="V770" s="17"/>
      <c r="X770" s="1" t="s">
        <v>0</v>
      </c>
      <c r="Y770" s="19">
        <f>AD785</f>
        <v>0</v>
      </c>
      <c r="AA770" s="2" t="s">
        <v>1</v>
      </c>
      <c r="AB770" s="2" t="s">
        <v>2</v>
      </c>
      <c r="AC770" s="2" t="s">
        <v>3</v>
      </c>
      <c r="AD770" s="2" t="s">
        <v>4</v>
      </c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</row>
    <row r="771" spans="2:41">
      <c r="C771" s="2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Y771" s="2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" t="s">
        <v>24</v>
      </c>
      <c r="C772" s="19">
        <f>IF(C769&gt;0,C769+C770,C770)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" t="s">
        <v>24</v>
      </c>
      <c r="Y772" s="19">
        <f>IF(Y769&gt;0,Y769+Y770,Y770)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9</v>
      </c>
      <c r="C773" s="20">
        <f>C797</f>
        <v>95.040000000000191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9</v>
      </c>
      <c r="Y773" s="20">
        <f>Y797</f>
        <v>95.040000000000191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6" t="s">
        <v>26</v>
      </c>
      <c r="C774" s="21">
        <f>C772-C773</f>
        <v>-95.040000000000191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 t="s">
        <v>27</v>
      </c>
      <c r="Y774" s="21">
        <f>Y772-Y773</f>
        <v>-95.040000000000191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ht="23.25">
      <c r="B775" s="6"/>
      <c r="C775" s="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83" t="str">
        <f>IF(Y774&lt;0,"NO PAGAR","COBRAR'")</f>
        <v>NO PAGAR</v>
      </c>
      <c r="Y775" s="183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183" t="str">
        <f>IF(C774&lt;0,"NO PAGAR","COBRAR'")</f>
        <v>NO PAGAR</v>
      </c>
      <c r="C776" s="183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6"/>
      <c r="Y776" s="8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76" t="s">
        <v>9</v>
      </c>
      <c r="C777" s="177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76" t="s">
        <v>9</v>
      </c>
      <c r="Y777" s="177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9" t="str">
        <f>IF(Y729&lt;0,"SALDO ADELANTADO","SALDO A FAVOR '")</f>
        <v>SALDO ADELANTADO</v>
      </c>
      <c r="C778" s="10">
        <f>IF(Y729&lt;=0,Y729*-1)</f>
        <v>95.040000000000191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9" t="str">
        <f>IF(C774&lt;0,"SALDO ADELANTADO","SALDO A FAVOR'")</f>
        <v>SALDO ADELANTADO</v>
      </c>
      <c r="Y778" s="10">
        <f>IF(C774&lt;=0,C774*-1)</f>
        <v>95.040000000000191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10</v>
      </c>
      <c r="C779" s="10">
        <f>R787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10</v>
      </c>
      <c r="Y779" s="10">
        <f>AN787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11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11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12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12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13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13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14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14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15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15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16</v>
      </c>
      <c r="C785" s="10"/>
      <c r="E785" s="178" t="s">
        <v>7</v>
      </c>
      <c r="F785" s="179"/>
      <c r="G785" s="180"/>
      <c r="H785" s="5">
        <f>SUM(H771:H784)</f>
        <v>0</v>
      </c>
      <c r="N785" s="3"/>
      <c r="O785" s="3"/>
      <c r="P785" s="3"/>
      <c r="Q785" s="3"/>
      <c r="R785" s="18"/>
      <c r="S785" s="3"/>
      <c r="V785" s="17"/>
      <c r="X785" s="11" t="s">
        <v>16</v>
      </c>
      <c r="Y785" s="10"/>
      <c r="AA785" s="178" t="s">
        <v>7</v>
      </c>
      <c r="AB785" s="179"/>
      <c r="AC785" s="180"/>
      <c r="AD785" s="5">
        <f>SUM(AD771:AD784)</f>
        <v>0</v>
      </c>
      <c r="AJ785" s="3"/>
      <c r="AK785" s="3"/>
      <c r="AL785" s="3"/>
      <c r="AM785" s="3"/>
      <c r="AN785" s="18"/>
      <c r="AO785" s="3"/>
    </row>
    <row r="786" spans="2:41">
      <c r="B786" s="11" t="s">
        <v>17</v>
      </c>
      <c r="C786" s="10"/>
      <c r="E786" s="13"/>
      <c r="F786" s="13"/>
      <c r="G786" s="13"/>
      <c r="N786" s="3"/>
      <c r="O786" s="3"/>
      <c r="P786" s="3"/>
      <c r="Q786" s="3"/>
      <c r="R786" s="18"/>
      <c r="S786" s="3"/>
      <c r="V786" s="17"/>
      <c r="X786" s="11" t="s">
        <v>17</v>
      </c>
      <c r="Y786" s="10"/>
      <c r="AA786" s="13"/>
      <c r="AB786" s="13"/>
      <c r="AC786" s="13"/>
      <c r="AJ786" s="3"/>
      <c r="AK786" s="3"/>
      <c r="AL786" s="3"/>
      <c r="AM786" s="3"/>
      <c r="AN786" s="18"/>
      <c r="AO786" s="3"/>
    </row>
    <row r="787" spans="2:41">
      <c r="B787" s="12"/>
      <c r="C787" s="10"/>
      <c r="N787" s="178" t="s">
        <v>7</v>
      </c>
      <c r="O787" s="179"/>
      <c r="P787" s="179"/>
      <c r="Q787" s="180"/>
      <c r="R787" s="18">
        <f>SUM(R771:R786)</f>
        <v>0</v>
      </c>
      <c r="S787" s="3"/>
      <c r="V787" s="17"/>
      <c r="X787" s="12"/>
      <c r="Y787" s="10"/>
      <c r="AJ787" s="178" t="s">
        <v>7</v>
      </c>
      <c r="AK787" s="179"/>
      <c r="AL787" s="179"/>
      <c r="AM787" s="180"/>
      <c r="AN787" s="18">
        <f>SUM(AN771:AN786)</f>
        <v>0</v>
      </c>
      <c r="AO787" s="3"/>
    </row>
    <row r="788" spans="2:41">
      <c r="B788" s="12"/>
      <c r="C788" s="10"/>
      <c r="V788" s="17"/>
      <c r="X788" s="12"/>
      <c r="Y788" s="10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E790" s="14"/>
      <c r="V790" s="17"/>
      <c r="X790" s="12"/>
      <c r="Y790" s="10"/>
      <c r="AA790" s="14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1"/>
      <c r="C796" s="10"/>
      <c r="V796" s="17"/>
      <c r="X796" s="11"/>
      <c r="Y796" s="10"/>
    </row>
    <row r="797" spans="2:41">
      <c r="B797" s="15" t="s">
        <v>18</v>
      </c>
      <c r="C797" s="16">
        <f>SUM(C778:C796)</f>
        <v>95.040000000000191</v>
      </c>
      <c r="D797" t="s">
        <v>22</v>
      </c>
      <c r="E797" t="s">
        <v>21</v>
      </c>
      <c r="V797" s="17"/>
      <c r="X797" s="15" t="s">
        <v>18</v>
      </c>
      <c r="Y797" s="16">
        <f>SUM(Y778:Y796)</f>
        <v>95.040000000000191</v>
      </c>
      <c r="Z797" t="s">
        <v>22</v>
      </c>
      <c r="AA797" t="s">
        <v>21</v>
      </c>
    </row>
    <row r="798" spans="2:41">
      <c r="E798" s="1" t="s">
        <v>19</v>
      </c>
      <c r="V798" s="17"/>
      <c r="AA798" s="1" t="s">
        <v>19</v>
      </c>
    </row>
    <row r="799" spans="2:41">
      <c r="V799" s="17"/>
    </row>
    <row r="800" spans="2:41">
      <c r="V800" s="17"/>
    </row>
    <row r="801" spans="2:31">
      <c r="V801" s="17"/>
    </row>
    <row r="802" spans="2:31">
      <c r="V802" s="17"/>
    </row>
    <row r="803" spans="2:31">
      <c r="V803" s="17"/>
    </row>
    <row r="804" spans="2:31">
      <c r="V804" s="17"/>
    </row>
    <row r="805" spans="2:31">
      <c r="V805" s="17"/>
    </row>
    <row r="806" spans="2:31">
      <c r="V806" s="17"/>
    </row>
    <row r="807" spans="2:31">
      <c r="V807" s="17"/>
    </row>
    <row r="808" spans="2:31">
      <c r="V808" s="17"/>
    </row>
    <row r="809" spans="2:31">
      <c r="V809" s="17"/>
    </row>
    <row r="810" spans="2:31">
      <c r="V810" s="17"/>
    </row>
    <row r="811" spans="2:31">
      <c r="V811" s="17"/>
      <c r="AC811" s="184" t="s">
        <v>29</v>
      </c>
      <c r="AD811" s="184"/>
      <c r="AE811" s="184"/>
    </row>
    <row r="812" spans="2:31">
      <c r="H812" s="181" t="s">
        <v>28</v>
      </c>
      <c r="I812" s="181"/>
      <c r="J812" s="181"/>
      <c r="V812" s="17"/>
      <c r="AC812" s="184"/>
      <c r="AD812" s="184"/>
      <c r="AE812" s="184"/>
    </row>
    <row r="813" spans="2:31">
      <c r="H813" s="181"/>
      <c r="I813" s="181"/>
      <c r="J813" s="181"/>
      <c r="V813" s="17"/>
      <c r="AC813" s="184"/>
      <c r="AD813" s="184"/>
      <c r="AE813" s="184"/>
    </row>
    <row r="814" spans="2:31">
      <c r="V814" s="17"/>
    </row>
    <row r="815" spans="2:31">
      <c r="V815" s="17"/>
    </row>
    <row r="816" spans="2:31" ht="23.25">
      <c r="B816" s="22" t="s">
        <v>70</v>
      </c>
      <c r="V816" s="17"/>
      <c r="X816" s="22" t="s">
        <v>70</v>
      </c>
    </row>
    <row r="817" spans="2:41" ht="23.25">
      <c r="B817" s="23" t="s">
        <v>32</v>
      </c>
      <c r="C817" s="20">
        <f>IF(X769="PAGADO",0,Y774)</f>
        <v>-95.040000000000191</v>
      </c>
      <c r="E817" s="182" t="s">
        <v>20</v>
      </c>
      <c r="F817" s="182"/>
      <c r="G817" s="182"/>
      <c r="H817" s="182"/>
      <c r="V817" s="17"/>
      <c r="X817" s="23" t="s">
        <v>32</v>
      </c>
      <c r="Y817" s="20">
        <f>IF(B817="PAGADO",0,C822)</f>
        <v>-95.040000000000191</v>
      </c>
      <c r="AA817" s="182" t="s">
        <v>20</v>
      </c>
      <c r="AB817" s="182"/>
      <c r="AC817" s="182"/>
      <c r="AD817" s="182"/>
    </row>
    <row r="818" spans="2:41">
      <c r="B818" s="1" t="s">
        <v>0</v>
      </c>
      <c r="C818" s="19">
        <f>H833</f>
        <v>0</v>
      </c>
      <c r="E818" s="2" t="s">
        <v>1</v>
      </c>
      <c r="F818" s="2" t="s">
        <v>2</v>
      </c>
      <c r="G818" s="2" t="s">
        <v>3</v>
      </c>
      <c r="H818" s="2" t="s">
        <v>4</v>
      </c>
      <c r="N818" s="2" t="s">
        <v>1</v>
      </c>
      <c r="O818" s="2" t="s">
        <v>5</v>
      </c>
      <c r="P818" s="2" t="s">
        <v>4</v>
      </c>
      <c r="Q818" s="2" t="s">
        <v>6</v>
      </c>
      <c r="R818" s="2" t="s">
        <v>7</v>
      </c>
      <c r="S818" s="3"/>
      <c r="V818" s="17"/>
      <c r="X818" s="1" t="s">
        <v>0</v>
      </c>
      <c r="Y818" s="19">
        <f>AD833</f>
        <v>0</v>
      </c>
      <c r="AA818" s="2" t="s">
        <v>1</v>
      </c>
      <c r="AB818" s="2" t="s">
        <v>2</v>
      </c>
      <c r="AC818" s="2" t="s">
        <v>3</v>
      </c>
      <c r="AD818" s="2" t="s">
        <v>4</v>
      </c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>
      <c r="C819" s="2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Y819" s="2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" t="s">
        <v>24</v>
      </c>
      <c r="C820" s="19">
        <f>IF(C817&gt;0,C817+C818,C818)</f>
        <v>0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" t="s">
        <v>24</v>
      </c>
      <c r="Y820" s="19">
        <f>IF(Y817&gt;0,Y818+Y817,Y818)</f>
        <v>0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9</v>
      </c>
      <c r="C821" s="20">
        <f>C844</f>
        <v>95.040000000000191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9</v>
      </c>
      <c r="Y821" s="20">
        <f>Y844</f>
        <v>95.040000000000191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6" t="s">
        <v>25</v>
      </c>
      <c r="C822" s="21">
        <f>C820-C821</f>
        <v>-95.040000000000191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6" t="s">
        <v>8</v>
      </c>
      <c r="Y822" s="21">
        <f>Y820-Y821</f>
        <v>-95.040000000000191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ht="26.25">
      <c r="B823" s="185" t="str">
        <f>IF(C822&lt;0,"NO PAGAR","COBRAR")</f>
        <v>NO PAGAR</v>
      </c>
      <c r="C823" s="185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85" t="str">
        <f>IF(Y822&lt;0,"NO PAGAR","COBRAR")</f>
        <v>NO PAGAR</v>
      </c>
      <c r="Y823" s="185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76" t="s">
        <v>9</v>
      </c>
      <c r="C824" s="177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76" t="s">
        <v>9</v>
      </c>
      <c r="Y824" s="177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9" t="str">
        <f>IF(C858&lt;0,"SALDO A FAVOR","SALDO ADELANTAD0'")</f>
        <v>SALDO ADELANTAD0'</v>
      </c>
      <c r="C825" s="10">
        <f>IF(Y769&lt;=0,Y769*-1)</f>
        <v>95.040000000000191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9" t="str">
        <f>IF(C822&lt;0,"SALDO ADELANTADO","SALDO A FAVOR'")</f>
        <v>SALDO ADELANTADO</v>
      </c>
      <c r="Y825" s="10">
        <f>IF(C822&lt;=0,C822*-1)</f>
        <v>95.040000000000191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10</v>
      </c>
      <c r="C826" s="10">
        <f>R835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10</v>
      </c>
      <c r="Y826" s="10">
        <f>AN835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11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11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12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12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13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13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14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14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15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15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16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16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17</v>
      </c>
      <c r="C833" s="10"/>
      <c r="E833" s="178" t="s">
        <v>7</v>
      </c>
      <c r="F833" s="179"/>
      <c r="G833" s="180"/>
      <c r="H833" s="5">
        <f>SUM(H819:H832)</f>
        <v>0</v>
      </c>
      <c r="N833" s="3"/>
      <c r="O833" s="3"/>
      <c r="P833" s="3"/>
      <c r="Q833" s="3"/>
      <c r="R833" s="18"/>
      <c r="S833" s="3"/>
      <c r="V833" s="17"/>
      <c r="X833" s="11" t="s">
        <v>17</v>
      </c>
      <c r="Y833" s="10"/>
      <c r="AA833" s="178" t="s">
        <v>7</v>
      </c>
      <c r="AB833" s="179"/>
      <c r="AC833" s="180"/>
      <c r="AD833" s="5">
        <f>SUM(AD819:AD832)</f>
        <v>0</v>
      </c>
      <c r="AJ833" s="3"/>
      <c r="AK833" s="3"/>
      <c r="AL833" s="3"/>
      <c r="AM833" s="3"/>
      <c r="AN833" s="18"/>
      <c r="AO833" s="3"/>
    </row>
    <row r="834" spans="2:41">
      <c r="B834" s="12"/>
      <c r="C834" s="10"/>
      <c r="E834" s="13"/>
      <c r="F834" s="13"/>
      <c r="G834" s="13"/>
      <c r="N834" s="3"/>
      <c r="O834" s="3"/>
      <c r="P834" s="3"/>
      <c r="Q834" s="3"/>
      <c r="R834" s="18"/>
      <c r="S834" s="3"/>
      <c r="V834" s="17"/>
      <c r="X834" s="12"/>
      <c r="Y834" s="10"/>
      <c r="AA834" s="13"/>
      <c r="AB834" s="13"/>
      <c r="AC834" s="13"/>
      <c r="AJ834" s="3"/>
      <c r="AK834" s="3"/>
      <c r="AL834" s="3"/>
      <c r="AM834" s="3"/>
      <c r="AN834" s="18"/>
      <c r="AO834" s="3"/>
    </row>
    <row r="835" spans="2:41">
      <c r="B835" s="12"/>
      <c r="C835" s="10"/>
      <c r="N835" s="178" t="s">
        <v>7</v>
      </c>
      <c r="O835" s="179"/>
      <c r="P835" s="179"/>
      <c r="Q835" s="180"/>
      <c r="R835" s="18">
        <f>SUM(R819:R834)</f>
        <v>0</v>
      </c>
      <c r="S835" s="3"/>
      <c r="V835" s="17"/>
      <c r="X835" s="12"/>
      <c r="Y835" s="10"/>
      <c r="AJ835" s="178" t="s">
        <v>7</v>
      </c>
      <c r="AK835" s="179"/>
      <c r="AL835" s="179"/>
      <c r="AM835" s="180"/>
      <c r="AN835" s="18">
        <f>SUM(AN819:AN834)</f>
        <v>0</v>
      </c>
      <c r="AO835" s="3"/>
    </row>
    <row r="836" spans="2:41">
      <c r="B836" s="12"/>
      <c r="C836" s="10"/>
      <c r="V836" s="17"/>
      <c r="X836" s="12"/>
      <c r="Y836" s="10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E838" s="14"/>
      <c r="V838" s="17"/>
      <c r="X838" s="12"/>
      <c r="Y838" s="10"/>
      <c r="AA838" s="14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1"/>
      <c r="C843" s="10"/>
      <c r="V843" s="17"/>
      <c r="X843" s="11"/>
      <c r="Y843" s="10"/>
    </row>
    <row r="844" spans="2:41">
      <c r="B844" s="15" t="s">
        <v>18</v>
      </c>
      <c r="C844" s="16">
        <f>SUM(C825:C843)</f>
        <v>95.040000000000191</v>
      </c>
      <c r="V844" s="17"/>
      <c r="X844" s="15" t="s">
        <v>18</v>
      </c>
      <c r="Y844" s="16">
        <f>SUM(Y825:Y843)</f>
        <v>95.040000000000191</v>
      </c>
    </row>
    <row r="845" spans="2:41">
      <c r="D845" t="s">
        <v>22</v>
      </c>
      <c r="E845" t="s">
        <v>21</v>
      </c>
      <c r="V845" s="17"/>
      <c r="Z845" t="s">
        <v>22</v>
      </c>
      <c r="AA845" t="s">
        <v>21</v>
      </c>
    </row>
    <row r="846" spans="2:41">
      <c r="E846" s="1" t="s">
        <v>19</v>
      </c>
      <c r="V846" s="17"/>
      <c r="AA846" s="1" t="s">
        <v>19</v>
      </c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V856" s="17"/>
    </row>
    <row r="857" spans="1:43">
      <c r="H857" s="181" t="s">
        <v>30</v>
      </c>
      <c r="I857" s="181"/>
      <c r="J857" s="181"/>
      <c r="V857" s="17"/>
      <c r="AA857" s="181" t="s">
        <v>31</v>
      </c>
      <c r="AB857" s="181"/>
      <c r="AC857" s="181"/>
    </row>
    <row r="858" spans="1:43">
      <c r="H858" s="181"/>
      <c r="I858" s="181"/>
      <c r="J858" s="181"/>
      <c r="V858" s="17"/>
      <c r="AA858" s="181"/>
      <c r="AB858" s="181"/>
      <c r="AC858" s="181"/>
    </row>
    <row r="859" spans="1:43">
      <c r="V859" s="17"/>
    </row>
    <row r="860" spans="1:43">
      <c r="V860" s="17"/>
    </row>
    <row r="861" spans="1:43" ht="23.25">
      <c r="B861" s="24" t="s">
        <v>70</v>
      </c>
      <c r="V861" s="17"/>
      <c r="X861" s="22" t="s">
        <v>70</v>
      </c>
    </row>
    <row r="862" spans="1:43" ht="23.25">
      <c r="B862" s="23" t="s">
        <v>32</v>
      </c>
      <c r="C862" s="20">
        <f>IF(X817="PAGADO",0,C822)</f>
        <v>-95.040000000000191</v>
      </c>
      <c r="E862" s="182" t="s">
        <v>20</v>
      </c>
      <c r="F862" s="182"/>
      <c r="G862" s="182"/>
      <c r="H862" s="182"/>
      <c r="V862" s="17"/>
      <c r="X862" s="23" t="s">
        <v>32</v>
      </c>
      <c r="Y862" s="20">
        <f>IF(B1662="PAGADO",0,C867)</f>
        <v>-95.040000000000191</v>
      </c>
      <c r="AA862" s="182" t="s">
        <v>20</v>
      </c>
      <c r="AB862" s="182"/>
      <c r="AC862" s="182"/>
      <c r="AD862" s="182"/>
    </row>
    <row r="863" spans="1:43">
      <c r="B863" s="1" t="s">
        <v>0</v>
      </c>
      <c r="C863" s="19">
        <f>H878</f>
        <v>0</v>
      </c>
      <c r="E863" s="2" t="s">
        <v>1</v>
      </c>
      <c r="F863" s="2" t="s">
        <v>2</v>
      </c>
      <c r="G863" s="2" t="s">
        <v>3</v>
      </c>
      <c r="H863" s="2" t="s">
        <v>4</v>
      </c>
      <c r="N863" s="2" t="s">
        <v>1</v>
      </c>
      <c r="O863" s="2" t="s">
        <v>5</v>
      </c>
      <c r="P863" s="2" t="s">
        <v>4</v>
      </c>
      <c r="Q863" s="2" t="s">
        <v>6</v>
      </c>
      <c r="R863" s="2" t="s">
        <v>7</v>
      </c>
      <c r="S863" s="3"/>
      <c r="V863" s="17"/>
      <c r="X863" s="1" t="s">
        <v>0</v>
      </c>
      <c r="Y863" s="19">
        <f>AD878</f>
        <v>0</v>
      </c>
      <c r="AA863" s="2" t="s">
        <v>1</v>
      </c>
      <c r="AB863" s="2" t="s">
        <v>2</v>
      </c>
      <c r="AC863" s="2" t="s">
        <v>3</v>
      </c>
      <c r="AD863" s="2" t="s">
        <v>4</v>
      </c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</row>
    <row r="864" spans="1:43">
      <c r="C864" s="2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Y864" s="2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" t="s">
        <v>24</v>
      </c>
      <c r="C865" s="19">
        <f>IF(C862&gt;0,C862+C863,C863)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24</v>
      </c>
      <c r="Y865" s="19">
        <f>IF(Y862&gt;0,Y862+Y863,Y863)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9</v>
      </c>
      <c r="C866" s="20">
        <f>C890</f>
        <v>95.040000000000191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9</v>
      </c>
      <c r="Y866" s="20">
        <f>Y890</f>
        <v>95.040000000000191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6" t="s">
        <v>26</v>
      </c>
      <c r="C867" s="21">
        <f>C865-C866</f>
        <v>-95.040000000000191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 t="s">
        <v>27</v>
      </c>
      <c r="Y867" s="21">
        <f>Y865-Y866</f>
        <v>-95.040000000000191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ht="23.25">
      <c r="B868" s="6"/>
      <c r="C868" s="7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83" t="str">
        <f>IF(Y867&lt;0,"NO PAGAR","COBRAR'")</f>
        <v>NO PAGAR</v>
      </c>
      <c r="Y868" s="183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183" t="str">
        <f>IF(C867&lt;0,"NO PAGAR","COBRAR'")</f>
        <v>NO PAGAR</v>
      </c>
      <c r="C869" s="183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6"/>
      <c r="Y869" s="8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76" t="s">
        <v>9</v>
      </c>
      <c r="C870" s="177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76" t="s">
        <v>9</v>
      </c>
      <c r="Y870" s="177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9" t="str">
        <f>IF(Y822&lt;0,"SALDO ADELANTADO","SALDO A FAVOR '")</f>
        <v>SALDO ADELANTADO</v>
      </c>
      <c r="C871" s="10">
        <f>IF(Y822&lt;=0,Y822*-1)</f>
        <v>95.040000000000191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9" t="str">
        <f>IF(C867&lt;0,"SALDO ADELANTADO","SALDO A FAVOR'")</f>
        <v>SALDO ADELANTADO</v>
      </c>
      <c r="Y871" s="10">
        <f>IF(C867&lt;=0,C867*-1)</f>
        <v>95.040000000000191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10</v>
      </c>
      <c r="C872" s="10">
        <f>R880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10</v>
      </c>
      <c r="Y872" s="10">
        <f>AN880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11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11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12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12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13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13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14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14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15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15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16</v>
      </c>
      <c r="C878" s="10"/>
      <c r="E878" s="178" t="s">
        <v>7</v>
      </c>
      <c r="F878" s="179"/>
      <c r="G878" s="180"/>
      <c r="H878" s="5">
        <f>SUM(H864:H877)</f>
        <v>0</v>
      </c>
      <c r="N878" s="3"/>
      <c r="O878" s="3"/>
      <c r="P878" s="3"/>
      <c r="Q878" s="3"/>
      <c r="R878" s="18"/>
      <c r="S878" s="3"/>
      <c r="V878" s="17"/>
      <c r="X878" s="11" t="s">
        <v>16</v>
      </c>
      <c r="Y878" s="10"/>
      <c r="AA878" s="178" t="s">
        <v>7</v>
      </c>
      <c r="AB878" s="179"/>
      <c r="AC878" s="180"/>
      <c r="AD878" s="5">
        <f>SUM(AD864:AD877)</f>
        <v>0</v>
      </c>
      <c r="AJ878" s="3"/>
      <c r="AK878" s="3"/>
      <c r="AL878" s="3"/>
      <c r="AM878" s="3"/>
      <c r="AN878" s="18"/>
      <c r="AO878" s="3"/>
    </row>
    <row r="879" spans="2:41">
      <c r="B879" s="11" t="s">
        <v>17</v>
      </c>
      <c r="C879" s="10"/>
      <c r="E879" s="13"/>
      <c r="F879" s="13"/>
      <c r="G879" s="13"/>
      <c r="N879" s="3"/>
      <c r="O879" s="3"/>
      <c r="P879" s="3"/>
      <c r="Q879" s="3"/>
      <c r="R879" s="18"/>
      <c r="S879" s="3"/>
      <c r="V879" s="17"/>
      <c r="X879" s="11" t="s">
        <v>17</v>
      </c>
      <c r="Y879" s="10"/>
      <c r="AA879" s="13"/>
      <c r="AB879" s="13"/>
      <c r="AC879" s="13"/>
      <c r="AJ879" s="3"/>
      <c r="AK879" s="3"/>
      <c r="AL879" s="3"/>
      <c r="AM879" s="3"/>
      <c r="AN879" s="18"/>
      <c r="AO879" s="3"/>
    </row>
    <row r="880" spans="2:41">
      <c r="B880" s="12"/>
      <c r="C880" s="10"/>
      <c r="N880" s="178" t="s">
        <v>7</v>
      </c>
      <c r="O880" s="179"/>
      <c r="P880" s="179"/>
      <c r="Q880" s="180"/>
      <c r="R880" s="18">
        <f>SUM(R864:R879)</f>
        <v>0</v>
      </c>
      <c r="S880" s="3"/>
      <c r="V880" s="17"/>
      <c r="X880" s="12"/>
      <c r="Y880" s="10"/>
      <c r="AJ880" s="178" t="s">
        <v>7</v>
      </c>
      <c r="AK880" s="179"/>
      <c r="AL880" s="179"/>
      <c r="AM880" s="180"/>
      <c r="AN880" s="18">
        <f>SUM(AN864:AN879)</f>
        <v>0</v>
      </c>
      <c r="AO880" s="3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E883" s="14"/>
      <c r="V883" s="17"/>
      <c r="X883" s="12"/>
      <c r="Y883" s="10"/>
      <c r="AA883" s="14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2"/>
      <c r="C887" s="10"/>
      <c r="V887" s="17"/>
      <c r="X887" s="12"/>
      <c r="Y887" s="10"/>
    </row>
    <row r="888" spans="2:27">
      <c r="B888" s="12"/>
      <c r="C888" s="10"/>
      <c r="V888" s="17"/>
      <c r="X888" s="12"/>
      <c r="Y888" s="10"/>
    </row>
    <row r="889" spans="2:27">
      <c r="B889" s="11"/>
      <c r="C889" s="10"/>
      <c r="V889" s="17"/>
      <c r="X889" s="11"/>
      <c r="Y889" s="10"/>
    </row>
    <row r="890" spans="2:27">
      <c r="B890" s="15" t="s">
        <v>18</v>
      </c>
      <c r="C890" s="16">
        <f>SUM(C871:C889)</f>
        <v>95.040000000000191</v>
      </c>
      <c r="D890" t="s">
        <v>22</v>
      </c>
      <c r="E890" t="s">
        <v>21</v>
      </c>
      <c r="V890" s="17"/>
      <c r="X890" s="15" t="s">
        <v>18</v>
      </c>
      <c r="Y890" s="16">
        <f>SUM(Y871:Y889)</f>
        <v>95.040000000000191</v>
      </c>
      <c r="Z890" t="s">
        <v>22</v>
      </c>
      <c r="AA890" t="s">
        <v>21</v>
      </c>
    </row>
    <row r="891" spans="2:27">
      <c r="E891" s="1" t="s">
        <v>19</v>
      </c>
      <c r="V891" s="17"/>
      <c r="AA891" s="1" t="s">
        <v>19</v>
      </c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</row>
    <row r="904" spans="2:41">
      <c r="V904" s="17"/>
    </row>
    <row r="905" spans="2:41">
      <c r="V905" s="17"/>
      <c r="AC905" s="184" t="s">
        <v>29</v>
      </c>
      <c r="AD905" s="184"/>
      <c r="AE905" s="184"/>
    </row>
    <row r="906" spans="2:41">
      <c r="H906" s="181" t="s">
        <v>28</v>
      </c>
      <c r="I906" s="181"/>
      <c r="J906" s="181"/>
      <c r="V906" s="17"/>
      <c r="AC906" s="184"/>
      <c r="AD906" s="184"/>
      <c r="AE906" s="184"/>
    </row>
    <row r="907" spans="2:41">
      <c r="H907" s="181"/>
      <c r="I907" s="181"/>
      <c r="J907" s="181"/>
      <c r="V907" s="17"/>
      <c r="AC907" s="184"/>
      <c r="AD907" s="184"/>
      <c r="AE907" s="184"/>
    </row>
    <row r="908" spans="2:41">
      <c r="V908" s="17"/>
    </row>
    <row r="909" spans="2:41">
      <c r="V909" s="17"/>
    </row>
    <row r="910" spans="2:41" ht="23.25">
      <c r="B910" s="22" t="s">
        <v>71</v>
      </c>
      <c r="V910" s="17"/>
      <c r="X910" s="22" t="s">
        <v>71</v>
      </c>
    </row>
    <row r="911" spans="2:41" ht="23.25">
      <c r="B911" s="23" t="s">
        <v>32</v>
      </c>
      <c r="C911" s="20">
        <f>IF(X862="PAGADO",0,Y867)</f>
        <v>-95.040000000000191</v>
      </c>
      <c r="E911" s="182" t="s">
        <v>20</v>
      </c>
      <c r="F911" s="182"/>
      <c r="G911" s="182"/>
      <c r="H911" s="182"/>
      <c r="V911" s="17"/>
      <c r="X911" s="23" t="s">
        <v>32</v>
      </c>
      <c r="Y911" s="20">
        <f>IF(B911="PAGADO",0,C916)</f>
        <v>-95.040000000000191</v>
      </c>
      <c r="AA911" s="182" t="s">
        <v>20</v>
      </c>
      <c r="AB911" s="182"/>
      <c r="AC911" s="182"/>
      <c r="AD911" s="182"/>
    </row>
    <row r="912" spans="2:41">
      <c r="B912" s="1" t="s">
        <v>0</v>
      </c>
      <c r="C912" s="19">
        <f>H927</f>
        <v>0</v>
      </c>
      <c r="E912" s="2" t="s">
        <v>1</v>
      </c>
      <c r="F912" s="2" t="s">
        <v>2</v>
      </c>
      <c r="G912" s="2" t="s">
        <v>3</v>
      </c>
      <c r="H912" s="2" t="s">
        <v>4</v>
      </c>
      <c r="N912" s="2" t="s">
        <v>1</v>
      </c>
      <c r="O912" s="2" t="s">
        <v>5</v>
      </c>
      <c r="P912" s="2" t="s">
        <v>4</v>
      </c>
      <c r="Q912" s="2" t="s">
        <v>6</v>
      </c>
      <c r="R912" s="2" t="s">
        <v>7</v>
      </c>
      <c r="S912" s="3"/>
      <c r="V912" s="17"/>
      <c r="X912" s="1" t="s">
        <v>0</v>
      </c>
      <c r="Y912" s="19">
        <f>AD927</f>
        <v>0</v>
      </c>
      <c r="AA912" s="2" t="s">
        <v>1</v>
      </c>
      <c r="AB912" s="2" t="s">
        <v>2</v>
      </c>
      <c r="AC912" s="2" t="s">
        <v>3</v>
      </c>
      <c r="AD912" s="2" t="s">
        <v>4</v>
      </c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>
      <c r="C913" s="2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Y913" s="2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" t="s">
        <v>24</v>
      </c>
      <c r="C914" s="19">
        <f>IF(C911&gt;0,C911+C912,C912)</f>
        <v>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" t="s">
        <v>24</v>
      </c>
      <c r="Y914" s="19">
        <f>IF(Y911&gt;0,Y912+Y911,Y912)</f>
        <v>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9</v>
      </c>
      <c r="C915" s="20">
        <f>C938</f>
        <v>95.040000000000191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9</v>
      </c>
      <c r="Y915" s="20">
        <f>Y938</f>
        <v>95.040000000000191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6" t="s">
        <v>25</v>
      </c>
      <c r="C916" s="21">
        <f>C914-C915</f>
        <v>-95.040000000000191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6" t="s">
        <v>8</v>
      </c>
      <c r="Y916" s="21">
        <f>Y914-Y915</f>
        <v>-95.040000000000191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ht="26.25">
      <c r="B917" s="185" t="str">
        <f>IF(C916&lt;0,"NO PAGAR","COBRAR")</f>
        <v>NO PAGAR</v>
      </c>
      <c r="C917" s="185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85" t="str">
        <f>IF(Y916&lt;0,"NO PAGAR","COBRAR")</f>
        <v>NO PAGAR</v>
      </c>
      <c r="Y917" s="185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76" t="s">
        <v>9</v>
      </c>
      <c r="C918" s="177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76" t="s">
        <v>9</v>
      </c>
      <c r="Y918" s="177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9" t="str">
        <f>IF(C952&lt;0,"SALDO A FAVOR","SALDO ADELANTAD0'")</f>
        <v>SALDO ADELANTAD0'</v>
      </c>
      <c r="C919" s="10">
        <f>IF(Y867&lt;=0,Y867*-1)</f>
        <v>95.040000000000191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9" t="str">
        <f>IF(C916&lt;0,"SALDO ADELANTADO","SALDO A FAVOR'")</f>
        <v>SALDO ADELANTADO</v>
      </c>
      <c r="Y919" s="10">
        <f>IF(C916&lt;=0,C916*-1)</f>
        <v>95.040000000000191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10</v>
      </c>
      <c r="C920" s="10">
        <f>R929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10</v>
      </c>
      <c r="Y920" s="10">
        <f>AN929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11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11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12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13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14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15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16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16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17</v>
      </c>
      <c r="C927" s="10"/>
      <c r="E927" s="178" t="s">
        <v>7</v>
      </c>
      <c r="F927" s="179"/>
      <c r="G927" s="180"/>
      <c r="H927" s="5">
        <f>SUM(H913:H926)</f>
        <v>0</v>
      </c>
      <c r="N927" s="3"/>
      <c r="O927" s="3"/>
      <c r="P927" s="3"/>
      <c r="Q927" s="3"/>
      <c r="R927" s="18"/>
      <c r="S927" s="3"/>
      <c r="V927" s="17"/>
      <c r="X927" s="11" t="s">
        <v>17</v>
      </c>
      <c r="Y927" s="10"/>
      <c r="AA927" s="178" t="s">
        <v>7</v>
      </c>
      <c r="AB927" s="179"/>
      <c r="AC927" s="180"/>
      <c r="AD927" s="5">
        <f>SUM(AD913:AD926)</f>
        <v>0</v>
      </c>
      <c r="AJ927" s="3"/>
      <c r="AK927" s="3"/>
      <c r="AL927" s="3"/>
      <c r="AM927" s="3"/>
      <c r="AN927" s="18"/>
      <c r="AO927" s="3"/>
    </row>
    <row r="928" spans="2:41">
      <c r="B928" s="12"/>
      <c r="C928" s="10"/>
      <c r="E928" s="13"/>
      <c r="F928" s="13"/>
      <c r="G928" s="13"/>
      <c r="N928" s="3"/>
      <c r="O928" s="3"/>
      <c r="P928" s="3"/>
      <c r="Q928" s="3"/>
      <c r="R928" s="18"/>
      <c r="S928" s="3"/>
      <c r="V928" s="17"/>
      <c r="X928" s="12"/>
      <c r="Y928" s="10"/>
      <c r="AA928" s="13"/>
      <c r="AB928" s="13"/>
      <c r="AC928" s="13"/>
      <c r="AJ928" s="3"/>
      <c r="AK928" s="3"/>
      <c r="AL928" s="3"/>
      <c r="AM928" s="3"/>
      <c r="AN928" s="18"/>
      <c r="AO928" s="3"/>
    </row>
    <row r="929" spans="2:41">
      <c r="B929" s="12"/>
      <c r="C929" s="10"/>
      <c r="N929" s="178" t="s">
        <v>7</v>
      </c>
      <c r="O929" s="179"/>
      <c r="P929" s="179"/>
      <c r="Q929" s="180"/>
      <c r="R929" s="18">
        <f>SUM(R913:R928)</f>
        <v>0</v>
      </c>
      <c r="S929" s="3"/>
      <c r="V929" s="17"/>
      <c r="X929" s="12"/>
      <c r="Y929" s="10"/>
      <c r="AJ929" s="178" t="s">
        <v>7</v>
      </c>
      <c r="AK929" s="179"/>
      <c r="AL929" s="179"/>
      <c r="AM929" s="180"/>
      <c r="AN929" s="18">
        <f>SUM(AN913:AN928)</f>
        <v>0</v>
      </c>
      <c r="AO929" s="3"/>
    </row>
    <row r="930" spans="2:41">
      <c r="B930" s="12"/>
      <c r="C930" s="10"/>
      <c r="V930" s="17"/>
      <c r="X930" s="12"/>
      <c r="Y930" s="10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E932" s="14"/>
      <c r="V932" s="17"/>
      <c r="X932" s="12"/>
      <c r="Y932" s="10"/>
      <c r="AA932" s="14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1"/>
      <c r="C937" s="10"/>
      <c r="V937" s="17"/>
      <c r="X937" s="11"/>
      <c r="Y937" s="10"/>
    </row>
    <row r="938" spans="2:41">
      <c r="B938" s="15" t="s">
        <v>18</v>
      </c>
      <c r="C938" s="16">
        <f>SUM(C919:C937)</f>
        <v>95.040000000000191</v>
      </c>
      <c r="V938" s="17"/>
      <c r="X938" s="15" t="s">
        <v>18</v>
      </c>
      <c r="Y938" s="16">
        <f>SUM(Y919:Y937)</f>
        <v>95.040000000000191</v>
      </c>
    </row>
    <row r="939" spans="2:41">
      <c r="D939" t="s">
        <v>22</v>
      </c>
      <c r="E939" t="s">
        <v>21</v>
      </c>
      <c r="V939" s="17"/>
      <c r="Z939" t="s">
        <v>22</v>
      </c>
      <c r="AA939" t="s">
        <v>21</v>
      </c>
    </row>
    <row r="940" spans="2:41">
      <c r="E940" s="1" t="s">
        <v>19</v>
      </c>
      <c r="V940" s="17"/>
      <c r="AA940" s="1" t="s">
        <v>19</v>
      </c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V950" s="17"/>
    </row>
    <row r="951" spans="1:43">
      <c r="H951" s="181" t="s">
        <v>30</v>
      </c>
      <c r="I951" s="181"/>
      <c r="J951" s="181"/>
      <c r="V951" s="17"/>
      <c r="AA951" s="181" t="s">
        <v>31</v>
      </c>
      <c r="AB951" s="181"/>
      <c r="AC951" s="181"/>
    </row>
    <row r="952" spans="1:43">
      <c r="H952" s="181"/>
      <c r="I952" s="181"/>
      <c r="J952" s="181"/>
      <c r="V952" s="17"/>
      <c r="AA952" s="181"/>
      <c r="AB952" s="181"/>
      <c r="AC952" s="181"/>
    </row>
    <row r="953" spans="1:43">
      <c r="V953" s="17"/>
    </row>
    <row r="954" spans="1:43">
      <c r="V954" s="17"/>
    </row>
    <row r="955" spans="1:43" ht="23.25">
      <c r="B955" s="24" t="s">
        <v>73</v>
      </c>
      <c r="V955" s="17"/>
      <c r="X955" s="22" t="s">
        <v>71</v>
      </c>
    </row>
    <row r="956" spans="1:43" ht="23.25">
      <c r="B956" s="23" t="s">
        <v>32</v>
      </c>
      <c r="C956" s="20">
        <f>IF(X911="PAGADO",0,C916)</f>
        <v>-95.040000000000191</v>
      </c>
      <c r="E956" s="182" t="s">
        <v>20</v>
      </c>
      <c r="F956" s="182"/>
      <c r="G956" s="182"/>
      <c r="H956" s="182"/>
      <c r="V956" s="17"/>
      <c r="X956" s="23" t="s">
        <v>32</v>
      </c>
      <c r="Y956" s="20">
        <f>IF(B1756="PAGADO",0,C961)</f>
        <v>-95.040000000000191</v>
      </c>
      <c r="AA956" s="182" t="s">
        <v>20</v>
      </c>
      <c r="AB956" s="182"/>
      <c r="AC956" s="182"/>
      <c r="AD956" s="182"/>
    </row>
    <row r="957" spans="1:43">
      <c r="B957" s="1" t="s">
        <v>0</v>
      </c>
      <c r="C957" s="19">
        <f>H972</f>
        <v>0</v>
      </c>
      <c r="E957" s="2" t="s">
        <v>1</v>
      </c>
      <c r="F957" s="2" t="s">
        <v>2</v>
      </c>
      <c r="G957" s="2" t="s">
        <v>3</v>
      </c>
      <c r="H957" s="2" t="s">
        <v>4</v>
      </c>
      <c r="N957" s="2" t="s">
        <v>1</v>
      </c>
      <c r="O957" s="2" t="s">
        <v>5</v>
      </c>
      <c r="P957" s="2" t="s">
        <v>4</v>
      </c>
      <c r="Q957" s="2" t="s">
        <v>6</v>
      </c>
      <c r="R957" s="2" t="s">
        <v>7</v>
      </c>
      <c r="S957" s="3"/>
      <c r="V957" s="17"/>
      <c r="X957" s="1" t="s">
        <v>0</v>
      </c>
      <c r="Y957" s="19">
        <f>AD972</f>
        <v>0</v>
      </c>
      <c r="AA957" s="2" t="s">
        <v>1</v>
      </c>
      <c r="AB957" s="2" t="s">
        <v>2</v>
      </c>
      <c r="AC957" s="2" t="s">
        <v>3</v>
      </c>
      <c r="AD957" s="2" t="s">
        <v>4</v>
      </c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</row>
    <row r="958" spans="1:43">
      <c r="C958" s="2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Y958" s="2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1" t="s">
        <v>24</v>
      </c>
      <c r="C959" s="19">
        <f>IF(C956&gt;0,C956+C957,C957)</f>
        <v>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" t="s">
        <v>24</v>
      </c>
      <c r="Y959" s="19">
        <f>IF(Y956&gt;0,Y956+Y957,Y957)</f>
        <v>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9</v>
      </c>
      <c r="C960" s="20">
        <f>C984</f>
        <v>95.040000000000191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9</v>
      </c>
      <c r="Y960" s="20">
        <f>Y984</f>
        <v>95.040000000000191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6" t="s">
        <v>26</v>
      </c>
      <c r="C961" s="21">
        <f>C959-C960</f>
        <v>-95.040000000000191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 t="s">
        <v>27</v>
      </c>
      <c r="Y961" s="21">
        <f>Y959-Y960</f>
        <v>-95.040000000000191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ht="23.25">
      <c r="B962" s="6"/>
      <c r="C962" s="7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83" t="str">
        <f>IF(Y961&lt;0,"NO PAGAR","COBRAR'")</f>
        <v>NO PAGAR</v>
      </c>
      <c r="Y962" s="183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183" t="str">
        <f>IF(C961&lt;0,"NO PAGAR","COBRAR'")</f>
        <v>NO PAGAR</v>
      </c>
      <c r="C963" s="183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6"/>
      <c r="Y963" s="8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76" t="s">
        <v>9</v>
      </c>
      <c r="C964" s="177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76" t="s">
        <v>9</v>
      </c>
      <c r="Y964" s="177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IF(Y916&lt;0,"SALDO ADELANTADO","SALDO A FAVOR '")</f>
        <v>SALDO ADELANTADO</v>
      </c>
      <c r="C965" s="10">
        <f>IF(Y916&lt;=0,Y916*-1)</f>
        <v>95.040000000000191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IF(C961&lt;0,"SALDO ADELANTADO","SALDO A FAVOR'")</f>
        <v>SALDO ADELANTADO</v>
      </c>
      <c r="Y965" s="10">
        <f>IF(C961&lt;=0,C961*-1)</f>
        <v>95.040000000000191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R974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AN974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178" t="s">
        <v>7</v>
      </c>
      <c r="F972" s="179"/>
      <c r="G972" s="180"/>
      <c r="H972" s="5">
        <f>SUM(H958:H971)</f>
        <v>0</v>
      </c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178" t="s">
        <v>7</v>
      </c>
      <c r="AB972" s="179"/>
      <c r="AC972" s="180"/>
      <c r="AD972" s="5">
        <f>SUM(AD958:AD971)</f>
        <v>0</v>
      </c>
      <c r="AJ972" s="3"/>
      <c r="AK972" s="3"/>
      <c r="AL972" s="3"/>
      <c r="AM972" s="3"/>
      <c r="AN972" s="18"/>
      <c r="AO972" s="3"/>
    </row>
    <row r="973" spans="2:41">
      <c r="B973" s="11" t="s">
        <v>17</v>
      </c>
      <c r="C973" s="10"/>
      <c r="E973" s="13"/>
      <c r="F973" s="13"/>
      <c r="G973" s="13"/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>
      <c r="B974" s="12"/>
      <c r="C974" s="10"/>
      <c r="N974" s="178" t="s">
        <v>7</v>
      </c>
      <c r="O974" s="179"/>
      <c r="P974" s="179"/>
      <c r="Q974" s="180"/>
      <c r="R974" s="18">
        <f>SUM(R958:R973)</f>
        <v>0</v>
      </c>
      <c r="S974" s="3"/>
      <c r="V974" s="17"/>
      <c r="X974" s="12"/>
      <c r="Y974" s="10"/>
      <c r="AJ974" s="178" t="s">
        <v>7</v>
      </c>
      <c r="AK974" s="179"/>
      <c r="AL974" s="179"/>
      <c r="AM974" s="180"/>
      <c r="AN974" s="18">
        <f>SUM(AN958:AN973)</f>
        <v>0</v>
      </c>
      <c r="AO974" s="3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E977" s="14"/>
      <c r="V977" s="17"/>
      <c r="X977" s="12"/>
      <c r="Y977" s="10"/>
      <c r="AA977" s="14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95.040000000000191</v>
      </c>
      <c r="D984" t="s">
        <v>22</v>
      </c>
      <c r="E984" t="s">
        <v>21</v>
      </c>
      <c r="V984" s="17"/>
      <c r="X984" s="15" t="s">
        <v>18</v>
      </c>
      <c r="Y984" s="16">
        <f>SUM(Y965:Y983)</f>
        <v>95.040000000000191</v>
      </c>
      <c r="Z984" t="s">
        <v>22</v>
      </c>
      <c r="AA984" t="s">
        <v>21</v>
      </c>
    </row>
    <row r="985" spans="2:27">
      <c r="E985" s="1" t="s">
        <v>19</v>
      </c>
      <c r="V985" s="17"/>
      <c r="AA985" s="1" t="s">
        <v>19</v>
      </c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  <c r="AC998" s="184" t="s">
        <v>29</v>
      </c>
      <c r="AD998" s="184"/>
      <c r="AE998" s="184"/>
    </row>
    <row r="999" spans="2:41">
      <c r="H999" s="181" t="s">
        <v>28</v>
      </c>
      <c r="I999" s="181"/>
      <c r="J999" s="181"/>
      <c r="V999" s="17"/>
      <c r="AC999" s="184"/>
      <c r="AD999" s="184"/>
      <c r="AE999" s="184"/>
    </row>
    <row r="1000" spans="2:41">
      <c r="H1000" s="181"/>
      <c r="I1000" s="181"/>
      <c r="J1000" s="181"/>
      <c r="V1000" s="17"/>
      <c r="AC1000" s="184"/>
      <c r="AD1000" s="184"/>
      <c r="AE1000" s="184"/>
    </row>
    <row r="1001" spans="2:41">
      <c r="V1001" s="17"/>
    </row>
    <row r="1002" spans="2:41">
      <c r="V1002" s="17"/>
    </row>
    <row r="1003" spans="2:41" ht="23.25">
      <c r="B1003" s="22" t="s">
        <v>72</v>
      </c>
      <c r="V1003" s="17"/>
      <c r="X1003" s="22" t="s">
        <v>74</v>
      </c>
    </row>
    <row r="1004" spans="2:41" ht="23.25">
      <c r="B1004" s="23" t="s">
        <v>32</v>
      </c>
      <c r="C1004" s="20">
        <f>IF(X956="PAGADO",0,Y961)</f>
        <v>-95.040000000000191</v>
      </c>
      <c r="E1004" s="182" t="s">
        <v>20</v>
      </c>
      <c r="F1004" s="182"/>
      <c r="G1004" s="182"/>
      <c r="H1004" s="182"/>
      <c r="V1004" s="17"/>
      <c r="X1004" s="23" t="s">
        <v>32</v>
      </c>
      <c r="Y1004" s="20">
        <f>IF(B1004="PAGADO",0,C1009)</f>
        <v>-95.040000000000191</v>
      </c>
      <c r="AA1004" s="182" t="s">
        <v>20</v>
      </c>
      <c r="AB1004" s="182"/>
      <c r="AC1004" s="182"/>
      <c r="AD1004" s="182"/>
    </row>
    <row r="1005" spans="2:41">
      <c r="B1005" s="1" t="s">
        <v>0</v>
      </c>
      <c r="C1005" s="19">
        <f>H1020</f>
        <v>0</v>
      </c>
      <c r="E1005" s="2" t="s">
        <v>1</v>
      </c>
      <c r="F1005" s="2" t="s">
        <v>2</v>
      </c>
      <c r="G1005" s="2" t="s">
        <v>3</v>
      </c>
      <c r="H1005" s="2" t="s">
        <v>4</v>
      </c>
      <c r="N1005" s="2" t="s">
        <v>1</v>
      </c>
      <c r="O1005" s="2" t="s">
        <v>5</v>
      </c>
      <c r="P1005" s="2" t="s">
        <v>4</v>
      </c>
      <c r="Q1005" s="2" t="s">
        <v>6</v>
      </c>
      <c r="R1005" s="2" t="s">
        <v>7</v>
      </c>
      <c r="S1005" s="3"/>
      <c r="V1005" s="17"/>
      <c r="X1005" s="1" t="s">
        <v>0</v>
      </c>
      <c r="Y1005" s="19">
        <f>AD1020</f>
        <v>0</v>
      </c>
      <c r="AA1005" s="2" t="s">
        <v>1</v>
      </c>
      <c r="AB1005" s="2" t="s">
        <v>2</v>
      </c>
      <c r="AC1005" s="2" t="s">
        <v>3</v>
      </c>
      <c r="AD1005" s="2" t="s">
        <v>4</v>
      </c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2:41">
      <c r="C1006" s="2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Y1006" s="2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" t="s">
        <v>24</v>
      </c>
      <c r="C1007" s="19">
        <f>IF(C1004&gt;0,C1004+C1005,C1005)</f>
        <v>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" t="s">
        <v>24</v>
      </c>
      <c r="Y1007" s="19">
        <f>IF(Y1004&gt;0,Y1004+Y1005,Y1005)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9</v>
      </c>
      <c r="C1008" s="20">
        <f>C1031</f>
        <v>95.040000000000191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9</v>
      </c>
      <c r="Y1008" s="20">
        <f>Y1031</f>
        <v>95.040000000000191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6" t="s">
        <v>25</v>
      </c>
      <c r="C1009" s="21">
        <f>C1007-C1008</f>
        <v>-95.040000000000191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 t="s">
        <v>8</v>
      </c>
      <c r="Y1009" s="21">
        <f>Y1007-Y1008</f>
        <v>-95.040000000000191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6.25">
      <c r="B1010" s="185" t="str">
        <f>IF(C1009&lt;0,"NO PAGAR","COBRAR")</f>
        <v>NO PAGAR</v>
      </c>
      <c r="C1010" s="185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85" t="str">
        <f>IF(Y1009&lt;0,"NO PAGAR","COBRAR")</f>
        <v>NO PAGAR</v>
      </c>
      <c r="Y1010" s="185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76" t="s">
        <v>9</v>
      </c>
      <c r="C1011" s="17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76" t="s">
        <v>9</v>
      </c>
      <c r="Y1011" s="177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9" t="str">
        <f>IF(C1045&lt;0,"SALDO A FAVOR","SALDO ADELANTAD0'")</f>
        <v>SALDO ADELANTAD0'</v>
      </c>
      <c r="C1012" s="10">
        <f>IF(Y956&lt;=0,Y956*-1)</f>
        <v>95.040000000000191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9" t="str">
        <f>IF(C1009&lt;0,"SALDO ADELANTADO","SALDO A FAVOR'")</f>
        <v>SALDO ADELANTADO</v>
      </c>
      <c r="Y1012" s="10">
        <f>IF(C1009&lt;=0,C1009*-1)</f>
        <v>95.040000000000191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10</v>
      </c>
      <c r="C1013" s="10">
        <f>R1022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10</v>
      </c>
      <c r="Y1013" s="10">
        <f>AN1022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11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12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13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14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15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16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16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17</v>
      </c>
      <c r="C1020" s="10"/>
      <c r="E1020" s="178" t="s">
        <v>7</v>
      </c>
      <c r="F1020" s="179"/>
      <c r="G1020" s="180"/>
      <c r="H1020" s="5">
        <f>SUM(H1006:H1019)</f>
        <v>0</v>
      </c>
      <c r="N1020" s="3"/>
      <c r="O1020" s="3"/>
      <c r="P1020" s="3"/>
      <c r="Q1020" s="3"/>
      <c r="R1020" s="18"/>
      <c r="S1020" s="3"/>
      <c r="V1020" s="17"/>
      <c r="X1020" s="11" t="s">
        <v>17</v>
      </c>
      <c r="Y1020" s="10"/>
      <c r="AA1020" s="178" t="s">
        <v>7</v>
      </c>
      <c r="AB1020" s="179"/>
      <c r="AC1020" s="180"/>
      <c r="AD1020" s="5">
        <f>SUM(AD1006:AD1019)</f>
        <v>0</v>
      </c>
      <c r="AJ1020" s="3"/>
      <c r="AK1020" s="3"/>
      <c r="AL1020" s="3"/>
      <c r="AM1020" s="3"/>
      <c r="AN1020" s="18"/>
      <c r="AO1020" s="3"/>
    </row>
    <row r="1021" spans="2:41">
      <c r="B1021" s="12"/>
      <c r="C1021" s="10"/>
      <c r="E1021" s="13"/>
      <c r="F1021" s="13"/>
      <c r="G1021" s="13"/>
      <c r="N1021" s="3"/>
      <c r="O1021" s="3"/>
      <c r="P1021" s="3"/>
      <c r="Q1021" s="3"/>
      <c r="R1021" s="18"/>
      <c r="S1021" s="3"/>
      <c r="V1021" s="17"/>
      <c r="X1021" s="12"/>
      <c r="Y1021" s="10"/>
      <c r="AA1021" s="13"/>
      <c r="AB1021" s="13"/>
      <c r="AC1021" s="13"/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N1022" s="178" t="s">
        <v>7</v>
      </c>
      <c r="O1022" s="179"/>
      <c r="P1022" s="179"/>
      <c r="Q1022" s="180"/>
      <c r="R1022" s="18">
        <f>SUM(R1006:R1021)</f>
        <v>0</v>
      </c>
      <c r="S1022" s="3"/>
      <c r="V1022" s="17"/>
      <c r="X1022" s="12"/>
      <c r="Y1022" s="10"/>
      <c r="AJ1022" s="178" t="s">
        <v>7</v>
      </c>
      <c r="AK1022" s="179"/>
      <c r="AL1022" s="179"/>
      <c r="AM1022" s="180"/>
      <c r="AN1022" s="18">
        <f>SUM(AN1006:AN1021)</f>
        <v>0</v>
      </c>
      <c r="AO1022" s="3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E1025" s="14"/>
      <c r="V1025" s="17"/>
      <c r="X1025" s="12"/>
      <c r="Y1025" s="10"/>
      <c r="AA1025" s="14"/>
    </row>
    <row r="1026" spans="1:43">
      <c r="B1026" s="12"/>
      <c r="C1026" s="10"/>
      <c r="V1026" s="17"/>
      <c r="X1026" s="12"/>
      <c r="Y1026" s="10"/>
    </row>
    <row r="1027" spans="1:43">
      <c r="B1027" s="12"/>
      <c r="C1027" s="10"/>
      <c r="V1027" s="17"/>
      <c r="X1027" s="12"/>
      <c r="Y1027" s="10"/>
    </row>
    <row r="1028" spans="1:43">
      <c r="B1028" s="12"/>
      <c r="C1028" s="10"/>
      <c r="V1028" s="17"/>
      <c r="X1028" s="12"/>
      <c r="Y1028" s="10"/>
    </row>
    <row r="1029" spans="1:43">
      <c r="B1029" s="12"/>
      <c r="C1029" s="10"/>
      <c r="V1029" s="17"/>
      <c r="X1029" s="12"/>
      <c r="Y1029" s="10"/>
    </row>
    <row r="1030" spans="1:43">
      <c r="B1030" s="11"/>
      <c r="C1030" s="10"/>
      <c r="V1030" s="17"/>
      <c r="X1030" s="11"/>
      <c r="Y1030" s="10"/>
    </row>
    <row r="1031" spans="1:43">
      <c r="B1031" s="15" t="s">
        <v>18</v>
      </c>
      <c r="C1031" s="16">
        <f>SUM(C1012:C1030)</f>
        <v>95.040000000000191</v>
      </c>
      <c r="V1031" s="17"/>
      <c r="X1031" s="15" t="s">
        <v>18</v>
      </c>
      <c r="Y1031" s="16">
        <f>SUM(Y1012:Y1030)</f>
        <v>95.040000000000191</v>
      </c>
    </row>
    <row r="1032" spans="1:43">
      <c r="D1032" t="s">
        <v>22</v>
      </c>
      <c r="E1032" t="s">
        <v>21</v>
      </c>
      <c r="V1032" s="17"/>
      <c r="Z1032" t="s">
        <v>22</v>
      </c>
      <c r="AA1032" t="s">
        <v>21</v>
      </c>
    </row>
    <row r="1033" spans="1:43">
      <c r="E1033" s="1" t="s">
        <v>19</v>
      </c>
      <c r="V1033" s="17"/>
      <c r="AA1033" s="1" t="s">
        <v>19</v>
      </c>
    </row>
    <row r="1034" spans="1:43">
      <c r="V1034" s="17"/>
    </row>
    <row r="1035" spans="1:43">
      <c r="V1035" s="17"/>
    </row>
    <row r="1036" spans="1:43">
      <c r="V1036" s="17"/>
    </row>
    <row r="1037" spans="1:43">
      <c r="V1037" s="17"/>
    </row>
    <row r="1038" spans="1:43">
      <c r="V1038" s="17"/>
    </row>
    <row r="1039" spans="1:43">
      <c r="V1039" s="17"/>
    </row>
    <row r="1040" spans="1:43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V1043" s="17"/>
    </row>
    <row r="1044" spans="1:43">
      <c r="H1044" s="181" t="s">
        <v>30</v>
      </c>
      <c r="I1044" s="181"/>
      <c r="J1044" s="181"/>
      <c r="V1044" s="17"/>
      <c r="AA1044" s="181" t="s">
        <v>31</v>
      </c>
      <c r="AB1044" s="181"/>
      <c r="AC1044" s="181"/>
    </row>
    <row r="1045" spans="1:43">
      <c r="H1045" s="181"/>
      <c r="I1045" s="181"/>
      <c r="J1045" s="181"/>
      <c r="V1045" s="17"/>
      <c r="AA1045" s="181"/>
      <c r="AB1045" s="181"/>
      <c r="AC1045" s="181"/>
    </row>
    <row r="1046" spans="1:43">
      <c r="V1046" s="17"/>
    </row>
    <row r="1047" spans="1:43">
      <c r="V1047" s="17"/>
    </row>
    <row r="1048" spans="1:43" ht="23.25">
      <c r="B1048" s="24" t="s">
        <v>72</v>
      </c>
      <c r="V1048" s="17"/>
      <c r="X1048" s="22" t="s">
        <v>72</v>
      </c>
    </row>
    <row r="1049" spans="1:43" ht="23.25">
      <c r="B1049" s="23" t="s">
        <v>32</v>
      </c>
      <c r="C1049" s="20">
        <f>IF(X1004="PAGADO",0,C1009)</f>
        <v>-95.040000000000191</v>
      </c>
      <c r="E1049" s="182" t="s">
        <v>20</v>
      </c>
      <c r="F1049" s="182"/>
      <c r="G1049" s="182"/>
      <c r="H1049" s="182"/>
      <c r="V1049" s="17"/>
      <c r="X1049" s="23" t="s">
        <v>32</v>
      </c>
      <c r="Y1049" s="20">
        <f>IF(B1849="PAGADO",0,C1054)</f>
        <v>-95.040000000000191</v>
      </c>
      <c r="AA1049" s="182" t="s">
        <v>20</v>
      </c>
      <c r="AB1049" s="182"/>
      <c r="AC1049" s="182"/>
      <c r="AD1049" s="182"/>
    </row>
    <row r="1050" spans="1:43">
      <c r="B1050" s="1" t="s">
        <v>0</v>
      </c>
      <c r="C1050" s="19">
        <f>H1065</f>
        <v>0</v>
      </c>
      <c r="E1050" s="2" t="s">
        <v>1</v>
      </c>
      <c r="F1050" s="2" t="s">
        <v>2</v>
      </c>
      <c r="G1050" s="2" t="s">
        <v>3</v>
      </c>
      <c r="H1050" s="2" t="s">
        <v>4</v>
      </c>
      <c r="N1050" s="2" t="s">
        <v>1</v>
      </c>
      <c r="O1050" s="2" t="s">
        <v>5</v>
      </c>
      <c r="P1050" s="2" t="s">
        <v>4</v>
      </c>
      <c r="Q1050" s="2" t="s">
        <v>6</v>
      </c>
      <c r="R1050" s="2" t="s">
        <v>7</v>
      </c>
      <c r="S1050" s="3"/>
      <c r="V1050" s="17"/>
      <c r="X1050" s="1" t="s">
        <v>0</v>
      </c>
      <c r="Y1050" s="19">
        <f>AD1065</f>
        <v>0</v>
      </c>
      <c r="AA1050" s="2" t="s">
        <v>1</v>
      </c>
      <c r="AB1050" s="2" t="s">
        <v>2</v>
      </c>
      <c r="AC1050" s="2" t="s">
        <v>3</v>
      </c>
      <c r="AD1050" s="2" t="s">
        <v>4</v>
      </c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</row>
    <row r="1051" spans="1:43">
      <c r="C1051" s="2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Y1051" s="2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1:43">
      <c r="B1052" s="1" t="s">
        <v>24</v>
      </c>
      <c r="C1052" s="19">
        <f>IF(C1049&gt;0,C1049+C1050,C1050)</f>
        <v>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" t="s">
        <v>24</v>
      </c>
      <c r="Y1052" s="19">
        <f>IF(Y1049&gt;0,Y1049+Y1050,Y1050)</f>
        <v>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9</v>
      </c>
      <c r="C1053" s="20">
        <f>C1077</f>
        <v>95.040000000000191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9</v>
      </c>
      <c r="Y1053" s="20">
        <f>Y1077</f>
        <v>95.040000000000191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6" t="s">
        <v>26</v>
      </c>
      <c r="C1054" s="21">
        <f>C1052-C1053</f>
        <v>-95.040000000000191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 t="s">
        <v>27</v>
      </c>
      <c r="Y1054" s="21">
        <f>Y1052-Y1053</f>
        <v>-95.040000000000191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ht="23.25">
      <c r="B1055" s="6"/>
      <c r="C1055" s="7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83" t="str">
        <f>IF(Y1054&lt;0,"NO PAGAR","COBRAR'")</f>
        <v>NO PAGAR</v>
      </c>
      <c r="Y1055" s="183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183" t="str">
        <f>IF(C1054&lt;0,"NO PAGAR","COBRAR'")</f>
        <v>NO PAGAR</v>
      </c>
      <c r="C1056" s="183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6"/>
      <c r="Y1056" s="8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76" t="s">
        <v>9</v>
      </c>
      <c r="C1057" s="177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76" t="s">
        <v>9</v>
      </c>
      <c r="Y1057" s="177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9" t="str">
        <f>IF(Y1009&lt;0,"SALDO ADELANTADO","SALDO A FAVOR '")</f>
        <v>SALDO ADELANTADO</v>
      </c>
      <c r="C1058" s="10">
        <f>IF(Y1009&lt;=0,Y1009*-1)</f>
        <v>95.040000000000191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9" t="str">
        <f>IF(C1054&lt;0,"SALDO ADELANTADO","SALDO A FAVOR'")</f>
        <v>SALDO ADELANTADO</v>
      </c>
      <c r="Y1058" s="10">
        <f>IF(C1054&lt;=0,C1054*-1)</f>
        <v>95.040000000000191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10</v>
      </c>
      <c r="C1059" s="10">
        <f>R1067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10</v>
      </c>
      <c r="Y1059" s="10">
        <f>AN1067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11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11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12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12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13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13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14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14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15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15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16</v>
      </c>
      <c r="C1065" s="10"/>
      <c r="E1065" s="178" t="s">
        <v>7</v>
      </c>
      <c r="F1065" s="179"/>
      <c r="G1065" s="180"/>
      <c r="H1065" s="5">
        <f>SUM(H1051:H1064)</f>
        <v>0</v>
      </c>
      <c r="N1065" s="3"/>
      <c r="O1065" s="3"/>
      <c r="P1065" s="3"/>
      <c r="Q1065" s="3"/>
      <c r="R1065" s="18"/>
      <c r="S1065" s="3"/>
      <c r="V1065" s="17"/>
      <c r="X1065" s="11" t="s">
        <v>16</v>
      </c>
      <c r="Y1065" s="10"/>
      <c r="AA1065" s="178" t="s">
        <v>7</v>
      </c>
      <c r="AB1065" s="179"/>
      <c r="AC1065" s="180"/>
      <c r="AD1065" s="5">
        <f>SUM(AD1051:AD1064)</f>
        <v>0</v>
      </c>
      <c r="AJ1065" s="3"/>
      <c r="AK1065" s="3"/>
      <c r="AL1065" s="3"/>
      <c r="AM1065" s="3"/>
      <c r="AN1065" s="18"/>
      <c r="AO1065" s="3"/>
    </row>
    <row r="1066" spans="2:41">
      <c r="B1066" s="11" t="s">
        <v>17</v>
      </c>
      <c r="C1066" s="10"/>
      <c r="E1066" s="13"/>
      <c r="F1066" s="13"/>
      <c r="G1066" s="13"/>
      <c r="N1066" s="3"/>
      <c r="O1066" s="3"/>
      <c r="P1066" s="3"/>
      <c r="Q1066" s="3"/>
      <c r="R1066" s="18"/>
      <c r="S1066" s="3"/>
      <c r="V1066" s="17"/>
      <c r="X1066" s="11" t="s">
        <v>17</v>
      </c>
      <c r="Y1066" s="10"/>
      <c r="AA1066" s="13"/>
      <c r="AB1066" s="13"/>
      <c r="AC1066" s="13"/>
      <c r="AJ1066" s="3"/>
      <c r="AK1066" s="3"/>
      <c r="AL1066" s="3"/>
      <c r="AM1066" s="3"/>
      <c r="AN1066" s="18"/>
      <c r="AO1066" s="3"/>
    </row>
    <row r="1067" spans="2:41">
      <c r="B1067" s="12"/>
      <c r="C1067" s="10"/>
      <c r="N1067" s="178" t="s">
        <v>7</v>
      </c>
      <c r="O1067" s="179"/>
      <c r="P1067" s="179"/>
      <c r="Q1067" s="180"/>
      <c r="R1067" s="18">
        <f>SUM(R1051:R1066)</f>
        <v>0</v>
      </c>
      <c r="S1067" s="3"/>
      <c r="V1067" s="17"/>
      <c r="X1067" s="12"/>
      <c r="Y1067" s="10"/>
      <c r="AJ1067" s="178" t="s">
        <v>7</v>
      </c>
      <c r="AK1067" s="179"/>
      <c r="AL1067" s="179"/>
      <c r="AM1067" s="180"/>
      <c r="AN1067" s="18">
        <f>SUM(AN1051:AN1066)</f>
        <v>0</v>
      </c>
      <c r="AO1067" s="3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E1070" s="14"/>
      <c r="V1070" s="17"/>
      <c r="X1070" s="12"/>
      <c r="Y1070" s="10"/>
      <c r="AA1070" s="14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1"/>
      <c r="C1076" s="10"/>
      <c r="V1076" s="17"/>
      <c r="X1076" s="11"/>
      <c r="Y1076" s="10"/>
    </row>
    <row r="1077" spans="2:27">
      <c r="B1077" s="15" t="s">
        <v>18</v>
      </c>
      <c r="C1077" s="16">
        <f>SUM(C1058:C1076)</f>
        <v>95.040000000000191</v>
      </c>
      <c r="D1077" t="s">
        <v>22</v>
      </c>
      <c r="E1077" t="s">
        <v>21</v>
      </c>
      <c r="V1077" s="17"/>
      <c r="X1077" s="15" t="s">
        <v>18</v>
      </c>
      <c r="Y1077" s="16">
        <f>SUM(Y1058:Y1076)</f>
        <v>95.040000000000191</v>
      </c>
      <c r="Z1077" t="s">
        <v>22</v>
      </c>
      <c r="AA1077" t="s">
        <v>21</v>
      </c>
    </row>
    <row r="1078" spans="2:27">
      <c r="E1078" s="1" t="s">
        <v>19</v>
      </c>
      <c r="V1078" s="17"/>
      <c r="AA1078" s="1" t="s">
        <v>19</v>
      </c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</sheetData>
  <mergeCells count="289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724:H724"/>
    <mergeCell ref="AA724:AD724"/>
    <mergeCell ref="B730:C730"/>
    <mergeCell ref="X730:Y730"/>
    <mergeCell ref="B731:C731"/>
    <mergeCell ref="X731:Y731"/>
    <mergeCell ref="E692:G692"/>
    <mergeCell ref="AA692:AC692"/>
    <mergeCell ref="N694:Q694"/>
    <mergeCell ref="B776:C776"/>
    <mergeCell ref="B777:C777"/>
    <mergeCell ref="X777:Y777"/>
    <mergeCell ref="E740:G740"/>
    <mergeCell ref="AA740:AC740"/>
    <mergeCell ref="N742:Q742"/>
    <mergeCell ref="AJ742:AM742"/>
    <mergeCell ref="H764:J765"/>
    <mergeCell ref="AA764:AC765"/>
    <mergeCell ref="E785:G785"/>
    <mergeCell ref="AA785:AC785"/>
    <mergeCell ref="N787:Q787"/>
    <mergeCell ref="AJ787:AM787"/>
    <mergeCell ref="AC811:AE813"/>
    <mergeCell ref="H812:J813"/>
    <mergeCell ref="E769:H769"/>
    <mergeCell ref="AA769:AD769"/>
    <mergeCell ref="X775:Y775"/>
    <mergeCell ref="E833:G833"/>
    <mergeCell ref="AA833:AC833"/>
    <mergeCell ref="N835:Q835"/>
    <mergeCell ref="AJ835:AM835"/>
    <mergeCell ref="H857:J858"/>
    <mergeCell ref="AA857:AC858"/>
    <mergeCell ref="E817:H817"/>
    <mergeCell ref="AA817:AD817"/>
    <mergeCell ref="B823:C823"/>
    <mergeCell ref="X823:Y823"/>
    <mergeCell ref="B824:C824"/>
    <mergeCell ref="X824:Y824"/>
    <mergeCell ref="AJ880:AM880"/>
    <mergeCell ref="AC905:AE907"/>
    <mergeCell ref="H906:J907"/>
    <mergeCell ref="E862:H862"/>
    <mergeCell ref="AA862:AD862"/>
    <mergeCell ref="X868:Y868"/>
    <mergeCell ref="B869:C869"/>
    <mergeCell ref="B870:C870"/>
    <mergeCell ref="X870:Y870"/>
    <mergeCell ref="E911:H911"/>
    <mergeCell ref="AA911:AD911"/>
    <mergeCell ref="B917:C917"/>
    <mergeCell ref="X917:Y917"/>
    <mergeCell ref="B918:C918"/>
    <mergeCell ref="X918:Y918"/>
    <mergeCell ref="E878:G878"/>
    <mergeCell ref="AA878:AC878"/>
    <mergeCell ref="N880:Q880"/>
    <mergeCell ref="B963:C963"/>
    <mergeCell ref="B964:C964"/>
    <mergeCell ref="X964:Y964"/>
    <mergeCell ref="E927:G927"/>
    <mergeCell ref="AA927:AC927"/>
    <mergeCell ref="N929:Q929"/>
    <mergeCell ref="AJ929:AM929"/>
    <mergeCell ref="H951:J952"/>
    <mergeCell ref="AA951:AC952"/>
    <mergeCell ref="E972:G972"/>
    <mergeCell ref="AA972:AC972"/>
    <mergeCell ref="N974:Q974"/>
    <mergeCell ref="AJ974:AM974"/>
    <mergeCell ref="AC998:AE1000"/>
    <mergeCell ref="H999:J1000"/>
    <mergeCell ref="E956:H956"/>
    <mergeCell ref="AA956:AD956"/>
    <mergeCell ref="X962:Y962"/>
    <mergeCell ref="E1020:G1020"/>
    <mergeCell ref="AA1020:AC1020"/>
    <mergeCell ref="N1022:Q1022"/>
    <mergeCell ref="AJ1022:AM1022"/>
    <mergeCell ref="H1044:J1045"/>
    <mergeCell ref="AA1044:AC1045"/>
    <mergeCell ref="E1004:H1004"/>
    <mergeCell ref="AA1004:AD1004"/>
    <mergeCell ref="B1010:C1010"/>
    <mergeCell ref="X1010:Y1010"/>
    <mergeCell ref="B1011:C1011"/>
    <mergeCell ref="X1011:Y1011"/>
    <mergeCell ref="E1065:G1065"/>
    <mergeCell ref="AA1065:AC1065"/>
    <mergeCell ref="N1067:Q1067"/>
    <mergeCell ref="AJ1067:AM1067"/>
    <mergeCell ref="E1049:H1049"/>
    <mergeCell ref="AA1049:AD1049"/>
    <mergeCell ref="X1055:Y1055"/>
    <mergeCell ref="B1056:C1056"/>
    <mergeCell ref="B1057:C1057"/>
    <mergeCell ref="X1057:Y1057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83"/>
  <sheetViews>
    <sheetView topLeftCell="I596" zoomScale="89" zoomScaleNormal="89" workbookViewId="0">
      <selection activeCell="N579" sqref="N579:U59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2" t="s">
        <v>20</v>
      </c>
      <c r="F8" s="182"/>
      <c r="G8" s="182"/>
      <c r="H8" s="182"/>
      <c r="V8" s="17"/>
      <c r="X8" s="23" t="s">
        <v>82</v>
      </c>
      <c r="Y8" s="20">
        <f>IF(B8="PAGADO",0,C13)</f>
        <v>0</v>
      </c>
      <c r="AA8" s="182" t="s">
        <v>20</v>
      </c>
      <c r="AB8" s="182"/>
      <c r="AC8" s="182"/>
      <c r="AD8" s="182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COBRAR</v>
      </c>
      <c r="C14" s="18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5" t="str">
        <f>IF(Y13&lt;0,"NO PAGAR","COBRAR")</f>
        <v>COBRAR</v>
      </c>
      <c r="Y14" s="18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8" t="s">
        <v>7</v>
      </c>
      <c r="AB24" s="179"/>
      <c r="AC24" s="18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2" t="s">
        <v>20</v>
      </c>
      <c r="F53" s="182"/>
      <c r="G53" s="182"/>
      <c r="H53" s="182"/>
      <c r="V53" s="17"/>
      <c r="X53" s="23" t="s">
        <v>82</v>
      </c>
      <c r="Y53" s="20">
        <f>IF(B53="PAGADO",0,C58)</f>
        <v>0</v>
      </c>
      <c r="AA53" s="182" t="s">
        <v>20</v>
      </c>
      <c r="AB53" s="182"/>
      <c r="AC53" s="182"/>
      <c r="AD53" s="182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3" t="str">
        <f>IF(Y58&lt;0,"NO PAGAR","COBRAR'")</f>
        <v>COBRAR'</v>
      </c>
      <c r="Y59" s="18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3" t="str">
        <f>IF(C58&lt;0,"NO PAGAR","COBRAR'")</f>
        <v>COBRAR'</v>
      </c>
      <c r="C60" s="18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78" t="s">
        <v>7</v>
      </c>
      <c r="F69" s="179"/>
      <c r="G69" s="18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4" t="s">
        <v>29</v>
      </c>
      <c r="AD100" s="184"/>
      <c r="AE100" s="184"/>
    </row>
    <row r="101" spans="2:41">
      <c r="H101" s="181" t="s">
        <v>28</v>
      </c>
      <c r="I101" s="181"/>
      <c r="J101" s="181"/>
      <c r="V101" s="17"/>
      <c r="AC101" s="184"/>
      <c r="AD101" s="184"/>
      <c r="AE101" s="184"/>
    </row>
    <row r="102" spans="2:41">
      <c r="H102" s="181"/>
      <c r="I102" s="181"/>
      <c r="J102" s="181"/>
      <c r="V102" s="17"/>
      <c r="AC102" s="184"/>
      <c r="AD102" s="184"/>
      <c r="AE102" s="18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82" t="s">
        <v>20</v>
      </c>
      <c r="F106" s="182"/>
      <c r="G106" s="182"/>
      <c r="H106" s="182"/>
      <c r="V106" s="17"/>
      <c r="X106" s="23" t="s">
        <v>32</v>
      </c>
      <c r="Y106" s="20">
        <f>IF(B106="PAGADO",0,C111)</f>
        <v>0</v>
      </c>
      <c r="AA106" s="182" t="s">
        <v>20</v>
      </c>
      <c r="AB106" s="182"/>
      <c r="AC106" s="182"/>
      <c r="AD106" s="182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5" t="str">
        <f>IF(C111&lt;0,"NO PAGAR","COBRAR")</f>
        <v>COBRAR</v>
      </c>
      <c r="C112" s="18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5" t="str">
        <f>IF(Y111&lt;0,"NO PAGAR","COBRAR")</f>
        <v>COBRAR</v>
      </c>
      <c r="Y112" s="18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6" t="s">
        <v>9</v>
      </c>
      <c r="C113" s="17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6" t="s">
        <v>9</v>
      </c>
      <c r="Y113" s="17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8" t="s">
        <v>7</v>
      </c>
      <c r="F122" s="179"/>
      <c r="G122" s="18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8" t="s">
        <v>7</v>
      </c>
      <c r="AB122" s="179"/>
      <c r="AC122" s="18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8" t="s">
        <v>7</v>
      </c>
      <c r="O124" s="179"/>
      <c r="P124" s="179"/>
      <c r="Q124" s="180"/>
      <c r="R124" s="18">
        <f>SUM(R108:R123)</f>
        <v>0</v>
      </c>
      <c r="S124" s="3"/>
      <c r="V124" s="17"/>
      <c r="X124" s="12"/>
      <c r="Y124" s="10"/>
      <c r="AJ124" s="178" t="s">
        <v>7</v>
      </c>
      <c r="AK124" s="179"/>
      <c r="AL124" s="179"/>
      <c r="AM124" s="18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1" t="s">
        <v>30</v>
      </c>
      <c r="I146" s="181"/>
      <c r="J146" s="181"/>
      <c r="V146" s="17"/>
      <c r="AA146" s="181" t="s">
        <v>31</v>
      </c>
      <c r="AB146" s="181"/>
      <c r="AC146" s="181"/>
    </row>
    <row r="147" spans="2:41">
      <c r="H147" s="181"/>
      <c r="I147" s="181"/>
      <c r="J147" s="181"/>
      <c r="V147" s="17"/>
      <c r="AA147" s="181"/>
      <c r="AB147" s="181"/>
      <c r="AC147" s="18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82" t="s">
        <v>20</v>
      </c>
      <c r="F151" s="182"/>
      <c r="G151" s="182"/>
      <c r="H151" s="182"/>
      <c r="V151" s="17"/>
      <c r="X151" s="23" t="s">
        <v>82</v>
      </c>
      <c r="Y151" s="20">
        <f>IF(B151="PAGADO",0,C156)</f>
        <v>0</v>
      </c>
      <c r="AA151" s="182" t="s">
        <v>20</v>
      </c>
      <c r="AB151" s="182"/>
      <c r="AC151" s="182"/>
      <c r="AD151" s="182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3" t="str">
        <f>IF(Y156&lt;0,"NO PAGAR","COBRAR'")</f>
        <v>COBRAR'</v>
      </c>
      <c r="Y157" s="18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3" t="str">
        <f>IF(C156&lt;0,"NO PAGAR","COBRAR'")</f>
        <v>COBRAR'</v>
      </c>
      <c r="C158" s="18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76" t="s">
        <v>9</v>
      </c>
      <c r="C159" s="17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76" t="s">
        <v>9</v>
      </c>
      <c r="Y159" s="17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8" t="s">
        <v>7</v>
      </c>
      <c r="F167" s="179"/>
      <c r="G167" s="18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8" t="s">
        <v>7</v>
      </c>
      <c r="AB167" s="179"/>
      <c r="AC167" s="18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8" t="s">
        <v>7</v>
      </c>
      <c r="O169" s="179"/>
      <c r="P169" s="179"/>
      <c r="Q169" s="180"/>
      <c r="R169" s="18">
        <f>SUM(R153:R168)</f>
        <v>0</v>
      </c>
      <c r="S169" s="3"/>
      <c r="V169" s="17"/>
      <c r="X169" s="12"/>
      <c r="Y169" s="10"/>
      <c r="AJ169" s="178" t="s">
        <v>7</v>
      </c>
      <c r="AK169" s="179"/>
      <c r="AL169" s="179"/>
      <c r="AM169" s="180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4" t="s">
        <v>29</v>
      </c>
      <c r="AD185" s="184"/>
      <c r="AE185" s="184"/>
    </row>
    <row r="186" spans="2:41">
      <c r="H186" s="181" t="s">
        <v>28</v>
      </c>
      <c r="I186" s="181"/>
      <c r="J186" s="181"/>
      <c r="V186" s="17"/>
      <c r="AC186" s="184"/>
      <c r="AD186" s="184"/>
      <c r="AE186" s="184"/>
    </row>
    <row r="187" spans="2:41">
      <c r="H187" s="181"/>
      <c r="I187" s="181"/>
      <c r="J187" s="181"/>
      <c r="V187" s="17"/>
      <c r="AC187" s="184"/>
      <c r="AD187" s="184"/>
      <c r="AE187" s="184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82" t="s">
        <v>20</v>
      </c>
      <c r="F191" s="182"/>
      <c r="G191" s="182"/>
      <c r="H191" s="182"/>
      <c r="V191" s="17"/>
      <c r="X191" s="23" t="s">
        <v>32</v>
      </c>
      <c r="Y191" s="20">
        <f>IF(B191="PAGADO",0,C196)</f>
        <v>0</v>
      </c>
      <c r="AA191" s="182" t="s">
        <v>20</v>
      </c>
      <c r="AB191" s="182"/>
      <c r="AC191" s="182"/>
      <c r="AD191" s="182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5" t="str">
        <f>IF(C196&lt;0,"NO PAGAR","COBRAR")</f>
        <v>COBRAR</v>
      </c>
      <c r="C197" s="185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85" t="str">
        <f>IF(Y196&lt;0,"NO PAGAR","COBRAR")</f>
        <v>COBRAR</v>
      </c>
      <c r="Y197" s="18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76" t="s">
        <v>9</v>
      </c>
      <c r="C198" s="177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76" t="s">
        <v>9</v>
      </c>
      <c r="Y198" s="17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78" t="s">
        <v>7</v>
      </c>
      <c r="F207" s="179"/>
      <c r="G207" s="180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78" t="s">
        <v>7</v>
      </c>
      <c r="AB207" s="179"/>
      <c r="AC207" s="180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78" t="s">
        <v>7</v>
      </c>
      <c r="O209" s="179"/>
      <c r="P209" s="179"/>
      <c r="Q209" s="180"/>
      <c r="R209" s="18">
        <f>SUM(R193:R208)</f>
        <v>0</v>
      </c>
      <c r="S209" s="3"/>
      <c r="V209" s="17"/>
      <c r="X209" s="12"/>
      <c r="Y209" s="10"/>
      <c r="AJ209" s="178" t="s">
        <v>7</v>
      </c>
      <c r="AK209" s="179"/>
      <c r="AL209" s="179"/>
      <c r="AM209" s="180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1" t="s">
        <v>30</v>
      </c>
      <c r="I231" s="181"/>
      <c r="J231" s="181"/>
      <c r="V231" s="17"/>
      <c r="AA231" s="181" t="s">
        <v>31</v>
      </c>
      <c r="AB231" s="181"/>
      <c r="AC231" s="181"/>
    </row>
    <row r="232" spans="1:43">
      <c r="H232" s="181"/>
      <c r="I232" s="181"/>
      <c r="J232" s="181"/>
      <c r="V232" s="17"/>
      <c r="AA232" s="181"/>
      <c r="AB232" s="181"/>
      <c r="AC232" s="181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82" t="s">
        <v>20</v>
      </c>
      <c r="F236" s="182"/>
      <c r="G236" s="182"/>
      <c r="H236" s="182"/>
      <c r="V236" s="17"/>
      <c r="X236" s="23" t="s">
        <v>32</v>
      </c>
      <c r="Y236" s="20">
        <f>IF(B236="PAGADO",0,C241)</f>
        <v>0</v>
      </c>
      <c r="AA236" s="182" t="s">
        <v>20</v>
      </c>
      <c r="AB236" s="182"/>
      <c r="AC236" s="182"/>
      <c r="AD236" s="182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83" t="str">
        <f>IF(Y241&lt;0,"NO PAGAR","COBRAR'")</f>
        <v>COBRAR'</v>
      </c>
      <c r="Y242" s="183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83" t="str">
        <f>IF(C241&lt;0,"NO PAGAR","COBRAR'")</f>
        <v>COBRAR'</v>
      </c>
      <c r="C243" s="183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76" t="s">
        <v>9</v>
      </c>
      <c r="C244" s="17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76" t="s">
        <v>9</v>
      </c>
      <c r="Y244" s="177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78" t="s">
        <v>7</v>
      </c>
      <c r="F252" s="179"/>
      <c r="G252" s="180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78" t="s">
        <v>7</v>
      </c>
      <c r="AB252" s="179"/>
      <c r="AC252" s="180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78" t="s">
        <v>7</v>
      </c>
      <c r="O254" s="179"/>
      <c r="P254" s="179"/>
      <c r="Q254" s="180"/>
      <c r="R254" s="18">
        <f>SUM(R238:R253)</f>
        <v>0</v>
      </c>
      <c r="S254" s="3"/>
      <c r="V254" s="17"/>
      <c r="X254" s="12"/>
      <c r="Y254" s="10"/>
      <c r="AJ254" s="178" t="s">
        <v>7</v>
      </c>
      <c r="AK254" s="179"/>
      <c r="AL254" s="179"/>
      <c r="AM254" s="180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4" t="s">
        <v>29</v>
      </c>
      <c r="AD277" s="184"/>
      <c r="AE277" s="184"/>
    </row>
    <row r="278" spans="2:41">
      <c r="H278" s="181" t="s">
        <v>28</v>
      </c>
      <c r="I278" s="181"/>
      <c r="J278" s="181"/>
      <c r="V278" s="17"/>
      <c r="AC278" s="184"/>
      <c r="AD278" s="184"/>
      <c r="AE278" s="184"/>
    </row>
    <row r="279" spans="2:41">
      <c r="H279" s="181"/>
      <c r="I279" s="181"/>
      <c r="J279" s="181"/>
      <c r="V279" s="17"/>
      <c r="AC279" s="184"/>
      <c r="AD279" s="184"/>
      <c r="AE279" s="184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82" t="s">
        <v>20</v>
      </c>
      <c r="F283" s="182"/>
      <c r="G283" s="182"/>
      <c r="H283" s="182"/>
      <c r="V283" s="17"/>
      <c r="X283" s="23" t="s">
        <v>32</v>
      </c>
      <c r="Y283" s="20">
        <f>IF(B283="PAGADO",0,C288)</f>
        <v>0</v>
      </c>
      <c r="AA283" s="182" t="s">
        <v>20</v>
      </c>
      <c r="AB283" s="182"/>
      <c r="AC283" s="182"/>
      <c r="AD283" s="182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5" t="str">
        <f>IF(C288&lt;0,"NO PAGAR","COBRAR")</f>
        <v>COBRAR</v>
      </c>
      <c r="C289" s="185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85" t="str">
        <f>IF(Y288&lt;0,"NO PAGAR","COBRAR")</f>
        <v>COBRAR</v>
      </c>
      <c r="Y289" s="18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76" t="s">
        <v>9</v>
      </c>
      <c r="C290" s="177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76" t="s">
        <v>9</v>
      </c>
      <c r="Y290" s="17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78" t="s">
        <v>7</v>
      </c>
      <c r="F299" s="179"/>
      <c r="G299" s="180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78" t="s">
        <v>7</v>
      </c>
      <c r="AB299" s="179"/>
      <c r="AC299" s="180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78" t="s">
        <v>7</v>
      </c>
      <c r="O301" s="179"/>
      <c r="P301" s="179"/>
      <c r="Q301" s="180"/>
      <c r="R301" s="18">
        <f>SUM(R285:R300)</f>
        <v>0</v>
      </c>
      <c r="S301" s="3"/>
      <c r="V301" s="17"/>
      <c r="X301" s="12"/>
      <c r="Y301" s="10"/>
      <c r="AJ301" s="178" t="s">
        <v>7</v>
      </c>
      <c r="AK301" s="179"/>
      <c r="AL301" s="179"/>
      <c r="AM301" s="180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1" t="s">
        <v>30</v>
      </c>
      <c r="I323" s="181"/>
      <c r="J323" s="181"/>
      <c r="V323" s="17"/>
      <c r="AA323" s="181" t="s">
        <v>31</v>
      </c>
      <c r="AB323" s="181"/>
      <c r="AC323" s="181"/>
    </row>
    <row r="324" spans="1:43">
      <c r="H324" s="181"/>
      <c r="I324" s="181"/>
      <c r="J324" s="181"/>
      <c r="V324" s="17"/>
      <c r="AA324" s="181"/>
      <c r="AB324" s="181"/>
      <c r="AC324" s="181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82" t="s">
        <v>20</v>
      </c>
      <c r="F328" s="182"/>
      <c r="G328" s="182"/>
      <c r="H328" s="182"/>
      <c r="V328" s="17"/>
      <c r="X328" s="23" t="s">
        <v>156</v>
      </c>
      <c r="Y328" s="20">
        <f>IF(B1083="PAGADO",0,C333)</f>
        <v>0</v>
      </c>
      <c r="AA328" s="182" t="s">
        <v>20</v>
      </c>
      <c r="AB328" s="182"/>
      <c r="AC328" s="182"/>
      <c r="AD328" s="182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83" t="str">
        <f>IF(Y333&lt;0,"NO PAGAR","COBRAR'")</f>
        <v>COBRAR'</v>
      </c>
      <c r="Y334" s="183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83" t="str">
        <f>IF(C333&lt;0,"NO PAGAR","COBRAR'")</f>
        <v>COBRAR'</v>
      </c>
      <c r="C335" s="183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76" t="s">
        <v>9</v>
      </c>
      <c r="C336" s="177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76" t="s">
        <v>9</v>
      </c>
      <c r="Y336" s="177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/>
      <c r="E344" s="178" t="s">
        <v>7</v>
      </c>
      <c r="F344" s="179"/>
      <c r="G344" s="180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78" t="s">
        <v>7</v>
      </c>
      <c r="AB344" s="179"/>
      <c r="AC344" s="180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78" t="s">
        <v>7</v>
      </c>
      <c r="O346" s="179"/>
      <c r="P346" s="179"/>
      <c r="Q346" s="180"/>
      <c r="R346" s="18">
        <f>SUM(R330:R345)</f>
        <v>0</v>
      </c>
      <c r="S346" s="3"/>
      <c r="V346" s="17"/>
      <c r="X346" s="12"/>
      <c r="Y346" s="10"/>
      <c r="AJ346" s="178" t="s">
        <v>7</v>
      </c>
      <c r="AK346" s="179"/>
      <c r="AL346" s="179"/>
      <c r="AM346" s="180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81" t="s">
        <v>28</v>
      </c>
      <c r="I371" s="181"/>
      <c r="J371" s="181"/>
      <c r="V371" s="17"/>
    </row>
    <row r="372" spans="2:41">
      <c r="H372" s="181"/>
      <c r="I372" s="181"/>
      <c r="J372" s="181"/>
      <c r="V372" s="17"/>
    </row>
    <row r="373" spans="2:41">
      <c r="V373" s="17"/>
      <c r="X373" s="194" t="s">
        <v>64</v>
      </c>
      <c r="AB373" s="191" t="s">
        <v>29</v>
      </c>
      <c r="AC373" s="191"/>
      <c r="AD373" s="191"/>
    </row>
    <row r="374" spans="2:41">
      <c r="V374" s="17"/>
      <c r="X374" s="194"/>
      <c r="AB374" s="191"/>
      <c r="AC374" s="191"/>
      <c r="AD374" s="191"/>
    </row>
    <row r="375" spans="2:41" ht="23.25">
      <c r="B375" s="22" t="s">
        <v>64</v>
      </c>
      <c r="V375" s="17"/>
      <c r="X375" s="194"/>
      <c r="AB375" s="191"/>
      <c r="AC375" s="191"/>
      <c r="AD375" s="191"/>
    </row>
    <row r="376" spans="2:41" ht="23.25">
      <c r="B376" s="23" t="s">
        <v>130</v>
      </c>
      <c r="C376" s="20">
        <f>IF(X328="PAGADO",0,Y333)</f>
        <v>0</v>
      </c>
      <c r="E376" s="182" t="s">
        <v>930</v>
      </c>
      <c r="F376" s="182"/>
      <c r="G376" s="182"/>
      <c r="H376" s="182"/>
      <c r="V376" s="17"/>
      <c r="X376" s="23" t="s">
        <v>32</v>
      </c>
      <c r="Y376" s="20">
        <f>IF(B376="PAGADO",0,C381)</f>
        <v>0</v>
      </c>
      <c r="AA376" s="182" t="s">
        <v>555</v>
      </c>
      <c r="AB376" s="182"/>
      <c r="AC376" s="182"/>
      <c r="AD376" s="182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85" t="str">
        <f>IF(C381&lt;0,"NO PAGAR","COBRAR")</f>
        <v>COBRAR</v>
      </c>
      <c r="C382" s="185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85" t="str">
        <f>IF(Y381&lt;0,"NO PAGAR","COBRAR")</f>
        <v>COBRAR</v>
      </c>
      <c r="Y382" s="185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76" t="s">
        <v>9</v>
      </c>
      <c r="C383" s="177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76" t="s">
        <v>9</v>
      </c>
      <c r="Y383" s="177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78" t="s">
        <v>7</v>
      </c>
      <c r="AB392" s="179"/>
      <c r="AC392" s="180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78" t="s">
        <v>7</v>
      </c>
      <c r="O394" s="179"/>
      <c r="P394" s="179"/>
      <c r="Q394" s="180"/>
      <c r="R394" s="18">
        <f>SUM(R378:R393)</f>
        <v>0</v>
      </c>
      <c r="S394" s="3"/>
      <c r="V394" s="17"/>
      <c r="X394" s="12"/>
      <c r="Y394" s="10"/>
      <c r="AJ394" s="178" t="s">
        <v>7</v>
      </c>
      <c r="AK394" s="179"/>
      <c r="AL394" s="179"/>
      <c r="AM394" s="180"/>
      <c r="AN394" s="18">
        <f>SUM(AN378:AN393)</f>
        <v>0</v>
      </c>
      <c r="AO394" s="3"/>
    </row>
    <row r="395" spans="2:46">
      <c r="B395" s="12"/>
      <c r="C395" s="10"/>
      <c r="E395" s="178" t="s">
        <v>7</v>
      </c>
      <c r="F395" s="179"/>
      <c r="G395" s="180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81" t="s">
        <v>31</v>
      </c>
      <c r="AB410" s="181"/>
      <c r="AC410" s="181"/>
    </row>
    <row r="411" spans="1:43" ht="15" customHeight="1">
      <c r="H411" s="76"/>
      <c r="I411" s="76"/>
      <c r="J411" s="76"/>
      <c r="V411" s="17"/>
      <c r="AA411" s="181"/>
      <c r="AB411" s="181"/>
      <c r="AC411" s="181"/>
    </row>
    <row r="412" spans="1:43">
      <c r="B412" s="193" t="s">
        <v>64</v>
      </c>
      <c r="F412" s="192" t="s">
        <v>30</v>
      </c>
      <c r="G412" s="192"/>
      <c r="H412" s="192"/>
      <c r="V412" s="17"/>
    </row>
    <row r="413" spans="1:43">
      <c r="B413" s="193"/>
      <c r="F413" s="192"/>
      <c r="G413" s="192"/>
      <c r="H413" s="192"/>
      <c r="V413" s="17"/>
    </row>
    <row r="414" spans="1:43" ht="26.25" customHeight="1">
      <c r="B414" s="193"/>
      <c r="F414" s="192"/>
      <c r="G414" s="192"/>
      <c r="H414" s="192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82" t="s">
        <v>555</v>
      </c>
      <c r="F415" s="182"/>
      <c r="G415" s="182"/>
      <c r="H415" s="182"/>
      <c r="V415" s="17"/>
      <c r="X415" s="23" t="s">
        <v>32</v>
      </c>
      <c r="Y415" s="20">
        <f>IF(B415="PAGADO",0,C420)</f>
        <v>0</v>
      </c>
      <c r="AA415" s="182" t="s">
        <v>555</v>
      </c>
      <c r="AB415" s="182"/>
      <c r="AC415" s="182"/>
      <c r="AD415" s="182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83" t="str">
        <f>IF(Y420&lt;0,"NO PAGAR","COBRAR'")</f>
        <v>NO PAGAR</v>
      </c>
      <c r="Y421" s="183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83" t="str">
        <f>IF(C420&lt;0,"NO PAGAR","COBRAR'")</f>
        <v>COBRAR'</v>
      </c>
      <c r="C422" s="183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76" t="s">
        <v>9</v>
      </c>
      <c r="C423" s="17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76" t="s">
        <v>9</v>
      </c>
      <c r="Y423" s="17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78" t="s">
        <v>7</v>
      </c>
      <c r="AK425" s="179"/>
      <c r="AL425" s="179"/>
      <c r="AM425" s="180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78" t="s">
        <v>7</v>
      </c>
      <c r="F431" s="179"/>
      <c r="G431" s="180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78" t="s">
        <v>7</v>
      </c>
      <c r="AB431" s="179"/>
      <c r="AC431" s="180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78" t="s">
        <v>7</v>
      </c>
      <c r="O433" s="179"/>
      <c r="P433" s="179"/>
      <c r="Q433" s="180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193" t="s">
        <v>66</v>
      </c>
      <c r="F449" s="192" t="s">
        <v>28</v>
      </c>
      <c r="G449" s="192"/>
      <c r="H449" s="192"/>
      <c r="V449" s="17"/>
      <c r="X449" s="194" t="s">
        <v>66</v>
      </c>
      <c r="AB449" s="191" t="s">
        <v>29</v>
      </c>
      <c r="AC449" s="191"/>
      <c r="AD449" s="191"/>
    </row>
    <row r="450" spans="2:41">
      <c r="B450" s="193"/>
      <c r="F450" s="192"/>
      <c r="G450" s="192"/>
      <c r="H450" s="192"/>
      <c r="V450" s="17"/>
      <c r="X450" s="194"/>
      <c r="AB450" s="191"/>
      <c r="AC450" s="191"/>
      <c r="AD450" s="191"/>
    </row>
    <row r="451" spans="2:41" ht="23.25" customHeight="1">
      <c r="B451" s="193"/>
      <c r="F451" s="192"/>
      <c r="G451" s="192"/>
      <c r="H451" s="192"/>
      <c r="V451" s="17"/>
      <c r="X451" s="194"/>
      <c r="AB451" s="191"/>
      <c r="AC451" s="191"/>
      <c r="AD451" s="191"/>
    </row>
    <row r="452" spans="2:41" ht="23.25">
      <c r="B452" s="23" t="s">
        <v>32</v>
      </c>
      <c r="C452" s="20">
        <f>IF(X415="PAGADO",0,Y420)</f>
        <v>-64.009999999999991</v>
      </c>
      <c r="E452" s="182" t="s">
        <v>555</v>
      </c>
      <c r="F452" s="182"/>
      <c r="G452" s="182"/>
      <c r="H452" s="182"/>
      <c r="V452" s="17"/>
      <c r="X452" s="23" t="s">
        <v>32</v>
      </c>
      <c r="Y452" s="20">
        <f>IF(B452="PAGADO",0,C457)</f>
        <v>27.330000000000013</v>
      </c>
      <c r="AA452" s="182" t="s">
        <v>555</v>
      </c>
      <c r="AB452" s="182"/>
      <c r="AC452" s="182"/>
      <c r="AD452" s="182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85" t="str">
        <f>IF(C457&lt;0,"NO PAGAR","COBRAR")</f>
        <v>COBRAR</v>
      </c>
      <c r="C458" s="185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85" t="str">
        <f>IF(Y457&lt;0,"NO PAGAR","COBRAR")</f>
        <v>NO PAGAR</v>
      </c>
      <c r="Y458" s="185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76" t="s">
        <v>9</v>
      </c>
      <c r="C459" s="177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76" t="s">
        <v>9</v>
      </c>
      <c r="Y459" s="177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914</v>
      </c>
      <c r="C468" s="10"/>
      <c r="E468" s="178" t="s">
        <v>7</v>
      </c>
      <c r="F468" s="179"/>
      <c r="G468" s="180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78" t="s">
        <v>7</v>
      </c>
      <c r="AB468" s="179"/>
      <c r="AC468" s="180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78" t="s">
        <v>7</v>
      </c>
      <c r="O470" s="179"/>
      <c r="P470" s="179"/>
      <c r="Q470" s="180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78" t="s">
        <v>7</v>
      </c>
      <c r="AK472" s="179"/>
      <c r="AL472" s="179"/>
      <c r="AM472" s="180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>
      <c r="V477" s="17"/>
      <c r="AN477" s="132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193" t="s">
        <v>66</v>
      </c>
      <c r="F488" s="197" t="s">
        <v>30</v>
      </c>
      <c r="G488" s="197"/>
      <c r="H488" s="197"/>
      <c r="V488" s="17"/>
      <c r="X488" s="194" t="s">
        <v>66</v>
      </c>
      <c r="AB488" s="192" t="s">
        <v>31</v>
      </c>
      <c r="AC488" s="192"/>
      <c r="AD488" s="192"/>
    </row>
    <row r="489" spans="1:43" ht="15" customHeight="1">
      <c r="B489" s="193"/>
      <c r="F489" s="197"/>
      <c r="G489" s="197"/>
      <c r="H489" s="197"/>
      <c r="V489" s="17"/>
      <c r="X489" s="194"/>
      <c r="AB489" s="192"/>
      <c r="AC489" s="192"/>
      <c r="AD489" s="192"/>
    </row>
    <row r="490" spans="1:43" ht="23.25" customHeight="1">
      <c r="B490" s="193"/>
      <c r="F490" s="197"/>
      <c r="G490" s="197"/>
      <c r="H490" s="197"/>
      <c r="V490" s="17"/>
      <c r="X490" s="194"/>
      <c r="AB490" s="192"/>
      <c r="AC490" s="192"/>
      <c r="AD490" s="192"/>
    </row>
    <row r="491" spans="1:43" ht="23.25">
      <c r="B491" s="23" t="s">
        <v>82</v>
      </c>
      <c r="C491" s="20">
        <f>IF(X452="PAGADO",0,Y457)</f>
        <v>-239.15</v>
      </c>
      <c r="E491" s="182" t="s">
        <v>555</v>
      </c>
      <c r="F491" s="182"/>
      <c r="G491" s="182"/>
      <c r="H491" s="182"/>
      <c r="V491" s="17"/>
      <c r="X491" s="23" t="s">
        <v>32</v>
      </c>
      <c r="Y491" s="20">
        <f>IF(B491="PAGADO",0,C496)</f>
        <v>0</v>
      </c>
      <c r="AA491" s="182" t="s">
        <v>555</v>
      </c>
      <c r="AB491" s="182"/>
      <c r="AC491" s="182"/>
      <c r="AD491" s="182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83" t="str">
        <f>IF(Y496&lt;0,"NO PAGAR","COBRAR'")</f>
        <v>COBRAR'</v>
      </c>
      <c r="Y497" s="183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183" t="str">
        <f>IF(C496&lt;0,"NO PAGAR","COBRAR'")</f>
        <v>COBRAR'</v>
      </c>
      <c r="C498" s="183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76" t="s">
        <v>9</v>
      </c>
      <c r="C499" s="177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76" t="s">
        <v>9</v>
      </c>
      <c r="Y499" s="177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958</v>
      </c>
      <c r="C507" s="10">
        <v>48.66</v>
      </c>
      <c r="E507" s="178" t="s">
        <v>7</v>
      </c>
      <c r="F507" s="179"/>
      <c r="G507" s="180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78" t="s">
        <v>7</v>
      </c>
      <c r="AB507" s="179"/>
      <c r="AC507" s="180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78" t="s">
        <v>7</v>
      </c>
      <c r="O509" s="179"/>
      <c r="P509" s="179"/>
      <c r="Q509" s="180"/>
      <c r="R509" s="18">
        <f>SUM(R493:R508)</f>
        <v>25</v>
      </c>
      <c r="S509" s="3"/>
      <c r="V509" s="17"/>
      <c r="X509" s="12"/>
      <c r="Y509" s="10"/>
      <c r="AJ509" s="178" t="s">
        <v>7</v>
      </c>
      <c r="AK509" s="179"/>
      <c r="AL509" s="179"/>
      <c r="AM509" s="180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2">
        <v>20230608</v>
      </c>
      <c r="AK510" s="152" t="s">
        <v>475</v>
      </c>
      <c r="AL510" s="152" t="s">
        <v>975</v>
      </c>
      <c r="AM510" s="152" t="s">
        <v>476</v>
      </c>
      <c r="AN510" s="154">
        <v>58.01</v>
      </c>
      <c r="AO510" s="153">
        <v>33148</v>
      </c>
      <c r="AP510" s="152">
        <v>30730</v>
      </c>
    </row>
    <row r="511" spans="2:42" ht="27" thickBot="1">
      <c r="B511" s="11"/>
      <c r="C511" s="10"/>
      <c r="V511" s="17"/>
      <c r="X511" s="11"/>
      <c r="Y511" s="10"/>
      <c r="AJ511" s="152">
        <v>20230609</v>
      </c>
      <c r="AK511" s="152" t="s">
        <v>475</v>
      </c>
      <c r="AL511" s="152" t="s">
        <v>975</v>
      </c>
      <c r="AM511" s="152" t="s">
        <v>476</v>
      </c>
      <c r="AN511" s="154">
        <v>64.099999999999994</v>
      </c>
      <c r="AO511" s="152" t="s">
        <v>977</v>
      </c>
      <c r="AP511" s="152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2">
        <v>20230615</v>
      </c>
      <c r="AK512" s="152" t="s">
        <v>475</v>
      </c>
      <c r="AL512" s="152" t="s">
        <v>975</v>
      </c>
      <c r="AM512" s="152" t="s">
        <v>476</v>
      </c>
      <c r="AN512" s="154">
        <v>28.01</v>
      </c>
      <c r="AO512" s="153">
        <v>16005</v>
      </c>
      <c r="AP512" s="152">
        <v>5454</v>
      </c>
    </row>
    <row r="513" spans="5:40">
      <c r="E513" s="1" t="s">
        <v>19</v>
      </c>
      <c r="V513" s="17"/>
      <c r="AA513" s="1" t="s">
        <v>19</v>
      </c>
      <c r="AN513" s="155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84" t="s">
        <v>29</v>
      </c>
      <c r="AD532" s="184"/>
      <c r="AE532" s="184"/>
    </row>
    <row r="533" spans="2:41" ht="15" customHeight="1">
      <c r="I533" s="76"/>
      <c r="J533" s="76"/>
      <c r="V533" s="17"/>
      <c r="AC533" s="184"/>
      <c r="AD533" s="184"/>
      <c r="AE533" s="184"/>
    </row>
    <row r="534" spans="2:41" ht="15" customHeight="1">
      <c r="H534" s="76"/>
      <c r="I534" s="76"/>
      <c r="J534" s="76"/>
      <c r="V534" s="17"/>
      <c r="AC534" s="184"/>
      <c r="AD534" s="184"/>
      <c r="AE534" s="184"/>
    </row>
    <row r="535" spans="2:41">
      <c r="B535" s="194" t="s">
        <v>67</v>
      </c>
      <c r="F535" s="192" t="s">
        <v>28</v>
      </c>
      <c r="G535" s="192"/>
      <c r="H535" s="192"/>
      <c r="V535" s="17"/>
    </row>
    <row r="536" spans="2:41">
      <c r="B536" s="194"/>
      <c r="F536" s="192"/>
      <c r="G536" s="192"/>
      <c r="H536" s="192"/>
      <c r="V536" s="17"/>
    </row>
    <row r="537" spans="2:41" ht="26.25" customHeight="1">
      <c r="B537" s="194"/>
      <c r="F537" s="192"/>
      <c r="G537" s="192"/>
      <c r="H537" s="192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182" t="s">
        <v>555</v>
      </c>
      <c r="F538" s="182"/>
      <c r="G538" s="182"/>
      <c r="H538" s="182"/>
      <c r="V538" s="17"/>
      <c r="X538" s="23" t="s">
        <v>32</v>
      </c>
      <c r="Y538" s="20">
        <f>IF(B538="PAGADO",0,C543)</f>
        <v>-76.499999999999773</v>
      </c>
      <c r="AA538" s="182" t="s">
        <v>555</v>
      </c>
      <c r="AB538" s="182"/>
      <c r="AC538" s="182"/>
      <c r="AD538" s="182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658</v>
      </c>
      <c r="H540" s="5">
        <v>160</v>
      </c>
      <c r="N540" s="25">
        <v>45111</v>
      </c>
      <c r="O540" s="3" t="s">
        <v>1036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1019</v>
      </c>
      <c r="H541" s="5">
        <v>150</v>
      </c>
      <c r="N541" s="25">
        <v>45112</v>
      </c>
      <c r="O541" s="3" t="s">
        <v>1043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492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185" t="str">
        <f>IF(C543&lt;0,"NO PAGAR","COBRAR")</f>
        <v>NO PAGAR</v>
      </c>
      <c r="C544" s="185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85" t="str">
        <f>IF(Y543&lt;0,"NO PAGAR","COBRAR")</f>
        <v>COBRAR</v>
      </c>
      <c r="Y544" s="185"/>
      <c r="AA544" s="4">
        <v>45064</v>
      </c>
      <c r="AB544" s="3" t="s">
        <v>1061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176" t="s">
        <v>9</v>
      </c>
      <c r="C545" s="177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76" t="s">
        <v>9</v>
      </c>
      <c r="Y545" s="177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1031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1027</v>
      </c>
      <c r="C554" s="10">
        <v>114.96</v>
      </c>
      <c r="E554" s="178" t="s">
        <v>7</v>
      </c>
      <c r="F554" s="179"/>
      <c r="G554" s="180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78" t="s">
        <v>7</v>
      </c>
      <c r="AB554" s="179"/>
      <c r="AC554" s="180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78" t="s">
        <v>7</v>
      </c>
      <c r="O556" s="179"/>
      <c r="P556" s="179"/>
      <c r="Q556" s="180"/>
      <c r="R556" s="18">
        <f>SUM(R540:R555)</f>
        <v>985.81</v>
      </c>
      <c r="S556" s="3"/>
      <c r="V556" s="17"/>
      <c r="X556" s="12"/>
      <c r="Y556" s="10"/>
      <c r="AJ556" s="178" t="s">
        <v>7</v>
      </c>
      <c r="AK556" s="179"/>
      <c r="AL556" s="179"/>
      <c r="AM556" s="180"/>
      <c r="AN556" s="18">
        <f>SUM(AN540:AN555)</f>
        <v>0</v>
      </c>
      <c r="AO556" s="3"/>
    </row>
    <row r="557" spans="2:41" ht="18.75" customHeight="1" thickBot="1">
      <c r="B557" s="12"/>
      <c r="C557" s="10"/>
      <c r="N557" s="152">
        <v>20230617</v>
      </c>
      <c r="O557" s="152" t="s">
        <v>475</v>
      </c>
      <c r="P557" s="152" t="s">
        <v>476</v>
      </c>
      <c r="Q557" s="154">
        <v>57.5</v>
      </c>
      <c r="R557" s="152">
        <v>32.856999999999999</v>
      </c>
      <c r="S557" s="152">
        <v>730301</v>
      </c>
      <c r="V557" s="17"/>
      <c r="X557" s="12"/>
      <c r="Y557" s="10"/>
    </row>
    <row r="558" spans="2:41" ht="14.25" customHeight="1" thickBot="1">
      <c r="B558" s="12"/>
      <c r="C558" s="10"/>
      <c r="N558" s="152">
        <v>20230626</v>
      </c>
      <c r="O558" s="152" t="s">
        <v>475</v>
      </c>
      <c r="P558" s="152" t="s">
        <v>476</v>
      </c>
      <c r="Q558" s="154">
        <v>57.46</v>
      </c>
      <c r="R558" s="152">
        <v>32.835000000000001</v>
      </c>
      <c r="S558" s="152">
        <v>9999</v>
      </c>
      <c r="V558" s="17"/>
      <c r="X558" s="12"/>
      <c r="Y558" s="10"/>
    </row>
    <row r="559" spans="2:41">
      <c r="B559" s="12"/>
      <c r="C559" s="10"/>
      <c r="E559" s="14"/>
      <c r="Q559" s="167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6"/>
      <c r="J573" s="76"/>
      <c r="V573" s="17"/>
      <c r="AA573" s="181" t="s">
        <v>31</v>
      </c>
      <c r="AB573" s="181"/>
      <c r="AC573" s="181"/>
    </row>
    <row r="574" spans="1:43" ht="15" customHeight="1">
      <c r="H574" s="76"/>
      <c r="I574" s="76"/>
      <c r="J574" s="76"/>
      <c r="V574" s="17"/>
      <c r="AA574" s="181"/>
      <c r="AB574" s="181"/>
      <c r="AC574" s="181"/>
    </row>
    <row r="575" spans="1:43">
      <c r="B575" s="193" t="s">
        <v>67</v>
      </c>
      <c r="F575" s="192" t="s">
        <v>30</v>
      </c>
      <c r="G575" s="192"/>
      <c r="H575" s="192"/>
      <c r="V575" s="17"/>
    </row>
    <row r="576" spans="1:43">
      <c r="B576" s="193"/>
      <c r="F576" s="192"/>
      <c r="G576" s="192"/>
      <c r="H576" s="192"/>
      <c r="V576" s="17"/>
    </row>
    <row r="577" spans="2:41" ht="26.25" customHeight="1">
      <c r="B577" s="193"/>
      <c r="F577" s="192"/>
      <c r="G577" s="192"/>
      <c r="H577" s="192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182" t="s">
        <v>555</v>
      </c>
      <c r="F578" s="182"/>
      <c r="G578" s="182"/>
      <c r="H578" s="182"/>
      <c r="V578" s="17"/>
      <c r="X578" s="23" t="s">
        <v>32</v>
      </c>
      <c r="Y578" s="20">
        <f>IF(B1372="PAGADO",0,C583)</f>
        <v>1512.5000000000002</v>
      </c>
      <c r="AA578" s="182" t="s">
        <v>20</v>
      </c>
      <c r="AB578" s="182"/>
      <c r="AC578" s="182"/>
      <c r="AD578" s="182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330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1512.5000000000002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1512.5000000000002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83" t="str">
        <f>IF(Y583&lt;0,"NO PAGAR","COBRAR'")</f>
        <v>COBRAR'</v>
      </c>
      <c r="Y584" s="183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183" t="str">
        <f>IF(C583&lt;0,"NO PAGAR","COBRAR'")</f>
        <v>COBRAR'</v>
      </c>
      <c r="C585" s="183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76" t="s">
        <v>9</v>
      </c>
      <c r="C586" s="177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76" t="s">
        <v>9</v>
      </c>
      <c r="Y586" s="177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178" t="s">
        <v>7</v>
      </c>
      <c r="F594" s="179"/>
      <c r="G594" s="180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78" t="s">
        <v>7</v>
      </c>
      <c r="AB594" s="179"/>
      <c r="AC594" s="180"/>
      <c r="AD594" s="5">
        <f>SUM(AD580:AD593)</f>
        <v>0</v>
      </c>
      <c r="AJ594" s="3"/>
      <c r="AK594" s="3"/>
      <c r="AL594" s="3"/>
      <c r="AM594" s="3"/>
      <c r="AN594" s="18"/>
      <c r="AO594" s="3"/>
    </row>
    <row r="595" spans="2:41">
      <c r="B595" s="11" t="s">
        <v>1081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178" t="s">
        <v>7</v>
      </c>
      <c r="O596" s="179"/>
      <c r="P596" s="179"/>
      <c r="Q596" s="180"/>
      <c r="R596" s="18">
        <f>SUM(R580:R595)</f>
        <v>0</v>
      </c>
      <c r="S596" s="3"/>
      <c r="V596" s="17"/>
      <c r="X596" s="12"/>
      <c r="Y596" s="10"/>
      <c r="AJ596" s="178" t="s">
        <v>7</v>
      </c>
      <c r="AK596" s="179"/>
      <c r="AL596" s="179"/>
      <c r="AM596" s="180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1080</v>
      </c>
      <c r="O598" s="170">
        <v>0.66256944444444443</v>
      </c>
      <c r="P598">
        <v>20230710</v>
      </c>
      <c r="Q598" s="155" t="s">
        <v>475</v>
      </c>
      <c r="R598" t="s">
        <v>975</v>
      </c>
      <c r="S598" t="s">
        <v>476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184" t="s">
        <v>29</v>
      </c>
      <c r="AD614" s="184"/>
      <c r="AE614" s="184"/>
    </row>
    <row r="615" spans="2:41" ht="15" customHeight="1">
      <c r="I615" s="76"/>
      <c r="J615" s="76"/>
      <c r="V615" s="17"/>
      <c r="AC615" s="184"/>
      <c r="AD615" s="184"/>
      <c r="AE615" s="184"/>
    </row>
    <row r="616" spans="2:41" ht="15" customHeight="1">
      <c r="H616" s="76"/>
      <c r="I616" s="76"/>
      <c r="J616" s="76"/>
      <c r="V616" s="17"/>
      <c r="AC616" s="184"/>
      <c r="AD616" s="184"/>
      <c r="AE616" s="184"/>
    </row>
    <row r="617" spans="2:41">
      <c r="B617" s="194" t="s">
        <v>68</v>
      </c>
      <c r="F617" s="192" t="s">
        <v>28</v>
      </c>
      <c r="G617" s="192"/>
      <c r="H617" s="192"/>
      <c r="V617" s="17"/>
    </row>
    <row r="618" spans="2:41">
      <c r="B618" s="194"/>
      <c r="F618" s="192"/>
      <c r="G618" s="192"/>
      <c r="H618" s="192"/>
      <c r="V618" s="17"/>
    </row>
    <row r="619" spans="2:41" ht="26.25" customHeight="1">
      <c r="B619" s="194"/>
      <c r="F619" s="192"/>
      <c r="G619" s="192"/>
      <c r="H619" s="192"/>
      <c r="V619" s="17"/>
      <c r="X619" s="22" t="s">
        <v>68</v>
      </c>
    </row>
    <row r="620" spans="2:41" ht="23.25">
      <c r="B620" s="23" t="s">
        <v>32</v>
      </c>
      <c r="C620" s="20">
        <f>IF(X578="PAGADO",0,Y583)</f>
        <v>1512.5000000000002</v>
      </c>
      <c r="E620" s="182" t="s">
        <v>555</v>
      </c>
      <c r="F620" s="182"/>
      <c r="G620" s="182"/>
      <c r="H620" s="182"/>
      <c r="V620" s="17"/>
      <c r="X620" s="23" t="s">
        <v>32</v>
      </c>
      <c r="Y620" s="20">
        <f>IF(B620="PAGADO",0,C625)</f>
        <v>1512.5000000000002</v>
      </c>
      <c r="AA620" s="182" t="s">
        <v>20</v>
      </c>
      <c r="AB620" s="182"/>
      <c r="AC620" s="182"/>
      <c r="AD620" s="182"/>
    </row>
    <row r="621" spans="2:41">
      <c r="B621" s="1" t="s">
        <v>0</v>
      </c>
      <c r="C621" s="19">
        <f>H636</f>
        <v>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Y622" s="2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1512.5000000000002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1512.5000000000002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C647</f>
        <v>0</v>
      </c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Y647</f>
        <v>0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1512.5000000000002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1512.5000000000002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185" t="str">
        <f>IF(C625&lt;0,"NO PAGAR","COBRAR")</f>
        <v>COBRAR</v>
      </c>
      <c r="C626" s="185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85" t="str">
        <f>IF(Y625&lt;0,"NO PAGAR","COBRAR")</f>
        <v>COBRAR</v>
      </c>
      <c r="Y626" s="185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76" t="s">
        <v>9</v>
      </c>
      <c r="C627" s="177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76" t="s">
        <v>9</v>
      </c>
      <c r="Y627" s="177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IF(C661&lt;0,"SALDO A FAVOR","SALDO ADELANTAD0'")</f>
        <v>SALDO ADELANTAD0'</v>
      </c>
      <c r="C628" s="10" t="b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14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/>
      <c r="E636" s="178" t="s">
        <v>7</v>
      </c>
      <c r="F636" s="179"/>
      <c r="G636" s="180"/>
      <c r="H636" s="5">
        <f>SUM(H622:H635)</f>
        <v>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78" t="s">
        <v>7</v>
      </c>
      <c r="AB636" s="179"/>
      <c r="AC636" s="180"/>
      <c r="AD636" s="5">
        <f>SUM(AD622:AD635)</f>
        <v>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178" t="s">
        <v>7</v>
      </c>
      <c r="O638" s="179"/>
      <c r="P638" s="179"/>
      <c r="Q638" s="180"/>
      <c r="R638" s="18">
        <f>SUM(R622:R637)</f>
        <v>0</v>
      </c>
      <c r="S638" s="3"/>
      <c r="V638" s="17"/>
      <c r="X638" s="12"/>
      <c r="Y638" s="10"/>
      <c r="AJ638" s="178" t="s">
        <v>7</v>
      </c>
      <c r="AK638" s="179"/>
      <c r="AL638" s="179"/>
      <c r="AM638" s="180"/>
      <c r="AN638" s="18">
        <f>SUM(AN622:AN637)</f>
        <v>0</v>
      </c>
      <c r="AO638" s="3"/>
    </row>
    <row r="639" spans="2:41">
      <c r="B639" s="12"/>
      <c r="C639" s="10"/>
      <c r="V639" s="17"/>
      <c r="X639" s="12"/>
      <c r="Y639" s="10"/>
    </row>
    <row r="640" spans="2:41">
      <c r="B640" s="12"/>
      <c r="C640" s="10"/>
      <c r="V640" s="17"/>
      <c r="X640" s="12"/>
      <c r="Y640" s="10"/>
    </row>
    <row r="641" spans="1:43">
      <c r="B641" s="12"/>
      <c r="C641" s="10"/>
      <c r="E641" s="14"/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2"/>
      <c r="C643" s="10"/>
      <c r="V643" s="17"/>
      <c r="X643" s="12"/>
      <c r="Y643" s="10"/>
    </row>
    <row r="644" spans="1:43">
      <c r="B644" s="12"/>
      <c r="C644" s="10"/>
      <c r="V644" s="17"/>
      <c r="X644" s="12"/>
      <c r="Y644" s="10"/>
    </row>
    <row r="645" spans="1:43">
      <c r="B645" s="12"/>
      <c r="C645" s="10"/>
      <c r="V645" s="17"/>
      <c r="X645" s="12"/>
      <c r="Y645" s="10"/>
    </row>
    <row r="646" spans="1:43">
      <c r="B646" s="11"/>
      <c r="C646" s="10"/>
      <c r="V646" s="17"/>
      <c r="X646" s="11"/>
      <c r="Y646" s="10"/>
    </row>
    <row r="647" spans="1:43">
      <c r="B647" s="15" t="s">
        <v>18</v>
      </c>
      <c r="C647" s="16">
        <f>SUM(C628:C646)</f>
        <v>0</v>
      </c>
      <c r="V647" s="17"/>
      <c r="X647" s="15" t="s">
        <v>18</v>
      </c>
      <c r="Y647" s="16">
        <f>SUM(Y628:Y646)</f>
        <v>0</v>
      </c>
    </row>
    <row r="648" spans="1:43">
      <c r="D648" t="s">
        <v>22</v>
      </c>
      <c r="E648" t="s">
        <v>21</v>
      </c>
      <c r="V648" s="17"/>
      <c r="Z648" t="s">
        <v>22</v>
      </c>
      <c r="AA648" t="s">
        <v>21</v>
      </c>
    </row>
    <row r="649" spans="1:43">
      <c r="E649" s="1" t="s">
        <v>19</v>
      </c>
      <c r="V649" s="17"/>
      <c r="AA649" s="1" t="s">
        <v>19</v>
      </c>
    </row>
    <row r="650" spans="1:43">
      <c r="V650" s="17"/>
    </row>
    <row r="651" spans="1:43">
      <c r="V651" s="17"/>
    </row>
    <row r="652" spans="1:43">
      <c r="V652" s="17"/>
    </row>
    <row r="653" spans="1:43">
      <c r="V653" s="17"/>
    </row>
    <row r="654" spans="1:43">
      <c r="V654" s="17"/>
    </row>
    <row r="655" spans="1:43">
      <c r="V655" s="17"/>
    </row>
    <row r="656" spans="1:43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</row>
    <row r="657" spans="1:43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</row>
    <row r="658" spans="1:43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</row>
    <row r="659" spans="1:43">
      <c r="V659" s="17"/>
    </row>
    <row r="660" spans="1:43" ht="15" customHeight="1">
      <c r="I660" s="76"/>
      <c r="J660" s="76"/>
      <c r="V660" s="17"/>
      <c r="AA660" s="181" t="s">
        <v>31</v>
      </c>
      <c r="AB660" s="181"/>
      <c r="AC660" s="181"/>
    </row>
    <row r="661" spans="1:43" ht="15" customHeight="1">
      <c r="H661" s="76"/>
      <c r="I661" s="76"/>
      <c r="J661" s="76"/>
      <c r="V661" s="17"/>
      <c r="AA661" s="181"/>
      <c r="AB661" s="181"/>
      <c r="AC661" s="181"/>
    </row>
    <row r="662" spans="1:43">
      <c r="B662" s="193" t="s">
        <v>68</v>
      </c>
      <c r="F662" s="192" t="s">
        <v>30</v>
      </c>
      <c r="G662" s="192"/>
      <c r="H662" s="192"/>
      <c r="V662" s="17"/>
    </row>
    <row r="663" spans="1:43">
      <c r="B663" s="193"/>
      <c r="F663" s="192"/>
      <c r="G663" s="192"/>
      <c r="H663" s="192"/>
      <c r="V663" s="17"/>
    </row>
    <row r="664" spans="1:43" ht="26.25" customHeight="1">
      <c r="B664" s="193"/>
      <c r="F664" s="192"/>
      <c r="G664" s="192"/>
      <c r="H664" s="192"/>
      <c r="V664" s="17"/>
      <c r="X664" s="22" t="s">
        <v>68</v>
      </c>
    </row>
    <row r="665" spans="1:43" ht="23.25">
      <c r="B665" s="23" t="s">
        <v>32</v>
      </c>
      <c r="C665" s="20">
        <f>IF(X620="PAGADO",0,C625)</f>
        <v>1512.5000000000002</v>
      </c>
      <c r="E665" s="182" t="s">
        <v>555</v>
      </c>
      <c r="F665" s="182"/>
      <c r="G665" s="182"/>
      <c r="H665" s="182"/>
      <c r="V665" s="17"/>
      <c r="X665" s="23" t="s">
        <v>32</v>
      </c>
      <c r="Y665" s="20">
        <f>IF(B1465="PAGADO",0,C670)</f>
        <v>1512.5000000000002</v>
      </c>
      <c r="AA665" s="182" t="s">
        <v>20</v>
      </c>
      <c r="AB665" s="182"/>
      <c r="AC665" s="182"/>
      <c r="AD665" s="182"/>
    </row>
    <row r="666" spans="1:43">
      <c r="B666" s="1" t="s">
        <v>0</v>
      </c>
      <c r="C666" s="19">
        <f>H681</f>
        <v>0</v>
      </c>
      <c r="E666" s="2" t="s">
        <v>1</v>
      </c>
      <c r="F666" s="2" t="s">
        <v>2</v>
      </c>
      <c r="G666" s="2" t="s">
        <v>3</v>
      </c>
      <c r="H666" s="2" t="s">
        <v>4</v>
      </c>
      <c r="N666" s="2" t="s">
        <v>1</v>
      </c>
      <c r="O666" s="2" t="s">
        <v>5</v>
      </c>
      <c r="P666" s="2" t="s">
        <v>4</v>
      </c>
      <c r="Q666" s="2" t="s">
        <v>6</v>
      </c>
      <c r="R666" s="2" t="s">
        <v>7</v>
      </c>
      <c r="S666" s="3"/>
      <c r="V666" s="17"/>
      <c r="X666" s="1" t="s">
        <v>0</v>
      </c>
      <c r="Y666" s="19">
        <f>AD681</f>
        <v>0</v>
      </c>
      <c r="AA666" s="2" t="s">
        <v>1</v>
      </c>
      <c r="AB666" s="2" t="s">
        <v>2</v>
      </c>
      <c r="AC666" s="2" t="s">
        <v>3</v>
      </c>
      <c r="AD666" s="2" t="s">
        <v>4</v>
      </c>
      <c r="AJ666" s="2" t="s">
        <v>1</v>
      </c>
      <c r="AK666" s="2" t="s">
        <v>5</v>
      </c>
      <c r="AL666" s="2" t="s">
        <v>4</v>
      </c>
      <c r="AM666" s="2" t="s">
        <v>6</v>
      </c>
      <c r="AN666" s="2" t="s">
        <v>7</v>
      </c>
      <c r="AO666" s="3"/>
    </row>
    <row r="667" spans="1:43">
      <c r="C667" s="2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Y667" s="2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1:43">
      <c r="B668" s="1" t="s">
        <v>24</v>
      </c>
      <c r="C668" s="19">
        <f>IF(C665&gt;0,C665+C666,C666)</f>
        <v>1512.5000000000002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" t="s">
        <v>24</v>
      </c>
      <c r="Y668" s="19">
        <f>IF(Y665&gt;0,Y665+Y666,Y666)</f>
        <v>1512.5000000000002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1:43">
      <c r="B669" s="1" t="s">
        <v>9</v>
      </c>
      <c r="C669" s="20">
        <f>C693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9</v>
      </c>
      <c r="Y669" s="20">
        <f>Y693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1:43">
      <c r="B670" s="6" t="s">
        <v>26</v>
      </c>
      <c r="C670" s="21">
        <f>C668-C669</f>
        <v>1512.5000000000002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6" t="s">
        <v>27</v>
      </c>
      <c r="Y670" s="21">
        <f>Y668-Y669</f>
        <v>1512.5000000000002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1:43" ht="16.5" customHeight="1">
      <c r="B671" s="198" t="str">
        <f>IF(C670&lt;0,"NO PAGAR","COBRAR'")</f>
        <v>COBRAR'</v>
      </c>
      <c r="C671" s="198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83" t="str">
        <f>IF(Y670&lt;0,"NO PAGAR","COBRAR'")</f>
        <v>COBRAR'</v>
      </c>
      <c r="Y671" s="183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1:43" ht="15.75" customHeight="1">
      <c r="B672" s="199"/>
      <c r="C672" s="199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6"/>
      <c r="Y672" s="8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76" t="s">
        <v>9</v>
      </c>
      <c r="C673" s="177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76" t="s">
        <v>9</v>
      </c>
      <c r="Y673" s="177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IF(Y625&lt;0,"SALDO ADELANTADO","SALDO A FAVOR '")</f>
        <v>SALDO A FAVOR '</v>
      </c>
      <c r="C674" s="10" t="b">
        <f>IF(Y625&lt;=0,Y625*-1)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IF(C670&lt;0,"SALDO ADELANTADO","SALDO A FAVOR'")</f>
        <v>SALDO A FAVOR'</v>
      </c>
      <c r="Y674" s="10" t="b">
        <f>IF(C670&lt;=0,C670*-1)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R683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AN683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178" t="s">
        <v>7</v>
      </c>
      <c r="F681" s="179"/>
      <c r="G681" s="180"/>
      <c r="H681" s="5">
        <f>SUM(H667:H680)</f>
        <v>0</v>
      </c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178" t="s">
        <v>7</v>
      </c>
      <c r="AB681" s="179"/>
      <c r="AC681" s="180"/>
      <c r="AD681" s="5">
        <f>SUM(AD667:AD680)</f>
        <v>0</v>
      </c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3"/>
      <c r="F682" s="13"/>
      <c r="G682" s="13"/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3"/>
      <c r="AB682" s="13"/>
      <c r="AC682" s="13"/>
      <c r="AJ682" s="3"/>
      <c r="AK682" s="3"/>
      <c r="AL682" s="3"/>
      <c r="AM682" s="3"/>
      <c r="AN682" s="18"/>
      <c r="AO682" s="3"/>
    </row>
    <row r="683" spans="2:41">
      <c r="B683" s="12"/>
      <c r="C683" s="10"/>
      <c r="N683" s="178" t="s">
        <v>7</v>
      </c>
      <c r="O683" s="179"/>
      <c r="P683" s="179"/>
      <c r="Q683" s="180"/>
      <c r="R683" s="18">
        <f>SUM(R667:R682)</f>
        <v>0</v>
      </c>
      <c r="S683" s="3"/>
      <c r="V683" s="17"/>
      <c r="X683" s="12"/>
      <c r="Y683" s="10"/>
      <c r="AJ683" s="178" t="s">
        <v>7</v>
      </c>
      <c r="AK683" s="179"/>
      <c r="AL683" s="179"/>
      <c r="AM683" s="180"/>
      <c r="AN683" s="18">
        <f>SUM(AN667:AN682)</f>
        <v>0</v>
      </c>
      <c r="AO683" s="3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E686" s="14"/>
      <c r="V686" s="17"/>
      <c r="X686" s="12"/>
      <c r="Y686" s="10"/>
      <c r="AA686" s="14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2:27">
      <c r="B689" s="12"/>
      <c r="C689" s="10"/>
      <c r="V689" s="17"/>
      <c r="X689" s="12"/>
      <c r="Y689" s="10"/>
    </row>
    <row r="690" spans="2:27">
      <c r="B690" s="12"/>
      <c r="C690" s="10"/>
      <c r="V690" s="17"/>
      <c r="X690" s="12"/>
      <c r="Y690" s="10"/>
    </row>
    <row r="691" spans="2:27">
      <c r="B691" s="12"/>
      <c r="C691" s="10"/>
      <c r="V691" s="17"/>
      <c r="X691" s="12"/>
      <c r="Y691" s="10"/>
    </row>
    <row r="692" spans="2:27">
      <c r="B692" s="11"/>
      <c r="C692" s="10"/>
      <c r="V692" s="17"/>
      <c r="X692" s="11"/>
      <c r="Y692" s="10"/>
    </row>
    <row r="693" spans="2:27">
      <c r="B693" s="15" t="s">
        <v>18</v>
      </c>
      <c r="C693" s="16">
        <f>SUM(C674:C692)</f>
        <v>0</v>
      </c>
      <c r="D693" t="s">
        <v>22</v>
      </c>
      <c r="E693" t="s">
        <v>21</v>
      </c>
      <c r="V693" s="17"/>
      <c r="X693" s="15" t="s">
        <v>18</v>
      </c>
      <c r="Y693" s="16">
        <f>SUM(Y674:Y692)</f>
        <v>0</v>
      </c>
      <c r="Z693" t="s">
        <v>22</v>
      </c>
      <c r="AA693" t="s">
        <v>21</v>
      </c>
    </row>
    <row r="694" spans="2:27">
      <c r="E694" s="1" t="s">
        <v>19</v>
      </c>
      <c r="V694" s="17"/>
      <c r="AA694" s="1" t="s">
        <v>19</v>
      </c>
    </row>
    <row r="695" spans="2:27">
      <c r="V695" s="17"/>
    </row>
    <row r="696" spans="2:27">
      <c r="V696" s="17"/>
    </row>
    <row r="697" spans="2:27">
      <c r="V697" s="17"/>
    </row>
    <row r="698" spans="2:27">
      <c r="V698" s="17"/>
    </row>
    <row r="699" spans="2:27">
      <c r="V699" s="17"/>
    </row>
    <row r="700" spans="2:27">
      <c r="V700" s="17"/>
    </row>
    <row r="701" spans="2:27">
      <c r="V701" s="17"/>
    </row>
    <row r="702" spans="2:27">
      <c r="V702" s="17"/>
    </row>
    <row r="703" spans="2:27">
      <c r="V703" s="17"/>
    </row>
    <row r="704" spans="2:27">
      <c r="V704" s="17"/>
    </row>
    <row r="705" spans="2:41">
      <c r="V705" s="17"/>
    </row>
    <row r="706" spans="2:41">
      <c r="V706" s="17"/>
    </row>
    <row r="707" spans="2:41">
      <c r="V707" s="17"/>
      <c r="AC707" s="184" t="s">
        <v>29</v>
      </c>
      <c r="AD707" s="184"/>
      <c r="AE707" s="184"/>
    </row>
    <row r="708" spans="2:41" ht="15" customHeight="1">
      <c r="I708" s="76"/>
      <c r="J708" s="76"/>
      <c r="V708" s="17"/>
      <c r="AC708" s="184"/>
      <c r="AD708" s="184"/>
      <c r="AE708" s="184"/>
    </row>
    <row r="709" spans="2:41" ht="15" customHeight="1">
      <c r="H709" s="76"/>
      <c r="I709" s="76"/>
      <c r="J709" s="76"/>
      <c r="V709" s="17"/>
      <c r="AC709" s="184"/>
      <c r="AD709" s="184"/>
      <c r="AE709" s="184"/>
    </row>
    <row r="710" spans="2:41">
      <c r="B710" s="194" t="s">
        <v>69</v>
      </c>
      <c r="F710" s="192" t="s">
        <v>28</v>
      </c>
      <c r="G710" s="192"/>
      <c r="H710" s="192"/>
      <c r="V710" s="17"/>
    </row>
    <row r="711" spans="2:41">
      <c r="B711" s="194"/>
      <c r="F711" s="192"/>
      <c r="G711" s="192"/>
      <c r="H711" s="192"/>
      <c r="V711" s="17"/>
    </row>
    <row r="712" spans="2:41" ht="26.25" customHeight="1">
      <c r="B712" s="194"/>
      <c r="F712" s="192"/>
      <c r="G712" s="192"/>
      <c r="H712" s="192"/>
      <c r="V712" s="17"/>
      <c r="X712" s="22" t="s">
        <v>69</v>
      </c>
    </row>
    <row r="713" spans="2:41" ht="23.25">
      <c r="B713" s="23" t="s">
        <v>32</v>
      </c>
      <c r="C713" s="20">
        <f>IF(X665="PAGADO",0,Y670)</f>
        <v>1512.5000000000002</v>
      </c>
      <c r="E713" s="182" t="s">
        <v>555</v>
      </c>
      <c r="F713" s="182"/>
      <c r="G713" s="182"/>
      <c r="H713" s="182"/>
      <c r="V713" s="17"/>
      <c r="X713" s="23" t="s">
        <v>32</v>
      </c>
      <c r="Y713" s="20">
        <f>IF(B713="PAGADO",0,C718)</f>
        <v>1512.5000000000002</v>
      </c>
      <c r="AA713" s="182" t="s">
        <v>20</v>
      </c>
      <c r="AB713" s="182"/>
      <c r="AC713" s="182"/>
      <c r="AD713" s="182"/>
    </row>
    <row r="714" spans="2:41">
      <c r="B714" s="1" t="s">
        <v>0</v>
      </c>
      <c r="C714" s="19">
        <f>H729</f>
        <v>0</v>
      </c>
      <c r="E714" s="2" t="s">
        <v>1</v>
      </c>
      <c r="F714" s="2" t="s">
        <v>2</v>
      </c>
      <c r="G714" s="2" t="s">
        <v>3</v>
      </c>
      <c r="H714" s="2" t="s">
        <v>4</v>
      </c>
      <c r="N714" s="2" t="s">
        <v>1</v>
      </c>
      <c r="O714" s="2" t="s">
        <v>5</v>
      </c>
      <c r="P714" s="2" t="s">
        <v>4</v>
      </c>
      <c r="Q714" s="2" t="s">
        <v>6</v>
      </c>
      <c r="R714" s="2" t="s">
        <v>7</v>
      </c>
      <c r="S714" s="3"/>
      <c r="V714" s="17"/>
      <c r="X714" s="1" t="s">
        <v>0</v>
      </c>
      <c r="Y714" s="19">
        <f>AD729</f>
        <v>0</v>
      </c>
      <c r="AA714" s="2" t="s">
        <v>1</v>
      </c>
      <c r="AB714" s="2" t="s">
        <v>2</v>
      </c>
      <c r="AC714" s="2" t="s">
        <v>3</v>
      </c>
      <c r="AD714" s="2" t="s">
        <v>4</v>
      </c>
      <c r="AJ714" s="2" t="s">
        <v>1</v>
      </c>
      <c r="AK714" s="2" t="s">
        <v>5</v>
      </c>
      <c r="AL714" s="2" t="s">
        <v>4</v>
      </c>
      <c r="AM714" s="2" t="s">
        <v>6</v>
      </c>
      <c r="AN714" s="2" t="s">
        <v>7</v>
      </c>
      <c r="AO714" s="3"/>
    </row>
    <row r="715" spans="2:41">
      <c r="C715" s="2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Y715" s="2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" t="s">
        <v>24</v>
      </c>
      <c r="C716" s="19">
        <f>IF(C713&gt;0,C713+C714,C714)</f>
        <v>1512.5000000000002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24</v>
      </c>
      <c r="Y716" s="19">
        <f>IF(Y713&gt;0,Y713+Y714,Y714)</f>
        <v>1512.5000000000002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" t="s">
        <v>9</v>
      </c>
      <c r="C717" s="20">
        <f>C740</f>
        <v>0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" t="s">
        <v>9</v>
      </c>
      <c r="Y717" s="20">
        <f>Y740</f>
        <v>0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6" t="s">
        <v>25</v>
      </c>
      <c r="C718" s="21">
        <f>C716-C717</f>
        <v>1512.5000000000002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 t="s">
        <v>8</v>
      </c>
      <c r="Y718" s="21">
        <f>Y716-Y717</f>
        <v>1512.5000000000002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ht="26.25">
      <c r="B719" s="185" t="str">
        <f>IF(C718&lt;0,"NO PAGAR","COBRAR")</f>
        <v>COBRAR</v>
      </c>
      <c r="C719" s="185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85" t="str">
        <f>IF(Y718&lt;0,"NO PAGAR","COBRAR")</f>
        <v>COBRAR</v>
      </c>
      <c r="Y719" s="185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76" t="s">
        <v>9</v>
      </c>
      <c r="C720" s="177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76" t="s">
        <v>9</v>
      </c>
      <c r="Y720" s="177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IF(C754&lt;0,"SALDO A FAVOR","SALDO ADELANTAD0'")</f>
        <v>SALDO ADELANTAD0'</v>
      </c>
      <c r="C721" s="10" t="b">
        <f>IF(Y665&lt;=0,Y665*-1)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IF(C718&lt;0,"SALDO ADELANTADO","SALDO A FAVOR'")</f>
        <v>SALDO A FAVOR'</v>
      </c>
      <c r="Y721" s="10" t="b">
        <f>IF(C718&lt;=0,C718*-1)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R731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AN731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78" t="s">
        <v>7</v>
      </c>
      <c r="F729" s="179"/>
      <c r="G729" s="180"/>
      <c r="H729" s="5">
        <f>SUM(H715:H728)</f>
        <v>0</v>
      </c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78" t="s">
        <v>7</v>
      </c>
      <c r="AB729" s="179"/>
      <c r="AC729" s="180"/>
      <c r="AD729" s="5">
        <f>SUM(AD715:AD728)</f>
        <v>0</v>
      </c>
      <c r="AJ729" s="3"/>
      <c r="AK729" s="3"/>
      <c r="AL729" s="3"/>
      <c r="AM729" s="3"/>
      <c r="AN729" s="18"/>
      <c r="AO729" s="3"/>
    </row>
    <row r="730" spans="2:41">
      <c r="B730" s="12"/>
      <c r="C730" s="10"/>
      <c r="E730" s="13"/>
      <c r="F730" s="13"/>
      <c r="G730" s="13"/>
      <c r="N730" s="3"/>
      <c r="O730" s="3"/>
      <c r="P730" s="3"/>
      <c r="Q730" s="3"/>
      <c r="R730" s="18"/>
      <c r="S730" s="3"/>
      <c r="V730" s="17"/>
      <c r="X730" s="12"/>
      <c r="Y730" s="10"/>
      <c r="AA730" s="13"/>
      <c r="AB730" s="13"/>
      <c r="AC730" s="13"/>
      <c r="AJ730" s="3"/>
      <c r="AK730" s="3"/>
      <c r="AL730" s="3"/>
      <c r="AM730" s="3"/>
      <c r="AN730" s="18"/>
      <c r="AO730" s="3"/>
    </row>
    <row r="731" spans="2:41">
      <c r="B731" s="12"/>
      <c r="C731" s="10"/>
      <c r="N731" s="178" t="s">
        <v>7</v>
      </c>
      <c r="O731" s="179"/>
      <c r="P731" s="179"/>
      <c r="Q731" s="180"/>
      <c r="R731" s="18">
        <f>SUM(R715:R730)</f>
        <v>0</v>
      </c>
      <c r="S731" s="3"/>
      <c r="V731" s="17"/>
      <c r="X731" s="12"/>
      <c r="Y731" s="10"/>
      <c r="AJ731" s="178" t="s">
        <v>7</v>
      </c>
      <c r="AK731" s="179"/>
      <c r="AL731" s="179"/>
      <c r="AM731" s="180"/>
      <c r="AN731" s="18">
        <f>SUM(AN715:AN730)</f>
        <v>0</v>
      </c>
      <c r="AO731" s="3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E734" s="14"/>
      <c r="V734" s="17"/>
      <c r="X734" s="12"/>
      <c r="Y734" s="10"/>
      <c r="AA734" s="14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1:43">
      <c r="B737" s="12"/>
      <c r="C737" s="10"/>
      <c r="V737" s="17"/>
      <c r="X737" s="12"/>
      <c r="Y737" s="10"/>
    </row>
    <row r="738" spans="1:43">
      <c r="B738" s="12"/>
      <c r="C738" s="10"/>
      <c r="V738" s="17"/>
      <c r="X738" s="12"/>
      <c r="Y738" s="10"/>
    </row>
    <row r="739" spans="1:43">
      <c r="B739" s="11"/>
      <c r="C739" s="10"/>
      <c r="V739" s="17"/>
      <c r="X739" s="11"/>
      <c r="Y739" s="10"/>
    </row>
    <row r="740" spans="1:43">
      <c r="B740" s="15" t="s">
        <v>18</v>
      </c>
      <c r="C740" s="16">
        <f>SUM(C721:C739)</f>
        <v>0</v>
      </c>
      <c r="V740" s="17"/>
      <c r="X740" s="15" t="s">
        <v>18</v>
      </c>
      <c r="Y740" s="16">
        <f>SUM(Y721:Y739)</f>
        <v>0</v>
      </c>
    </row>
    <row r="741" spans="1:43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>
      <c r="E742" s="1" t="s">
        <v>19</v>
      </c>
      <c r="V742" s="17"/>
      <c r="AA742" s="1" t="s">
        <v>19</v>
      </c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V752" s="17"/>
    </row>
    <row r="753" spans="2:41" ht="15" customHeight="1">
      <c r="H753" s="76" t="s">
        <v>30</v>
      </c>
      <c r="I753" s="76"/>
      <c r="J753" s="76"/>
      <c r="V753" s="17"/>
      <c r="AA753" s="181" t="s">
        <v>31</v>
      </c>
      <c r="AB753" s="181"/>
      <c r="AC753" s="181"/>
    </row>
    <row r="754" spans="2:41" ht="15" customHeight="1">
      <c r="H754" s="76"/>
      <c r="I754" s="76"/>
      <c r="J754" s="76"/>
      <c r="V754" s="17"/>
      <c r="AA754" s="181"/>
      <c r="AB754" s="181"/>
      <c r="AC754" s="181"/>
    </row>
    <row r="755" spans="2:41">
      <c r="V755" s="17"/>
    </row>
    <row r="756" spans="2:41">
      <c r="V756" s="17"/>
    </row>
    <row r="757" spans="2:41" ht="23.25">
      <c r="B757" s="24" t="s">
        <v>69</v>
      </c>
      <c r="V757" s="17"/>
      <c r="X757" s="22" t="s">
        <v>69</v>
      </c>
    </row>
    <row r="758" spans="2:41" ht="23.25">
      <c r="B758" s="23" t="s">
        <v>32</v>
      </c>
      <c r="C758" s="20">
        <f>IF(X713="PAGADO",0,C718)</f>
        <v>1512.5000000000002</v>
      </c>
      <c r="E758" s="182" t="s">
        <v>555</v>
      </c>
      <c r="F758" s="182"/>
      <c r="G758" s="182"/>
      <c r="H758" s="182"/>
      <c r="V758" s="17"/>
      <c r="X758" s="23" t="s">
        <v>32</v>
      </c>
      <c r="Y758" s="20">
        <f>IF(B1558="PAGADO",0,C763)</f>
        <v>1512.5000000000002</v>
      </c>
      <c r="AA758" s="182" t="s">
        <v>20</v>
      </c>
      <c r="AB758" s="182"/>
      <c r="AC758" s="182"/>
      <c r="AD758" s="182"/>
    </row>
    <row r="759" spans="2:41">
      <c r="B759" s="1" t="s">
        <v>0</v>
      </c>
      <c r="C759" s="19">
        <f>H774</f>
        <v>0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>
      <c r="C760" s="2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Y760" s="2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" t="s">
        <v>24</v>
      </c>
      <c r="C761" s="19">
        <f>IF(C758&gt;0,C758+C759,C759)</f>
        <v>1512.5000000000002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1512.5000000000002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9</v>
      </c>
      <c r="C762" s="20">
        <f>C786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Y786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6" t="s">
        <v>26</v>
      </c>
      <c r="C763" s="21">
        <f>C761-C762</f>
        <v>1512.5000000000002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1512.5000000000002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ht="23.25">
      <c r="B764" s="6"/>
      <c r="C764" s="7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83" t="str">
        <f>IF(Y763&lt;0,"NO PAGAR","COBRAR'")</f>
        <v>COBRAR'</v>
      </c>
      <c r="Y764" s="183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3.25">
      <c r="B765" s="183" t="str">
        <f>IF(C763&lt;0,"NO PAGAR","COBRAR'")</f>
        <v>COBRAR'</v>
      </c>
      <c r="C765" s="183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76" t="s">
        <v>9</v>
      </c>
      <c r="C766" s="177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76" t="s">
        <v>9</v>
      </c>
      <c r="Y766" s="177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IF(Y718&lt;0,"SALDO ADELANTADO","SALDO A FAVOR '")</f>
        <v>SALDO A FAVOR '</v>
      </c>
      <c r="C767" s="10" t="b">
        <f>IF(Y718&lt;=0,Y718*-1)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178" t="s">
        <v>7</v>
      </c>
      <c r="F774" s="179"/>
      <c r="G774" s="180"/>
      <c r="H774" s="5">
        <f>SUM(H760:H773)</f>
        <v>0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178" t="s">
        <v>7</v>
      </c>
      <c r="AB774" s="179"/>
      <c r="AC774" s="180"/>
      <c r="AD774" s="5">
        <f>SUM(AD760:AD773)</f>
        <v>0</v>
      </c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>
      <c r="B776" s="12"/>
      <c r="C776" s="10"/>
      <c r="N776" s="178" t="s">
        <v>7</v>
      </c>
      <c r="O776" s="179"/>
      <c r="P776" s="179"/>
      <c r="Q776" s="180"/>
      <c r="R776" s="18">
        <f>SUM(R760:R775)</f>
        <v>0</v>
      </c>
      <c r="S776" s="3"/>
      <c r="V776" s="17"/>
      <c r="X776" s="12"/>
      <c r="Y776" s="10"/>
      <c r="AJ776" s="178" t="s">
        <v>7</v>
      </c>
      <c r="AK776" s="179"/>
      <c r="AL776" s="179"/>
      <c r="AM776" s="180"/>
      <c r="AN776" s="18">
        <f>SUM(AN760:AN775)</f>
        <v>0</v>
      </c>
      <c r="AO776" s="3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E779" s="14"/>
      <c r="V779" s="17"/>
      <c r="X779" s="12"/>
      <c r="Y779" s="10"/>
      <c r="AA779" s="14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31">
      <c r="B785" s="11"/>
      <c r="C785" s="10"/>
      <c r="V785" s="17"/>
      <c r="X785" s="11"/>
      <c r="Y785" s="10"/>
    </row>
    <row r="786" spans="2:31">
      <c r="B786" s="15" t="s">
        <v>18</v>
      </c>
      <c r="C786" s="16">
        <f>SUM(C767:C785)</f>
        <v>0</v>
      </c>
      <c r="D786" t="s">
        <v>22</v>
      </c>
      <c r="E786" t="s">
        <v>21</v>
      </c>
      <c r="V786" s="17"/>
      <c r="X786" s="15" t="s">
        <v>18</v>
      </c>
      <c r="Y786" s="16">
        <f>SUM(Y767:Y785)</f>
        <v>0</v>
      </c>
      <c r="Z786" t="s">
        <v>22</v>
      </c>
      <c r="AA786" t="s">
        <v>21</v>
      </c>
    </row>
    <row r="787" spans="2:31">
      <c r="E787" s="1" t="s">
        <v>19</v>
      </c>
      <c r="V787" s="17"/>
      <c r="AA787" s="1" t="s">
        <v>19</v>
      </c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</row>
    <row r="796" spans="2:31">
      <c r="V796" s="17"/>
    </row>
    <row r="797" spans="2:31">
      <c r="V797" s="17"/>
    </row>
    <row r="798" spans="2:31">
      <c r="V798" s="17"/>
    </row>
    <row r="799" spans="2:31">
      <c r="V799" s="17"/>
    </row>
    <row r="800" spans="2:31">
      <c r="V800" s="17"/>
      <c r="AC800" s="184" t="s">
        <v>29</v>
      </c>
      <c r="AD800" s="184"/>
      <c r="AE800" s="184"/>
    </row>
    <row r="801" spans="2:41" ht="15" customHeight="1">
      <c r="H801" s="76" t="s">
        <v>28</v>
      </c>
      <c r="I801" s="76"/>
      <c r="J801" s="76"/>
      <c r="V801" s="17"/>
      <c r="AC801" s="184"/>
      <c r="AD801" s="184"/>
      <c r="AE801" s="184"/>
    </row>
    <row r="802" spans="2:41" ht="15" customHeight="1">
      <c r="H802" s="76"/>
      <c r="I802" s="76"/>
      <c r="J802" s="76"/>
      <c r="V802" s="17"/>
      <c r="AC802" s="184"/>
      <c r="AD802" s="184"/>
      <c r="AE802" s="184"/>
    </row>
    <row r="803" spans="2:41">
      <c r="V803" s="17"/>
    </row>
    <row r="804" spans="2:41">
      <c r="V804" s="17"/>
    </row>
    <row r="805" spans="2:41" ht="23.25">
      <c r="B805" s="22" t="s">
        <v>70</v>
      </c>
      <c r="V805" s="17"/>
      <c r="X805" s="22" t="s">
        <v>70</v>
      </c>
    </row>
    <row r="806" spans="2:41" ht="23.25">
      <c r="B806" s="23" t="s">
        <v>32</v>
      </c>
      <c r="C806" s="20">
        <f>IF(X758="PAGADO",0,Y763)</f>
        <v>1512.5000000000002</v>
      </c>
      <c r="E806" s="182" t="s">
        <v>555</v>
      </c>
      <c r="F806" s="182"/>
      <c r="G806" s="182"/>
      <c r="H806" s="182"/>
      <c r="V806" s="17"/>
      <c r="X806" s="23" t="s">
        <v>32</v>
      </c>
      <c r="Y806" s="20">
        <f>IF(B806="PAGADO",0,C811)</f>
        <v>1512.5000000000002</v>
      </c>
      <c r="AA806" s="182" t="s">
        <v>20</v>
      </c>
      <c r="AB806" s="182"/>
      <c r="AC806" s="182"/>
      <c r="AD806" s="182"/>
    </row>
    <row r="807" spans="2:41">
      <c r="B807" s="1" t="s">
        <v>0</v>
      </c>
      <c r="C807" s="19">
        <f>H822</f>
        <v>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>
      <c r="C808" s="2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Y808" s="2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24</v>
      </c>
      <c r="C809" s="19">
        <f>IF(C806&gt;0,C806+C807,C807)</f>
        <v>1512.5000000000002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1512.5000000000002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" t="s">
        <v>9</v>
      </c>
      <c r="C810" s="20">
        <f>C833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Y833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6" t="s">
        <v>25</v>
      </c>
      <c r="C811" s="21">
        <f>C809-C810</f>
        <v>1512.5000000000002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1512.5000000000002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>
      <c r="B812" s="185" t="str">
        <f>IF(C811&lt;0,"NO PAGAR","COBRAR")</f>
        <v>COBRAR</v>
      </c>
      <c r="C812" s="185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85" t="str">
        <f>IF(Y811&lt;0,"NO PAGAR","COBRAR")</f>
        <v>COBRAR</v>
      </c>
      <c r="Y812" s="185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76" t="s">
        <v>9</v>
      </c>
      <c r="C813" s="177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76" t="s">
        <v>9</v>
      </c>
      <c r="Y813" s="177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IF(C847&lt;0,"SALDO A FAVOR","SALDO ADELANTAD0'")</f>
        <v>SALDO ADELANTAD0'</v>
      </c>
      <c r="C814" s="10" t="b">
        <f>IF(Y758&lt;=0,Y758*-1)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78" t="s">
        <v>7</v>
      </c>
      <c r="F822" s="179"/>
      <c r="G822" s="180"/>
      <c r="H822" s="5">
        <f>SUM(H808:H821)</f>
        <v>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78" t="s">
        <v>7</v>
      </c>
      <c r="AB822" s="179"/>
      <c r="AC822" s="180"/>
      <c r="AD822" s="5">
        <f>SUM(AD808:AD821)</f>
        <v>0</v>
      </c>
      <c r="AJ822" s="3"/>
      <c r="AK822" s="3"/>
      <c r="AL822" s="3"/>
      <c r="AM822" s="3"/>
      <c r="AN822" s="18"/>
      <c r="AO822" s="3"/>
    </row>
    <row r="823" spans="2:41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>
      <c r="B824" s="12"/>
      <c r="C824" s="10"/>
      <c r="N824" s="178" t="s">
        <v>7</v>
      </c>
      <c r="O824" s="179"/>
      <c r="P824" s="179"/>
      <c r="Q824" s="180"/>
      <c r="R824" s="18">
        <f>SUM(R808:R823)</f>
        <v>0</v>
      </c>
      <c r="S824" s="3"/>
      <c r="V824" s="17"/>
      <c r="X824" s="12"/>
      <c r="Y824" s="10"/>
      <c r="AJ824" s="178" t="s">
        <v>7</v>
      </c>
      <c r="AK824" s="179"/>
      <c r="AL824" s="179"/>
      <c r="AM824" s="180"/>
      <c r="AN824" s="18">
        <f>SUM(AN808:AN823)</f>
        <v>0</v>
      </c>
      <c r="AO824" s="3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E827" s="14"/>
      <c r="V827" s="17"/>
      <c r="X827" s="12"/>
      <c r="Y827" s="10"/>
      <c r="AA827" s="14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1:43">
      <c r="B833" s="15" t="s">
        <v>18</v>
      </c>
      <c r="C833" s="16">
        <f>SUM(C814:C832)</f>
        <v>0</v>
      </c>
      <c r="V833" s="17"/>
      <c r="X833" s="15" t="s">
        <v>18</v>
      </c>
      <c r="Y833" s="16">
        <f>SUM(Y814:Y832)</f>
        <v>0</v>
      </c>
    </row>
    <row r="834" spans="1:43">
      <c r="D834" t="s">
        <v>22</v>
      </c>
      <c r="E834" t="s">
        <v>21</v>
      </c>
      <c r="V834" s="17"/>
      <c r="Z834" t="s">
        <v>22</v>
      </c>
      <c r="AA834" t="s">
        <v>21</v>
      </c>
    </row>
    <row r="835" spans="1:43">
      <c r="E835" s="1" t="s">
        <v>19</v>
      </c>
      <c r="V835" s="17"/>
      <c r="AA835" s="1" t="s">
        <v>19</v>
      </c>
    </row>
    <row r="836" spans="1:43">
      <c r="V836" s="17"/>
    </row>
    <row r="837" spans="1:43">
      <c r="V837" s="17"/>
    </row>
    <row r="838" spans="1:43">
      <c r="V838" s="17"/>
    </row>
    <row r="839" spans="1:43">
      <c r="V839" s="17"/>
    </row>
    <row r="840" spans="1:43">
      <c r="V840" s="17"/>
    </row>
    <row r="841" spans="1:43">
      <c r="V841" s="17"/>
    </row>
    <row r="842" spans="1:43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</row>
    <row r="844" spans="1:43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</row>
    <row r="845" spans="1:43">
      <c r="V845" s="17"/>
    </row>
    <row r="846" spans="1:43" ht="15" customHeight="1">
      <c r="H846" s="76" t="s">
        <v>30</v>
      </c>
      <c r="I846" s="76"/>
      <c r="J846" s="76"/>
      <c r="V846" s="17"/>
      <c r="AA846" s="181" t="s">
        <v>31</v>
      </c>
      <c r="AB846" s="181"/>
      <c r="AC846" s="181"/>
    </row>
    <row r="847" spans="1:43" ht="15" customHeight="1">
      <c r="H847" s="76"/>
      <c r="I847" s="76"/>
      <c r="J847" s="76"/>
      <c r="V847" s="17"/>
      <c r="AA847" s="181"/>
      <c r="AB847" s="181"/>
      <c r="AC847" s="181"/>
    </row>
    <row r="848" spans="1:43">
      <c r="V848" s="17"/>
    </row>
    <row r="849" spans="2:41">
      <c r="V849" s="17"/>
    </row>
    <row r="850" spans="2:41" ht="23.25">
      <c r="B850" s="24" t="s">
        <v>70</v>
      </c>
      <c r="V850" s="17"/>
      <c r="X850" s="22" t="s">
        <v>70</v>
      </c>
    </row>
    <row r="851" spans="2:41" ht="23.25">
      <c r="B851" s="23" t="s">
        <v>32</v>
      </c>
      <c r="C851" s="20">
        <f>IF(X806="PAGADO",0,C811)</f>
        <v>1512.5000000000002</v>
      </c>
      <c r="E851" s="182" t="s">
        <v>555</v>
      </c>
      <c r="F851" s="182"/>
      <c r="G851" s="182"/>
      <c r="H851" s="182"/>
      <c r="V851" s="17"/>
      <c r="X851" s="23" t="s">
        <v>32</v>
      </c>
      <c r="Y851" s="20">
        <f>IF(B1651="PAGADO",0,C856)</f>
        <v>1512.5000000000002</v>
      </c>
      <c r="AA851" s="182" t="s">
        <v>20</v>
      </c>
      <c r="AB851" s="182"/>
      <c r="AC851" s="182"/>
      <c r="AD851" s="182"/>
    </row>
    <row r="852" spans="2:41">
      <c r="B852" s="1" t="s">
        <v>0</v>
      </c>
      <c r="C852" s="19">
        <f>H867</f>
        <v>0</v>
      </c>
      <c r="E852" s="2" t="s">
        <v>1</v>
      </c>
      <c r="F852" s="2" t="s">
        <v>2</v>
      </c>
      <c r="G852" s="2" t="s">
        <v>3</v>
      </c>
      <c r="H852" s="2" t="s">
        <v>4</v>
      </c>
      <c r="N852" s="2" t="s">
        <v>1</v>
      </c>
      <c r="O852" s="2" t="s">
        <v>5</v>
      </c>
      <c r="P852" s="2" t="s">
        <v>4</v>
      </c>
      <c r="Q852" s="2" t="s">
        <v>6</v>
      </c>
      <c r="R852" s="2" t="s">
        <v>7</v>
      </c>
      <c r="S852" s="3"/>
      <c r="V852" s="17"/>
      <c r="X852" s="1" t="s">
        <v>0</v>
      </c>
      <c r="Y852" s="19">
        <f>AD867</f>
        <v>0</v>
      </c>
      <c r="AA852" s="2" t="s">
        <v>1</v>
      </c>
      <c r="AB852" s="2" t="s">
        <v>2</v>
      </c>
      <c r="AC852" s="2" t="s">
        <v>3</v>
      </c>
      <c r="AD852" s="2" t="s">
        <v>4</v>
      </c>
      <c r="AJ852" s="2" t="s">
        <v>1</v>
      </c>
      <c r="AK852" s="2" t="s">
        <v>5</v>
      </c>
      <c r="AL852" s="2" t="s">
        <v>4</v>
      </c>
      <c r="AM852" s="2" t="s">
        <v>6</v>
      </c>
      <c r="AN852" s="2" t="s">
        <v>7</v>
      </c>
      <c r="AO852" s="3"/>
    </row>
    <row r="853" spans="2:41">
      <c r="C853" s="2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Y853" s="2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" t="s">
        <v>24</v>
      </c>
      <c r="C854" s="19">
        <f>IF(C851&gt;0,C851+C852,C852)</f>
        <v>1512.5000000000002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" t="s">
        <v>24</v>
      </c>
      <c r="Y854" s="19">
        <f>IF(Y851&gt;0,Y851+Y852,Y852)</f>
        <v>1512.5000000000002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9</v>
      </c>
      <c r="C855" s="20">
        <f>C879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9</v>
      </c>
      <c r="Y855" s="20">
        <f>Y879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6" t="s">
        <v>26</v>
      </c>
      <c r="C856" s="21">
        <f>C854-C855</f>
        <v>1512.5000000000002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 t="s">
        <v>27</v>
      </c>
      <c r="Y856" s="21">
        <f>Y854-Y855</f>
        <v>1512.5000000000002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ht="23.25">
      <c r="B857" s="6"/>
      <c r="C857" s="7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83" t="str">
        <f>IF(Y856&lt;0,"NO PAGAR","COBRAR'")</f>
        <v>COBRAR'</v>
      </c>
      <c r="Y857" s="183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3.25">
      <c r="B858" s="183" t="str">
        <f>IF(C856&lt;0,"NO PAGAR","COBRAR'")</f>
        <v>COBRAR'</v>
      </c>
      <c r="C858" s="183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/>
      <c r="Y858" s="8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76" t="s">
        <v>9</v>
      </c>
      <c r="C859" s="17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76" t="s">
        <v>9</v>
      </c>
      <c r="Y859" s="177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IF(Y811&lt;0,"SALDO ADELANTADO","SALDO A FAVOR '")</f>
        <v>SALDO A FAVOR '</v>
      </c>
      <c r="C860" s="10" t="b">
        <f>IF(Y811&lt;=0,Y811*-1)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IF(C856&lt;0,"SALDO ADELANTADO","SALDO A FAVOR'")</f>
        <v>SALDO A FAVOR'</v>
      </c>
      <c r="Y860" s="10" t="b">
        <f>IF(C856&lt;=0,C856*-1)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R869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AN869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178" t="s">
        <v>7</v>
      </c>
      <c r="F867" s="179"/>
      <c r="G867" s="180"/>
      <c r="H867" s="5">
        <f>SUM(H853:H866)</f>
        <v>0</v>
      </c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178" t="s">
        <v>7</v>
      </c>
      <c r="AB867" s="179"/>
      <c r="AC867" s="180"/>
      <c r="AD867" s="5">
        <f>SUM(AD853:AD866)</f>
        <v>0</v>
      </c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3"/>
      <c r="F868" s="13"/>
      <c r="G868" s="13"/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3"/>
      <c r="AB868" s="13"/>
      <c r="AC868" s="13"/>
      <c r="AJ868" s="3"/>
      <c r="AK868" s="3"/>
      <c r="AL868" s="3"/>
      <c r="AM868" s="3"/>
      <c r="AN868" s="18"/>
      <c r="AO868" s="3"/>
    </row>
    <row r="869" spans="2:41">
      <c r="B869" s="12"/>
      <c r="C869" s="10"/>
      <c r="N869" s="178" t="s">
        <v>7</v>
      </c>
      <c r="O869" s="179"/>
      <c r="P869" s="179"/>
      <c r="Q869" s="180"/>
      <c r="R869" s="18">
        <f>SUM(R853:R868)</f>
        <v>0</v>
      </c>
      <c r="S869" s="3"/>
      <c r="V869" s="17"/>
      <c r="X869" s="12"/>
      <c r="Y869" s="10"/>
      <c r="AJ869" s="178" t="s">
        <v>7</v>
      </c>
      <c r="AK869" s="179"/>
      <c r="AL869" s="179"/>
      <c r="AM869" s="180"/>
      <c r="AN869" s="18">
        <f>SUM(AN853:AN868)</f>
        <v>0</v>
      </c>
      <c r="AO869" s="3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E872" s="14"/>
      <c r="V872" s="17"/>
      <c r="X872" s="12"/>
      <c r="Y872" s="10"/>
      <c r="AA872" s="14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D879" t="s">
        <v>22</v>
      </c>
      <c r="E879" t="s">
        <v>21</v>
      </c>
      <c r="V879" s="17"/>
      <c r="X879" s="15" t="s">
        <v>18</v>
      </c>
      <c r="Y879" s="16">
        <f>SUM(Y860:Y878)</f>
        <v>0</v>
      </c>
      <c r="Z879" t="s">
        <v>22</v>
      </c>
      <c r="AA879" t="s">
        <v>21</v>
      </c>
    </row>
    <row r="880" spans="2:41">
      <c r="E880" s="1" t="s">
        <v>19</v>
      </c>
      <c r="V880" s="17"/>
      <c r="AA880" s="1" t="s">
        <v>19</v>
      </c>
    </row>
    <row r="881" spans="8:31">
      <c r="V881" s="17"/>
    </row>
    <row r="882" spans="8:31">
      <c r="V882" s="17"/>
    </row>
    <row r="883" spans="8:31">
      <c r="V883" s="17"/>
    </row>
    <row r="884" spans="8:31">
      <c r="V884" s="17"/>
    </row>
    <row r="885" spans="8:31">
      <c r="V885" s="17"/>
    </row>
    <row r="886" spans="8:31">
      <c r="V886" s="17"/>
    </row>
    <row r="887" spans="8:31">
      <c r="V887" s="17"/>
    </row>
    <row r="888" spans="8:31">
      <c r="V888" s="17"/>
    </row>
    <row r="889" spans="8:31">
      <c r="V889" s="17"/>
    </row>
    <row r="890" spans="8:31">
      <c r="V890" s="17"/>
    </row>
    <row r="891" spans="8:31">
      <c r="V891" s="17"/>
    </row>
    <row r="892" spans="8:31">
      <c r="V892" s="17"/>
    </row>
    <row r="893" spans="8:31">
      <c r="V893" s="17"/>
    </row>
    <row r="894" spans="8:31">
      <c r="V894" s="17"/>
      <c r="AC894" s="184" t="s">
        <v>29</v>
      </c>
      <c r="AD894" s="184"/>
      <c r="AE894" s="184"/>
    </row>
    <row r="895" spans="8:31" ht="15" customHeight="1">
      <c r="H895" s="76" t="s">
        <v>28</v>
      </c>
      <c r="I895" s="76"/>
      <c r="J895" s="76"/>
      <c r="V895" s="17"/>
      <c r="AC895" s="184"/>
      <c r="AD895" s="184"/>
      <c r="AE895" s="184"/>
    </row>
    <row r="896" spans="8:31" ht="15" customHeight="1">
      <c r="H896" s="76"/>
      <c r="I896" s="76"/>
      <c r="J896" s="76"/>
      <c r="V896" s="17"/>
      <c r="AC896" s="184"/>
      <c r="AD896" s="184"/>
      <c r="AE896" s="184"/>
    </row>
    <row r="897" spans="2:41">
      <c r="V897" s="17"/>
    </row>
    <row r="898" spans="2:41">
      <c r="V898" s="17"/>
    </row>
    <row r="899" spans="2:41" ht="23.25">
      <c r="B899" s="22" t="s">
        <v>71</v>
      </c>
      <c r="V899" s="17"/>
      <c r="X899" s="22" t="s">
        <v>71</v>
      </c>
    </row>
    <row r="900" spans="2:41" ht="23.25">
      <c r="B900" s="23" t="s">
        <v>32</v>
      </c>
      <c r="C900" s="20">
        <f>IF(X851="PAGADO",0,Y856)</f>
        <v>1512.5000000000002</v>
      </c>
      <c r="E900" s="182" t="s">
        <v>555</v>
      </c>
      <c r="F900" s="182"/>
      <c r="G900" s="182"/>
      <c r="H900" s="182"/>
      <c r="V900" s="17"/>
      <c r="X900" s="23" t="s">
        <v>32</v>
      </c>
      <c r="Y900" s="20">
        <f>IF(B900="PAGADO",0,C905)</f>
        <v>1512.5000000000002</v>
      </c>
      <c r="AA900" s="182" t="s">
        <v>20</v>
      </c>
      <c r="AB900" s="182"/>
      <c r="AC900" s="182"/>
      <c r="AD900" s="182"/>
    </row>
    <row r="901" spans="2:41">
      <c r="B901" s="1" t="s">
        <v>0</v>
      </c>
      <c r="C901" s="19">
        <f>H916</f>
        <v>0</v>
      </c>
      <c r="E901" s="2" t="s">
        <v>1</v>
      </c>
      <c r="F901" s="2" t="s">
        <v>2</v>
      </c>
      <c r="G901" s="2" t="s">
        <v>3</v>
      </c>
      <c r="H901" s="2" t="s">
        <v>4</v>
      </c>
      <c r="N901" s="2" t="s">
        <v>1</v>
      </c>
      <c r="O901" s="2" t="s">
        <v>5</v>
      </c>
      <c r="P901" s="2" t="s">
        <v>4</v>
      </c>
      <c r="Q901" s="2" t="s">
        <v>6</v>
      </c>
      <c r="R901" s="2" t="s">
        <v>7</v>
      </c>
      <c r="S901" s="3"/>
      <c r="V901" s="17"/>
      <c r="X901" s="1" t="s">
        <v>0</v>
      </c>
      <c r="Y901" s="19">
        <f>AD916</f>
        <v>0</v>
      </c>
      <c r="AA901" s="2" t="s">
        <v>1</v>
      </c>
      <c r="AB901" s="2" t="s">
        <v>2</v>
      </c>
      <c r="AC901" s="2" t="s">
        <v>3</v>
      </c>
      <c r="AD901" s="2" t="s">
        <v>4</v>
      </c>
      <c r="AJ901" s="2" t="s">
        <v>1</v>
      </c>
      <c r="AK901" s="2" t="s">
        <v>5</v>
      </c>
      <c r="AL901" s="2" t="s">
        <v>4</v>
      </c>
      <c r="AM901" s="2" t="s">
        <v>6</v>
      </c>
      <c r="AN901" s="2" t="s">
        <v>7</v>
      </c>
      <c r="AO901" s="3"/>
    </row>
    <row r="902" spans="2:41">
      <c r="C902" s="2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Y902" s="2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" t="s">
        <v>24</v>
      </c>
      <c r="C903" s="19">
        <f>IF(C900&gt;0,C900+C901,C901)</f>
        <v>1512.5000000000002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" t="s">
        <v>24</v>
      </c>
      <c r="Y903" s="19">
        <f>IF(Y900&gt;0,Y901+Y900,Y901)</f>
        <v>1512.5000000000002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" t="s">
        <v>9</v>
      </c>
      <c r="C904" s="20">
        <f>C927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" t="s">
        <v>9</v>
      </c>
      <c r="Y904" s="20">
        <f>Y927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6" t="s">
        <v>25</v>
      </c>
      <c r="C905" s="21">
        <f>C903-C904</f>
        <v>1512.5000000000002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 t="s">
        <v>8</v>
      </c>
      <c r="Y905" s="21">
        <f>Y903-Y904</f>
        <v>1512.5000000000002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ht="26.25">
      <c r="B906" s="185" t="str">
        <f>IF(C905&lt;0,"NO PAGAR","COBRAR")</f>
        <v>COBRAR</v>
      </c>
      <c r="C906" s="185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85" t="str">
        <f>IF(Y905&lt;0,"NO PAGAR","COBRAR")</f>
        <v>COBRAR</v>
      </c>
      <c r="Y906" s="185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76" t="s">
        <v>9</v>
      </c>
      <c r="C907" s="177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76" t="s">
        <v>9</v>
      </c>
      <c r="Y907" s="177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9" t="str">
        <f>IF(C941&lt;0,"SALDO A FAVOR","SALDO ADELANTAD0'")</f>
        <v>SALDO ADELANTAD0'</v>
      </c>
      <c r="C908" s="10" t="b">
        <f>IF(Y856&lt;=0,Y856*-1)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9" t="str">
        <f>IF(C905&lt;0,"SALDO ADELANTADO","SALDO A FAVOR'")</f>
        <v>SALDO A FAVOR'</v>
      </c>
      <c r="Y908" s="10" t="b">
        <f>IF(C905&lt;=0,C905*-1)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10</v>
      </c>
      <c r="C909" s="10">
        <f>R918</f>
        <v>0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10</v>
      </c>
      <c r="Y909" s="10">
        <f>AN918</f>
        <v>0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11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11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12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12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13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13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14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14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15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15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16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16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17</v>
      </c>
      <c r="C916" s="10"/>
      <c r="E916" s="178" t="s">
        <v>7</v>
      </c>
      <c r="F916" s="179"/>
      <c r="G916" s="180"/>
      <c r="H916" s="5">
        <f>SUM(H902:H915)</f>
        <v>0</v>
      </c>
      <c r="N916" s="3"/>
      <c r="O916" s="3"/>
      <c r="P916" s="3"/>
      <c r="Q916" s="3"/>
      <c r="R916" s="18"/>
      <c r="S916" s="3"/>
      <c r="V916" s="17"/>
      <c r="X916" s="11" t="s">
        <v>17</v>
      </c>
      <c r="Y916" s="10"/>
      <c r="AA916" s="178" t="s">
        <v>7</v>
      </c>
      <c r="AB916" s="179"/>
      <c r="AC916" s="180"/>
      <c r="AD916" s="5">
        <f>SUM(AD902:AD915)</f>
        <v>0</v>
      </c>
      <c r="AJ916" s="3"/>
      <c r="AK916" s="3"/>
      <c r="AL916" s="3"/>
      <c r="AM916" s="3"/>
      <c r="AN916" s="18"/>
      <c r="AO916" s="3"/>
    </row>
    <row r="917" spans="2:41">
      <c r="B917" s="12"/>
      <c r="C917" s="10"/>
      <c r="E917" s="13"/>
      <c r="F917" s="13"/>
      <c r="G917" s="13"/>
      <c r="N917" s="3"/>
      <c r="O917" s="3"/>
      <c r="P917" s="3"/>
      <c r="Q917" s="3"/>
      <c r="R917" s="18"/>
      <c r="S917" s="3"/>
      <c r="V917" s="17"/>
      <c r="X917" s="12"/>
      <c r="Y917" s="10"/>
      <c r="AA917" s="13"/>
      <c r="AB917" s="13"/>
      <c r="AC917" s="13"/>
      <c r="AJ917" s="3"/>
      <c r="AK917" s="3"/>
      <c r="AL917" s="3"/>
      <c r="AM917" s="3"/>
      <c r="AN917" s="18"/>
      <c r="AO917" s="3"/>
    </row>
    <row r="918" spans="2:41">
      <c r="B918" s="12"/>
      <c r="C918" s="10"/>
      <c r="N918" s="178" t="s">
        <v>7</v>
      </c>
      <c r="O918" s="179"/>
      <c r="P918" s="179"/>
      <c r="Q918" s="180"/>
      <c r="R918" s="18">
        <f>SUM(R902:R917)</f>
        <v>0</v>
      </c>
      <c r="S918" s="3"/>
      <c r="V918" s="17"/>
      <c r="X918" s="12"/>
      <c r="Y918" s="10"/>
      <c r="AJ918" s="178" t="s">
        <v>7</v>
      </c>
      <c r="AK918" s="179"/>
      <c r="AL918" s="179"/>
      <c r="AM918" s="180"/>
      <c r="AN918" s="18">
        <f>SUM(AN902:AN917)</f>
        <v>0</v>
      </c>
      <c r="AO918" s="3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E921" s="14"/>
      <c r="V921" s="17"/>
      <c r="X921" s="12"/>
      <c r="Y921" s="10"/>
      <c r="AA921" s="14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1"/>
      <c r="C926" s="10"/>
      <c r="V926" s="17"/>
      <c r="X926" s="11"/>
      <c r="Y926" s="10"/>
    </row>
    <row r="927" spans="2:41">
      <c r="B927" s="15" t="s">
        <v>18</v>
      </c>
      <c r="C927" s="16">
        <f>SUM(C908:C926)</f>
        <v>0</v>
      </c>
      <c r="V927" s="17"/>
      <c r="X927" s="15" t="s">
        <v>18</v>
      </c>
      <c r="Y927" s="16">
        <f>SUM(Y908:Y926)</f>
        <v>0</v>
      </c>
    </row>
    <row r="928" spans="2:41">
      <c r="D928" t="s">
        <v>22</v>
      </c>
      <c r="E928" t="s">
        <v>21</v>
      </c>
      <c r="V928" s="17"/>
      <c r="Z928" t="s">
        <v>22</v>
      </c>
      <c r="AA928" t="s">
        <v>21</v>
      </c>
    </row>
    <row r="929" spans="1:43">
      <c r="E929" s="1" t="s">
        <v>19</v>
      </c>
      <c r="V929" s="17"/>
      <c r="AA929" s="1" t="s">
        <v>19</v>
      </c>
    </row>
    <row r="930" spans="1:43">
      <c r="V930" s="17"/>
    </row>
    <row r="931" spans="1:43">
      <c r="V931" s="17"/>
    </row>
    <row r="932" spans="1:43">
      <c r="V932" s="17"/>
    </row>
    <row r="933" spans="1:43">
      <c r="V933" s="17"/>
    </row>
    <row r="934" spans="1:43">
      <c r="V934" s="17"/>
    </row>
    <row r="935" spans="1:43">
      <c r="V935" s="17"/>
    </row>
    <row r="936" spans="1:43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</row>
    <row r="938" spans="1:43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</row>
    <row r="939" spans="1:43">
      <c r="V939" s="17"/>
    </row>
    <row r="940" spans="1:43" ht="15" customHeight="1">
      <c r="H940" s="76" t="s">
        <v>30</v>
      </c>
      <c r="I940" s="76"/>
      <c r="J940" s="76"/>
      <c r="V940" s="17"/>
      <c r="AA940" s="181" t="s">
        <v>31</v>
      </c>
      <c r="AB940" s="181"/>
      <c r="AC940" s="181"/>
    </row>
    <row r="941" spans="1:43" ht="15" customHeight="1">
      <c r="H941" s="76"/>
      <c r="I941" s="76"/>
      <c r="J941" s="76"/>
      <c r="V941" s="17"/>
      <c r="AA941" s="181"/>
      <c r="AB941" s="181"/>
      <c r="AC941" s="181"/>
    </row>
    <row r="942" spans="1:43">
      <c r="V942" s="17"/>
    </row>
    <row r="943" spans="1:43">
      <c r="V943" s="17"/>
    </row>
    <row r="944" spans="1:43" ht="23.25">
      <c r="B944" s="24" t="s">
        <v>73</v>
      </c>
      <c r="V944" s="17"/>
      <c r="X944" s="22" t="s">
        <v>71</v>
      </c>
    </row>
    <row r="945" spans="2:41" ht="23.25">
      <c r="B945" s="23" t="s">
        <v>32</v>
      </c>
      <c r="C945" s="20">
        <f>IF(X900="PAGADO",0,C905)</f>
        <v>1512.5000000000002</v>
      </c>
      <c r="E945" s="182" t="s">
        <v>555</v>
      </c>
      <c r="F945" s="182"/>
      <c r="G945" s="182"/>
      <c r="H945" s="182"/>
      <c r="V945" s="17"/>
      <c r="X945" s="23" t="s">
        <v>32</v>
      </c>
      <c r="Y945" s="20">
        <f>IF(B1745="PAGADO",0,C950)</f>
        <v>1512.5000000000002</v>
      </c>
      <c r="AA945" s="182" t="s">
        <v>20</v>
      </c>
      <c r="AB945" s="182"/>
      <c r="AC945" s="182"/>
      <c r="AD945" s="182"/>
    </row>
    <row r="946" spans="2:41">
      <c r="B946" s="1" t="s">
        <v>0</v>
      </c>
      <c r="C946" s="19">
        <f>H961</f>
        <v>0</v>
      </c>
      <c r="E946" s="2" t="s">
        <v>1</v>
      </c>
      <c r="F946" s="2" t="s">
        <v>2</v>
      </c>
      <c r="G946" s="2" t="s">
        <v>3</v>
      </c>
      <c r="H946" s="2" t="s">
        <v>4</v>
      </c>
      <c r="N946" s="2" t="s">
        <v>1</v>
      </c>
      <c r="O946" s="2" t="s">
        <v>5</v>
      </c>
      <c r="P946" s="2" t="s">
        <v>4</v>
      </c>
      <c r="Q946" s="2" t="s">
        <v>6</v>
      </c>
      <c r="R946" s="2" t="s">
        <v>7</v>
      </c>
      <c r="S946" s="3"/>
      <c r="V946" s="17"/>
      <c r="X946" s="1" t="s">
        <v>0</v>
      </c>
      <c r="Y946" s="19">
        <f>AD961</f>
        <v>0</v>
      </c>
      <c r="AA946" s="2" t="s">
        <v>1</v>
      </c>
      <c r="AB946" s="2" t="s">
        <v>2</v>
      </c>
      <c r="AC946" s="2" t="s">
        <v>3</v>
      </c>
      <c r="AD946" s="2" t="s">
        <v>4</v>
      </c>
      <c r="AJ946" s="2" t="s">
        <v>1</v>
      </c>
      <c r="AK946" s="2" t="s">
        <v>5</v>
      </c>
      <c r="AL946" s="2" t="s">
        <v>4</v>
      </c>
      <c r="AM946" s="2" t="s">
        <v>6</v>
      </c>
      <c r="AN946" s="2" t="s">
        <v>7</v>
      </c>
      <c r="AO946" s="3"/>
    </row>
    <row r="947" spans="2:41">
      <c r="C947" s="2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Y947" s="2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" t="s">
        <v>24</v>
      </c>
      <c r="C948" s="19">
        <f>IF(C945&gt;0,C945+C946,C946)</f>
        <v>1512.5000000000002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" t="s">
        <v>24</v>
      </c>
      <c r="Y948" s="19">
        <f>IF(Y945&gt;0,Y945+Y946,Y946)</f>
        <v>1512.5000000000002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9</v>
      </c>
      <c r="C949" s="20">
        <f>C973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9</v>
      </c>
      <c r="Y949" s="20">
        <f>Y973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6" t="s">
        <v>26</v>
      </c>
      <c r="C950" s="21">
        <f>C948-C949</f>
        <v>1512.5000000000002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6" t="s">
        <v>27</v>
      </c>
      <c r="Y950" s="21">
        <f>Y948-Y949</f>
        <v>1512.5000000000002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ht="23.25">
      <c r="B951" s="6"/>
      <c r="C951" s="7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83" t="str">
        <f>IF(Y950&lt;0,"NO PAGAR","COBRAR'")</f>
        <v>COBRAR'</v>
      </c>
      <c r="Y951" s="183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3.25">
      <c r="B952" s="183" t="str">
        <f>IF(C950&lt;0,"NO PAGAR","COBRAR'")</f>
        <v>COBRAR'</v>
      </c>
      <c r="C952" s="183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/>
      <c r="Y952" s="8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76" t="s">
        <v>9</v>
      </c>
      <c r="C953" s="17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76" t="s">
        <v>9</v>
      </c>
      <c r="Y953" s="177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IF(Y905&lt;0,"SALDO ADELANTADO","SALDO A FAVOR '")</f>
        <v>SALDO A FAVOR '</v>
      </c>
      <c r="C954" s="10" t="b">
        <f>IF(Y905&lt;=0,Y905*-1)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IF(C950&lt;0,"SALDO ADELANTADO","SALDO A FAVOR'")</f>
        <v>SALDO A FAVOR'</v>
      </c>
      <c r="Y954" s="10" t="b">
        <f>IF(C950&lt;=0,C950*-1)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R963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AN963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178" t="s">
        <v>7</v>
      </c>
      <c r="F961" s="179"/>
      <c r="G961" s="180"/>
      <c r="H961" s="5">
        <f>SUM(H947:H960)</f>
        <v>0</v>
      </c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178" t="s">
        <v>7</v>
      </c>
      <c r="AB961" s="179"/>
      <c r="AC961" s="180"/>
      <c r="AD961" s="5">
        <f>SUM(AD947:AD960)</f>
        <v>0</v>
      </c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3"/>
      <c r="F962" s="13"/>
      <c r="G962" s="13"/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3"/>
      <c r="AB962" s="13"/>
      <c r="AC962" s="13"/>
      <c r="AJ962" s="3"/>
      <c r="AK962" s="3"/>
      <c r="AL962" s="3"/>
      <c r="AM962" s="3"/>
      <c r="AN962" s="18"/>
      <c r="AO962" s="3"/>
    </row>
    <row r="963" spans="2:41">
      <c r="B963" s="12"/>
      <c r="C963" s="10"/>
      <c r="N963" s="178" t="s">
        <v>7</v>
      </c>
      <c r="O963" s="179"/>
      <c r="P963" s="179"/>
      <c r="Q963" s="180"/>
      <c r="R963" s="18">
        <f>SUM(R947:R962)</f>
        <v>0</v>
      </c>
      <c r="S963" s="3"/>
      <c r="V963" s="17"/>
      <c r="X963" s="12"/>
      <c r="Y963" s="10"/>
      <c r="AJ963" s="178" t="s">
        <v>7</v>
      </c>
      <c r="AK963" s="179"/>
      <c r="AL963" s="179"/>
      <c r="AM963" s="180"/>
      <c r="AN963" s="18">
        <f>SUM(AN947:AN962)</f>
        <v>0</v>
      </c>
      <c r="AO963" s="3"/>
    </row>
    <row r="964" spans="2:41">
      <c r="B964" s="12"/>
      <c r="C964" s="10"/>
      <c r="V964" s="17"/>
      <c r="X964" s="12"/>
      <c r="Y964" s="10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E966" s="14"/>
      <c r="V966" s="17"/>
      <c r="X966" s="12"/>
      <c r="Y966" s="10"/>
      <c r="AA966" s="14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D973" t="s">
        <v>22</v>
      </c>
      <c r="E973" t="s">
        <v>21</v>
      </c>
      <c r="V973" s="17"/>
      <c r="X973" s="15" t="s">
        <v>18</v>
      </c>
      <c r="Y973" s="16">
        <f>SUM(Y954:Y972)</f>
        <v>0</v>
      </c>
      <c r="Z973" t="s">
        <v>22</v>
      </c>
      <c r="AA973" t="s">
        <v>21</v>
      </c>
    </row>
    <row r="974" spans="2:41">
      <c r="E974" s="1" t="s">
        <v>19</v>
      </c>
      <c r="V974" s="17"/>
      <c r="AA974" s="1" t="s">
        <v>19</v>
      </c>
    </row>
    <row r="975" spans="2:41">
      <c r="V975" s="17"/>
    </row>
    <row r="976" spans="2:41">
      <c r="V976" s="17"/>
    </row>
    <row r="977" spans="2:31">
      <c r="V977" s="17"/>
    </row>
    <row r="978" spans="2:31">
      <c r="V978" s="17"/>
    </row>
    <row r="979" spans="2:31">
      <c r="V979" s="17"/>
    </row>
    <row r="980" spans="2:31">
      <c r="V980" s="17"/>
    </row>
    <row r="981" spans="2:31">
      <c r="V981" s="17"/>
    </row>
    <row r="982" spans="2:31">
      <c r="V982" s="17"/>
    </row>
    <row r="983" spans="2:31">
      <c r="V983" s="17"/>
    </row>
    <row r="984" spans="2:31">
      <c r="V984" s="17"/>
    </row>
    <row r="985" spans="2:31">
      <c r="V985" s="17"/>
    </row>
    <row r="986" spans="2:31">
      <c r="V986" s="17"/>
    </row>
    <row r="987" spans="2:31">
      <c r="V987" s="17"/>
      <c r="AC987" s="184" t="s">
        <v>29</v>
      </c>
      <c r="AD987" s="184"/>
      <c r="AE987" s="184"/>
    </row>
    <row r="988" spans="2:31" ht="15" customHeight="1">
      <c r="H988" s="76" t="s">
        <v>28</v>
      </c>
      <c r="I988" s="76"/>
      <c r="J988" s="76"/>
      <c r="V988" s="17"/>
      <c r="AC988" s="184"/>
      <c r="AD988" s="184"/>
      <c r="AE988" s="184"/>
    </row>
    <row r="989" spans="2:31" ht="15" customHeight="1">
      <c r="H989" s="76"/>
      <c r="I989" s="76"/>
      <c r="J989" s="76"/>
      <c r="V989" s="17"/>
      <c r="AC989" s="184"/>
      <c r="AD989" s="184"/>
      <c r="AE989" s="184"/>
    </row>
    <row r="990" spans="2:31">
      <c r="V990" s="17"/>
    </row>
    <row r="991" spans="2:31">
      <c r="V991" s="17"/>
    </row>
    <row r="992" spans="2:31" ht="23.25">
      <c r="B992" s="22" t="s">
        <v>72</v>
      </c>
      <c r="V992" s="17"/>
      <c r="X992" s="22" t="s">
        <v>74</v>
      </c>
    </row>
    <row r="993" spans="2:41" ht="23.25">
      <c r="B993" s="23" t="s">
        <v>32</v>
      </c>
      <c r="C993" s="20">
        <f>IF(X945="PAGADO",0,Y950)</f>
        <v>1512.5000000000002</v>
      </c>
      <c r="E993" s="182" t="s">
        <v>555</v>
      </c>
      <c r="F993" s="182"/>
      <c r="G993" s="182"/>
      <c r="H993" s="182"/>
      <c r="V993" s="17"/>
      <c r="X993" s="23" t="s">
        <v>32</v>
      </c>
      <c r="Y993" s="20">
        <f>IF(B993="PAGADO",0,C998)</f>
        <v>1512.5000000000002</v>
      </c>
      <c r="AA993" s="182" t="s">
        <v>20</v>
      </c>
      <c r="AB993" s="182"/>
      <c r="AC993" s="182"/>
      <c r="AD993" s="182"/>
    </row>
    <row r="994" spans="2:41">
      <c r="B994" s="1" t="s">
        <v>0</v>
      </c>
      <c r="C994" s="19">
        <f>H1009</f>
        <v>0</v>
      </c>
      <c r="E994" s="2" t="s">
        <v>1</v>
      </c>
      <c r="F994" s="2" t="s">
        <v>2</v>
      </c>
      <c r="G994" s="2" t="s">
        <v>3</v>
      </c>
      <c r="H994" s="2" t="s">
        <v>4</v>
      </c>
      <c r="N994" s="2" t="s">
        <v>1</v>
      </c>
      <c r="O994" s="2" t="s">
        <v>5</v>
      </c>
      <c r="P994" s="2" t="s">
        <v>4</v>
      </c>
      <c r="Q994" s="2" t="s">
        <v>6</v>
      </c>
      <c r="R994" s="2" t="s">
        <v>7</v>
      </c>
      <c r="S994" s="3"/>
      <c r="V994" s="17"/>
      <c r="X994" s="1" t="s">
        <v>0</v>
      </c>
      <c r="Y994" s="19">
        <f>AD1009</f>
        <v>0</v>
      </c>
      <c r="AA994" s="2" t="s">
        <v>1</v>
      </c>
      <c r="AB994" s="2" t="s">
        <v>2</v>
      </c>
      <c r="AC994" s="2" t="s">
        <v>3</v>
      </c>
      <c r="AD994" s="2" t="s">
        <v>4</v>
      </c>
      <c r="AJ994" s="2" t="s">
        <v>1</v>
      </c>
      <c r="AK994" s="2" t="s">
        <v>5</v>
      </c>
      <c r="AL994" s="2" t="s">
        <v>4</v>
      </c>
      <c r="AM994" s="2" t="s">
        <v>6</v>
      </c>
      <c r="AN994" s="2" t="s">
        <v>7</v>
      </c>
      <c r="AO994" s="3"/>
    </row>
    <row r="995" spans="2:41">
      <c r="C995" s="2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Y995" s="2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24</v>
      </c>
      <c r="C996" s="19">
        <f>IF(C993&gt;0,C993+C994,C994)</f>
        <v>1512.5000000000002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24</v>
      </c>
      <c r="Y996" s="19">
        <f>IF(Y993&gt;0,Y993+Y994,Y994)</f>
        <v>1512.5000000000002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" t="s">
        <v>9</v>
      </c>
      <c r="C997" s="20">
        <f>C1020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" t="s">
        <v>9</v>
      </c>
      <c r="Y997" s="20">
        <f>Y1020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6" t="s">
        <v>25</v>
      </c>
      <c r="C998" s="21">
        <f>C996-C997</f>
        <v>1512.5000000000002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 t="s">
        <v>8</v>
      </c>
      <c r="Y998" s="21">
        <f>Y996-Y997</f>
        <v>1512.5000000000002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6.25">
      <c r="B999" s="185" t="str">
        <f>IF(C998&lt;0,"NO PAGAR","COBRAR")</f>
        <v>COBRAR</v>
      </c>
      <c r="C999" s="185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85" t="str">
        <f>IF(Y998&lt;0,"NO PAGAR","COBRAR")</f>
        <v>COBRAR</v>
      </c>
      <c r="Y999" s="185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76" t="s">
        <v>9</v>
      </c>
      <c r="C1000" s="177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76" t="s">
        <v>9</v>
      </c>
      <c r="Y1000" s="177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IF(C1034&lt;0,"SALDO A FAVOR","SALDO ADELANTAD0'")</f>
        <v>SALDO ADELANTAD0'</v>
      </c>
      <c r="C1001" s="10" t="b">
        <f>IF(Y945&lt;=0,Y945*-1)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IF(C998&lt;0,"SALDO ADELANTADO","SALDO A FAVOR'")</f>
        <v>SALDO A FAVOR'</v>
      </c>
      <c r="Y1001" s="10" t="b">
        <f>IF(C998&lt;=0,C998*-1)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R1011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AN1011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78" t="s">
        <v>7</v>
      </c>
      <c r="F1009" s="179"/>
      <c r="G1009" s="180"/>
      <c r="H1009" s="5">
        <f>SUM(H995:H1008)</f>
        <v>0</v>
      </c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78" t="s">
        <v>7</v>
      </c>
      <c r="AB1009" s="179"/>
      <c r="AC1009" s="180"/>
      <c r="AD1009" s="5">
        <f>SUM(AD995:AD1008)</f>
        <v>0</v>
      </c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E1010" s="13"/>
      <c r="F1010" s="13"/>
      <c r="G1010" s="13"/>
      <c r="N1010" s="3"/>
      <c r="O1010" s="3"/>
      <c r="P1010" s="3"/>
      <c r="Q1010" s="3"/>
      <c r="R1010" s="18"/>
      <c r="S1010" s="3"/>
      <c r="V1010" s="17"/>
      <c r="X1010" s="12"/>
      <c r="Y1010" s="10"/>
      <c r="AA1010" s="13"/>
      <c r="AB1010" s="13"/>
      <c r="AC1010" s="13"/>
      <c r="AJ1010" s="3"/>
      <c r="AK1010" s="3"/>
      <c r="AL1010" s="3"/>
      <c r="AM1010" s="3"/>
      <c r="AN1010" s="18"/>
      <c r="AO1010" s="3"/>
    </row>
    <row r="1011" spans="2:41">
      <c r="B1011" s="12"/>
      <c r="C1011" s="10"/>
      <c r="N1011" s="178" t="s">
        <v>7</v>
      </c>
      <c r="O1011" s="179"/>
      <c r="P1011" s="179"/>
      <c r="Q1011" s="180"/>
      <c r="R1011" s="18">
        <f>SUM(R995:R1010)</f>
        <v>0</v>
      </c>
      <c r="S1011" s="3"/>
      <c r="V1011" s="17"/>
      <c r="X1011" s="12"/>
      <c r="Y1011" s="10"/>
      <c r="AJ1011" s="178" t="s">
        <v>7</v>
      </c>
      <c r="AK1011" s="179"/>
      <c r="AL1011" s="179"/>
      <c r="AM1011" s="180"/>
      <c r="AN1011" s="18">
        <f>SUM(AN995:AN1010)</f>
        <v>0</v>
      </c>
      <c r="AO1011" s="3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E1014" s="14"/>
      <c r="V1014" s="17"/>
      <c r="X1014" s="12"/>
      <c r="Y1014" s="10"/>
      <c r="AA1014" s="14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0</v>
      </c>
      <c r="V1020" s="17"/>
      <c r="X1020" s="15" t="s">
        <v>18</v>
      </c>
      <c r="Y1020" s="16">
        <f>SUM(Y1001:Y1019)</f>
        <v>0</v>
      </c>
    </row>
    <row r="1021" spans="2:41">
      <c r="D1021" t="s">
        <v>22</v>
      </c>
      <c r="E1021" t="s">
        <v>21</v>
      </c>
      <c r="V1021" s="17"/>
      <c r="Z1021" t="s">
        <v>22</v>
      </c>
      <c r="AA1021" t="s">
        <v>21</v>
      </c>
    </row>
    <row r="1022" spans="2:41">
      <c r="E1022" s="1" t="s">
        <v>19</v>
      </c>
      <c r="V1022" s="17"/>
      <c r="AA1022" s="1" t="s">
        <v>19</v>
      </c>
    </row>
    <row r="1023" spans="2:41">
      <c r="V1023" s="17"/>
    </row>
    <row r="1024" spans="2:41">
      <c r="V1024" s="17"/>
    </row>
    <row r="1025" spans="1:43">
      <c r="V1025" s="17"/>
    </row>
    <row r="1026" spans="1:43">
      <c r="V1026" s="17"/>
    </row>
    <row r="1027" spans="1:43">
      <c r="V1027" s="17"/>
    </row>
    <row r="1028" spans="1:43">
      <c r="V1028" s="17"/>
    </row>
    <row r="1029" spans="1:43">
      <c r="A1029" s="17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</row>
    <row r="1030" spans="1:43">
      <c r="A1030" s="17"/>
      <c r="B1030" s="17"/>
      <c r="C1030" s="17"/>
      <c r="D1030" s="17"/>
      <c r="E1030" s="17"/>
      <c r="F1030" s="17"/>
      <c r="G1030" s="17"/>
      <c r="H1030" s="17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</row>
    <row r="1031" spans="1:43">
      <c r="A1031" s="17"/>
      <c r="B1031" s="17"/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</row>
    <row r="1032" spans="1:43">
      <c r="V1032" s="17"/>
    </row>
    <row r="1033" spans="1:43" ht="15" customHeight="1">
      <c r="H1033" s="76" t="s">
        <v>30</v>
      </c>
      <c r="I1033" s="76"/>
      <c r="J1033" s="76"/>
      <c r="V1033" s="17"/>
      <c r="AA1033" s="181" t="s">
        <v>31</v>
      </c>
      <c r="AB1033" s="181"/>
      <c r="AC1033" s="181"/>
    </row>
    <row r="1034" spans="1:43" ht="15" customHeight="1">
      <c r="H1034" s="76"/>
      <c r="I1034" s="76"/>
      <c r="J1034" s="76"/>
      <c r="V1034" s="17"/>
      <c r="AA1034" s="181"/>
      <c r="AB1034" s="181"/>
      <c r="AC1034" s="181"/>
    </row>
    <row r="1035" spans="1:43">
      <c r="V1035" s="17"/>
    </row>
    <row r="1036" spans="1:43">
      <c r="V1036" s="17"/>
    </row>
    <row r="1037" spans="1:43" ht="23.25">
      <c r="B1037" s="24" t="s">
        <v>72</v>
      </c>
      <c r="V1037" s="17"/>
      <c r="X1037" s="22" t="s">
        <v>72</v>
      </c>
    </row>
    <row r="1038" spans="1:43" ht="23.25">
      <c r="B1038" s="23" t="s">
        <v>32</v>
      </c>
      <c r="C1038" s="20">
        <f>IF(X993="PAGADO",0,C998)</f>
        <v>1512.5000000000002</v>
      </c>
      <c r="E1038" s="182" t="s">
        <v>555</v>
      </c>
      <c r="F1038" s="182"/>
      <c r="G1038" s="182"/>
      <c r="H1038" s="182"/>
      <c r="V1038" s="17"/>
      <c r="X1038" s="23" t="s">
        <v>32</v>
      </c>
      <c r="Y1038" s="20">
        <f>IF(B1838="PAGADO",0,C1043)</f>
        <v>1512.5000000000002</v>
      </c>
      <c r="AA1038" s="182" t="s">
        <v>20</v>
      </c>
      <c r="AB1038" s="182"/>
      <c r="AC1038" s="182"/>
      <c r="AD1038" s="182"/>
    </row>
    <row r="1039" spans="1:43">
      <c r="B1039" s="1" t="s">
        <v>0</v>
      </c>
      <c r="C1039" s="19">
        <f>H1054</f>
        <v>0</v>
      </c>
      <c r="E1039" s="2" t="s">
        <v>1</v>
      </c>
      <c r="F1039" s="2" t="s">
        <v>2</v>
      </c>
      <c r="G1039" s="2" t="s">
        <v>3</v>
      </c>
      <c r="H1039" s="2" t="s">
        <v>4</v>
      </c>
      <c r="N1039" s="2" t="s">
        <v>1</v>
      </c>
      <c r="O1039" s="2" t="s">
        <v>5</v>
      </c>
      <c r="P1039" s="2" t="s">
        <v>4</v>
      </c>
      <c r="Q1039" s="2" t="s">
        <v>6</v>
      </c>
      <c r="R1039" s="2" t="s">
        <v>7</v>
      </c>
      <c r="S1039" s="3"/>
      <c r="V1039" s="17"/>
      <c r="X1039" s="1" t="s">
        <v>0</v>
      </c>
      <c r="Y1039" s="19">
        <f>AD1054</f>
        <v>0</v>
      </c>
      <c r="AA1039" s="2" t="s">
        <v>1</v>
      </c>
      <c r="AB1039" s="2" t="s">
        <v>2</v>
      </c>
      <c r="AC1039" s="2" t="s">
        <v>3</v>
      </c>
      <c r="AD1039" s="2" t="s">
        <v>4</v>
      </c>
      <c r="AJ1039" s="2" t="s">
        <v>1</v>
      </c>
      <c r="AK1039" s="2" t="s">
        <v>5</v>
      </c>
      <c r="AL1039" s="2" t="s">
        <v>4</v>
      </c>
      <c r="AM1039" s="2" t="s">
        <v>6</v>
      </c>
      <c r="AN1039" s="2" t="s">
        <v>7</v>
      </c>
      <c r="AO1039" s="3"/>
    </row>
    <row r="1040" spans="1:43">
      <c r="C1040" s="2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Y1040" s="2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" t="s">
        <v>24</v>
      </c>
      <c r="C1041" s="19">
        <f>IF(C1038&gt;0,C1038+C1039,C1039)</f>
        <v>1512.5000000000002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" t="s">
        <v>24</v>
      </c>
      <c r="Y1041" s="19">
        <f>IF(Y1038&gt;0,Y1038+Y1039,Y1039)</f>
        <v>1512.5000000000002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9</v>
      </c>
      <c r="C1042" s="20">
        <f>C1066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9</v>
      </c>
      <c r="Y1042" s="20">
        <f>Y1066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6" t="s">
        <v>26</v>
      </c>
      <c r="C1043" s="21">
        <f>C1041-C1042</f>
        <v>1512.5000000000002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6" t="s">
        <v>27</v>
      </c>
      <c r="Y1043" s="21">
        <f>Y1041-Y1042</f>
        <v>1512.5000000000002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ht="23.25">
      <c r="B1044" s="6"/>
      <c r="C1044" s="7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83" t="str">
        <f>IF(Y1043&lt;0,"NO PAGAR","COBRAR'")</f>
        <v>COBRAR'</v>
      </c>
      <c r="Y1044" s="183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3.25">
      <c r="B1045" s="183" t="str">
        <f>IF(C1043&lt;0,"NO PAGAR","COBRAR'")</f>
        <v>COBRAR'</v>
      </c>
      <c r="C1045" s="183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/>
      <c r="Y1045" s="8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76" t="s">
        <v>9</v>
      </c>
      <c r="C1046" s="17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76" t="s">
        <v>9</v>
      </c>
      <c r="Y1046" s="177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IF(Y998&lt;0,"SALDO ADELANTADO","SALDO A FAVOR '")</f>
        <v>SALDO A FAVOR '</v>
      </c>
      <c r="C1047" s="10" t="b">
        <f>IF(Y998&lt;=0,Y998*-1)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IF(C1043&lt;0,"SALDO ADELANTADO","SALDO A FAVOR'")</f>
        <v>SALDO A FAVOR'</v>
      </c>
      <c r="Y1047" s="10" t="b">
        <f>IF(C1043&lt;=0,C1043*-1)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R1056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AN1056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178" t="s">
        <v>7</v>
      </c>
      <c r="F1054" s="179"/>
      <c r="G1054" s="180"/>
      <c r="H1054" s="5">
        <f>SUM(H1040:H1053)</f>
        <v>0</v>
      </c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178" t="s">
        <v>7</v>
      </c>
      <c r="AB1054" s="179"/>
      <c r="AC1054" s="180"/>
      <c r="AD1054" s="5">
        <f>SUM(AD1040:AD1053)</f>
        <v>0</v>
      </c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3"/>
      <c r="F1055" s="13"/>
      <c r="G1055" s="13"/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3"/>
      <c r="AB1055" s="13"/>
      <c r="AC1055" s="13"/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N1056" s="178" t="s">
        <v>7</v>
      </c>
      <c r="O1056" s="179"/>
      <c r="P1056" s="179"/>
      <c r="Q1056" s="180"/>
      <c r="R1056" s="18">
        <f>SUM(R1040:R1055)</f>
        <v>0</v>
      </c>
      <c r="S1056" s="3"/>
      <c r="V1056" s="17"/>
      <c r="X1056" s="12"/>
      <c r="Y1056" s="10"/>
      <c r="AJ1056" s="178" t="s">
        <v>7</v>
      </c>
      <c r="AK1056" s="179"/>
      <c r="AL1056" s="179"/>
      <c r="AM1056" s="180"/>
      <c r="AN1056" s="18">
        <f>SUM(AN1040:AN1055)</f>
        <v>0</v>
      </c>
      <c r="AO1056" s="3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E1059" s="14"/>
      <c r="V1059" s="17"/>
      <c r="X1059" s="12"/>
      <c r="Y1059" s="10"/>
      <c r="AA1059" s="14"/>
    </row>
    <row r="1060" spans="2:27">
      <c r="B1060" s="12"/>
      <c r="C1060" s="10"/>
      <c r="V1060" s="17"/>
      <c r="X1060" s="12"/>
      <c r="Y1060" s="10"/>
    </row>
    <row r="1061" spans="2:27">
      <c r="B1061" s="12"/>
      <c r="C1061" s="10"/>
      <c r="V1061" s="17"/>
      <c r="X1061" s="12"/>
      <c r="Y1061" s="10"/>
    </row>
    <row r="1062" spans="2:27">
      <c r="B1062" s="12"/>
      <c r="C1062" s="10"/>
      <c r="V1062" s="17"/>
      <c r="X1062" s="12"/>
      <c r="Y1062" s="10"/>
    </row>
    <row r="1063" spans="2:27">
      <c r="B1063" s="12"/>
      <c r="C1063" s="10"/>
      <c r="V1063" s="17"/>
      <c r="X1063" s="12"/>
      <c r="Y1063" s="10"/>
    </row>
    <row r="1064" spans="2:27">
      <c r="B1064" s="12"/>
      <c r="C1064" s="10"/>
      <c r="V1064" s="17"/>
      <c r="X1064" s="12"/>
      <c r="Y1064" s="10"/>
    </row>
    <row r="1065" spans="2:27">
      <c r="B1065" s="11"/>
      <c r="C1065" s="10"/>
      <c r="V1065" s="17"/>
      <c r="X1065" s="11"/>
      <c r="Y1065" s="10"/>
    </row>
    <row r="1066" spans="2:27">
      <c r="B1066" s="15" t="s">
        <v>18</v>
      </c>
      <c r="C1066" s="16">
        <f>SUM(C1047:C1065)</f>
        <v>0</v>
      </c>
      <c r="D1066" t="s">
        <v>22</v>
      </c>
      <c r="E1066" t="s">
        <v>21</v>
      </c>
      <c r="V1066" s="17"/>
      <c r="X1066" s="15" t="s">
        <v>18</v>
      </c>
      <c r="Y1066" s="16">
        <f>SUM(Y1047:Y1065)</f>
        <v>0</v>
      </c>
      <c r="Z1066" t="s">
        <v>22</v>
      </c>
      <c r="AA1066" t="s">
        <v>21</v>
      </c>
    </row>
    <row r="1067" spans="2:27">
      <c r="E1067" s="1" t="s">
        <v>19</v>
      </c>
      <c r="V1067" s="17"/>
      <c r="AA1067" s="1" t="s">
        <v>19</v>
      </c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</sheetData>
  <mergeCells count="292">
    <mergeCell ref="AJ1011:AM1011"/>
    <mergeCell ref="E1009:G1009"/>
    <mergeCell ref="AJ1056:AM1056"/>
    <mergeCell ref="E1054:G1054"/>
    <mergeCell ref="X1044:Y1044"/>
    <mergeCell ref="B1045:C1045"/>
    <mergeCell ref="B1046:C1046"/>
    <mergeCell ref="X1046:Y1046"/>
    <mergeCell ref="AA1054:AC1054"/>
    <mergeCell ref="N1056:Q1056"/>
    <mergeCell ref="N1011:Q1011"/>
    <mergeCell ref="AA1033:AC1034"/>
    <mergeCell ref="AA1038:AD1038"/>
    <mergeCell ref="E1038:H1038"/>
    <mergeCell ref="E993:H993"/>
    <mergeCell ref="B999:C999"/>
    <mergeCell ref="X999:Y999"/>
    <mergeCell ref="B1000:C1000"/>
    <mergeCell ref="X1000:Y1000"/>
    <mergeCell ref="AA1009:AC1009"/>
    <mergeCell ref="AA961:AC961"/>
    <mergeCell ref="N963:Q963"/>
    <mergeCell ref="AJ963:AM963"/>
    <mergeCell ref="E961:G961"/>
    <mergeCell ref="AC987:AE989"/>
    <mergeCell ref="AA993:AD993"/>
    <mergeCell ref="AA940:AC941"/>
    <mergeCell ref="AA945:AD945"/>
    <mergeCell ref="E945:H945"/>
    <mergeCell ref="X951:Y951"/>
    <mergeCell ref="B952:C952"/>
    <mergeCell ref="B953:C953"/>
    <mergeCell ref="X953:Y953"/>
    <mergeCell ref="B907:C907"/>
    <mergeCell ref="X907:Y907"/>
    <mergeCell ref="AA916:AC916"/>
    <mergeCell ref="N918:Q918"/>
    <mergeCell ref="AJ918:AM918"/>
    <mergeCell ref="E916:G916"/>
    <mergeCell ref="AJ869:AM869"/>
    <mergeCell ref="E867:G867"/>
    <mergeCell ref="AC894:AE896"/>
    <mergeCell ref="AA900:AD900"/>
    <mergeCell ref="E900:H900"/>
    <mergeCell ref="B906:C906"/>
    <mergeCell ref="X906:Y906"/>
    <mergeCell ref="X857:Y857"/>
    <mergeCell ref="B858:C858"/>
    <mergeCell ref="B859:C859"/>
    <mergeCell ref="X859:Y859"/>
    <mergeCell ref="AA867:AC867"/>
    <mergeCell ref="N869:Q869"/>
    <mergeCell ref="N824:Q824"/>
    <mergeCell ref="AJ824:AM824"/>
    <mergeCell ref="E822:G822"/>
    <mergeCell ref="AA846:AC847"/>
    <mergeCell ref="AA851:AD851"/>
    <mergeCell ref="E851:H851"/>
    <mergeCell ref="E806:H806"/>
    <mergeCell ref="B812:C812"/>
    <mergeCell ref="X812:Y812"/>
    <mergeCell ref="B813:C813"/>
    <mergeCell ref="X813:Y813"/>
    <mergeCell ref="AA822:AC822"/>
    <mergeCell ref="AA774:AC774"/>
    <mergeCell ref="N776:Q776"/>
    <mergeCell ref="AJ776:AM776"/>
    <mergeCell ref="E774:G774"/>
    <mergeCell ref="AC800:AE802"/>
    <mergeCell ref="AA806:AD806"/>
    <mergeCell ref="AA753:AC754"/>
    <mergeCell ref="AA758:AD758"/>
    <mergeCell ref="E758:H758"/>
    <mergeCell ref="X764:Y764"/>
    <mergeCell ref="B765:C765"/>
    <mergeCell ref="B766:C766"/>
    <mergeCell ref="X766:Y766"/>
    <mergeCell ref="B720:C720"/>
    <mergeCell ref="X720:Y720"/>
    <mergeCell ref="AA729:AC729"/>
    <mergeCell ref="N731:Q731"/>
    <mergeCell ref="F710:H712"/>
    <mergeCell ref="B710:B712"/>
    <mergeCell ref="AA660:AC661"/>
    <mergeCell ref="AA665:AD665"/>
    <mergeCell ref="E665:H665"/>
    <mergeCell ref="F662:H664"/>
    <mergeCell ref="B662:B664"/>
    <mergeCell ref="AJ731:AM731"/>
    <mergeCell ref="E729:G729"/>
    <mergeCell ref="AJ683:AM683"/>
    <mergeCell ref="E681:G681"/>
    <mergeCell ref="AC707:AE709"/>
    <mergeCell ref="AA713:AD713"/>
    <mergeCell ref="E713:H713"/>
    <mergeCell ref="B719:C719"/>
    <mergeCell ref="X719:Y719"/>
    <mergeCell ref="N596:Q596"/>
    <mergeCell ref="AJ596:AM596"/>
    <mergeCell ref="E594:G594"/>
    <mergeCell ref="X584:Y584"/>
    <mergeCell ref="X671:Y671"/>
    <mergeCell ref="B673:C673"/>
    <mergeCell ref="X673:Y673"/>
    <mergeCell ref="AA681:AC681"/>
    <mergeCell ref="N683:Q683"/>
    <mergeCell ref="B671:C672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34"/>
  <sheetViews>
    <sheetView topLeftCell="R522" zoomScale="82" zoomScaleNormal="82" workbookViewId="0">
      <selection activeCell="X533" sqref="X533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2" t="s">
        <v>83</v>
      </c>
      <c r="F8" s="182"/>
      <c r="G8" s="182"/>
      <c r="H8" s="182"/>
      <c r="V8" s="17"/>
      <c r="X8" s="23" t="s">
        <v>130</v>
      </c>
      <c r="Y8" s="20">
        <f>IF(B8="PAGADO",0,C13)</f>
        <v>0</v>
      </c>
      <c r="AA8" s="182" t="s">
        <v>20</v>
      </c>
      <c r="AB8" s="182"/>
      <c r="AC8" s="182"/>
      <c r="AD8" s="182"/>
      <c r="AK8" s="196" t="s">
        <v>10</v>
      </c>
      <c r="AL8" s="196"/>
      <c r="AM8" s="196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COBRAR</v>
      </c>
      <c r="C14" s="185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85" t="str">
        <f>IF(Y13&lt;0,"NO PAGAR","COBRAR")</f>
        <v>COBRAR</v>
      </c>
      <c r="Y14" s="185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78" t="s">
        <v>7</v>
      </c>
      <c r="AB24" s="179"/>
      <c r="AC24" s="180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102.65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2" t="s">
        <v>197</v>
      </c>
      <c r="F53" s="182"/>
      <c r="G53" s="182"/>
      <c r="H53" s="182"/>
      <c r="V53" s="17"/>
      <c r="X53" s="23" t="s">
        <v>82</v>
      </c>
      <c r="Y53" s="20">
        <f>IF(B53="PAGADO",0,C58)</f>
        <v>0</v>
      </c>
      <c r="AA53" s="182" t="s">
        <v>83</v>
      </c>
      <c r="AB53" s="182"/>
      <c r="AC53" s="182"/>
      <c r="AD53" s="182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83" t="str">
        <f>IF(Y58&lt;0,"NO PAGAR","COBRAR'")</f>
        <v>COBRAR'</v>
      </c>
      <c r="Y59" s="18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3" t="str">
        <f>IF(C58&lt;0,"NO PAGAR","COBRAR'")</f>
        <v>COBRAR'</v>
      </c>
      <c r="C60" s="183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84" t="s">
        <v>29</v>
      </c>
      <c r="AD96" s="184"/>
      <c r="AE96" s="184"/>
    </row>
    <row r="97" spans="2:41">
      <c r="H97" s="181" t="s">
        <v>28</v>
      </c>
      <c r="I97" s="181"/>
      <c r="J97" s="181"/>
      <c r="V97" s="17"/>
      <c r="AC97" s="184"/>
      <c r="AD97" s="184"/>
      <c r="AE97" s="184"/>
    </row>
    <row r="98" spans="2:41">
      <c r="H98" s="181"/>
      <c r="I98" s="181"/>
      <c r="J98" s="181"/>
      <c r="V98" s="17"/>
      <c r="AC98" s="184"/>
      <c r="AD98" s="184"/>
      <c r="AE98" s="184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82" t="s">
        <v>83</v>
      </c>
      <c r="F102" s="182"/>
      <c r="G102" s="182"/>
      <c r="H102" s="182"/>
      <c r="V102" s="17"/>
      <c r="X102" s="23" t="s">
        <v>32</v>
      </c>
      <c r="Y102" s="20">
        <f>IF(B102="PAGADO",0,C107)</f>
        <v>0</v>
      </c>
      <c r="AA102" s="182" t="s">
        <v>20</v>
      </c>
      <c r="AB102" s="182"/>
      <c r="AC102" s="182"/>
      <c r="AD102" s="182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85" t="str">
        <f>IF(C107&lt;0,"NO PAGAR","COBRAR")</f>
        <v>COBRAR</v>
      </c>
      <c r="C108" s="185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85" t="str">
        <f>IF(Y107&lt;0,"NO PAGAR","COBRAR")</f>
        <v>NO PAGAR</v>
      </c>
      <c r="Y108" s="185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76" t="s">
        <v>9</v>
      </c>
      <c r="C109" s="177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76" t="s">
        <v>9</v>
      </c>
      <c r="Y109" s="17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78" t="s">
        <v>7</v>
      </c>
      <c r="F118" s="179"/>
      <c r="G118" s="180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78" t="s">
        <v>7</v>
      </c>
      <c r="AB118" s="179"/>
      <c r="AC118" s="180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78" t="s">
        <v>7</v>
      </c>
      <c r="O120" s="179"/>
      <c r="P120" s="179"/>
      <c r="Q120" s="180"/>
      <c r="R120" s="18">
        <f>SUM(R104:R119)</f>
        <v>0</v>
      </c>
      <c r="S120" s="3"/>
      <c r="V120" s="17"/>
      <c r="X120" s="12"/>
      <c r="Y120" s="10"/>
      <c r="AJ120" s="178" t="s">
        <v>7</v>
      </c>
      <c r="AK120" s="179"/>
      <c r="AL120" s="179"/>
      <c r="AM120" s="180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81" t="s">
        <v>30</v>
      </c>
      <c r="I128" s="181"/>
      <c r="J128" s="181"/>
      <c r="V128" s="17"/>
      <c r="AA128" s="181" t="s">
        <v>31</v>
      </c>
      <c r="AB128" s="181"/>
      <c r="AC128" s="181"/>
    </row>
    <row r="129" spans="2:41">
      <c r="H129" s="181"/>
      <c r="I129" s="181"/>
      <c r="J129" s="181"/>
      <c r="V129" s="17"/>
      <c r="AA129" s="181"/>
      <c r="AB129" s="181"/>
      <c r="AC129" s="181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82" t="s">
        <v>20</v>
      </c>
      <c r="F133" s="182"/>
      <c r="G133" s="182"/>
      <c r="H133" s="182"/>
      <c r="V133" s="17"/>
      <c r="X133" s="23" t="s">
        <v>32</v>
      </c>
      <c r="Y133" s="20">
        <f>IF(B133="PAGADO",0,C138)</f>
        <v>0</v>
      </c>
      <c r="AA133" s="182" t="s">
        <v>20</v>
      </c>
      <c r="AB133" s="182"/>
      <c r="AC133" s="182"/>
      <c r="AD133" s="182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83" t="str">
        <f>IF(Y138&lt;0,"NO PAGAR","COBRAR'")</f>
        <v>COBRAR'</v>
      </c>
      <c r="Y139" s="183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83" t="str">
        <f>IF(C138&lt;0,"NO PAGAR","COBRAR'")</f>
        <v>COBRAR'</v>
      </c>
      <c r="C140" s="183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76" t="s">
        <v>9</v>
      </c>
      <c r="C141" s="177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76" t="s">
        <v>9</v>
      </c>
      <c r="Y141" s="177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78" t="s">
        <v>7</v>
      </c>
      <c r="F149" s="179"/>
      <c r="G149" s="180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78" t="s">
        <v>7</v>
      </c>
      <c r="AB149" s="179"/>
      <c r="AC149" s="180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78" t="s">
        <v>7</v>
      </c>
      <c r="O151" s="179"/>
      <c r="P151" s="179"/>
      <c r="Q151" s="180"/>
      <c r="R151" s="18">
        <f>SUM(R135:R150)</f>
        <v>0</v>
      </c>
      <c r="S151" s="3"/>
      <c r="V151" s="17"/>
      <c r="X151" s="12"/>
      <c r="Y151" s="10"/>
      <c r="AJ151" s="178" t="s">
        <v>7</v>
      </c>
      <c r="AK151" s="179"/>
      <c r="AL151" s="179"/>
      <c r="AM151" s="180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84" t="s">
        <v>29</v>
      </c>
      <c r="AD167" s="184"/>
      <c r="AE167" s="184"/>
    </row>
    <row r="168" spans="2:41">
      <c r="H168" s="181" t="s">
        <v>28</v>
      </c>
      <c r="I168" s="181"/>
      <c r="J168" s="181"/>
      <c r="V168" s="17"/>
      <c r="AC168" s="184"/>
      <c r="AD168" s="184"/>
      <c r="AE168" s="184"/>
    </row>
    <row r="169" spans="2:41">
      <c r="H169" s="181"/>
      <c r="I169" s="181"/>
      <c r="J169" s="181"/>
      <c r="V169" s="17"/>
      <c r="AC169" s="184"/>
      <c r="AD169" s="184"/>
      <c r="AE169" s="184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82" t="s">
        <v>20</v>
      </c>
      <c r="F173" s="182"/>
      <c r="G173" s="182"/>
      <c r="H173" s="182"/>
      <c r="V173" s="17"/>
      <c r="X173" s="23" t="s">
        <v>32</v>
      </c>
      <c r="Y173" s="20">
        <f>IF(B172="PAGADO",0,C177)</f>
        <v>76.029999999999973</v>
      </c>
      <c r="AA173" s="182" t="s">
        <v>435</v>
      </c>
      <c r="AB173" s="182"/>
      <c r="AC173" s="182"/>
      <c r="AD173" s="182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85" t="str">
        <f>IF(C177&lt;0,"NO PAGAR","COBRAR")</f>
        <v>COBRAR</v>
      </c>
      <c r="C178" s="185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76" t="s">
        <v>9</v>
      </c>
      <c r="C179" s="177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85" t="str">
        <f>IF(Y178&lt;0,"NO PAGAR","COBRAR")</f>
        <v>NO PAGAR</v>
      </c>
      <c r="Y179" s="185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76" t="s">
        <v>9</v>
      </c>
      <c r="Y180" s="177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78" t="s">
        <v>7</v>
      </c>
      <c r="F189" s="179"/>
      <c r="G189" s="180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78" t="s">
        <v>7</v>
      </c>
      <c r="AB189" s="179"/>
      <c r="AC189" s="180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78" t="s">
        <v>7</v>
      </c>
      <c r="O191" s="179"/>
      <c r="P191" s="179"/>
      <c r="Q191" s="180"/>
      <c r="R191" s="18">
        <f>SUM(R175:R190)</f>
        <v>0</v>
      </c>
      <c r="S191" s="3"/>
      <c r="V191" s="17"/>
      <c r="X191" s="12"/>
      <c r="Y191" s="10"/>
      <c r="AJ191" s="178" t="s">
        <v>7</v>
      </c>
      <c r="AK191" s="179"/>
      <c r="AL191" s="179"/>
      <c r="AM191" s="180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81" t="s">
        <v>30</v>
      </c>
      <c r="I213" s="181"/>
      <c r="J213" s="181"/>
      <c r="V213" s="17"/>
      <c r="AA213" s="181" t="s">
        <v>31</v>
      </c>
      <c r="AB213" s="181"/>
      <c r="AC213" s="181"/>
    </row>
    <row r="214" spans="1:43">
      <c r="H214" s="181"/>
      <c r="I214" s="181"/>
      <c r="J214" s="181"/>
      <c r="V214" s="17"/>
      <c r="AA214" s="181"/>
      <c r="AB214" s="181"/>
      <c r="AC214" s="181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82" t="s">
        <v>495</v>
      </c>
      <c r="F218" s="182"/>
      <c r="G218" s="182"/>
      <c r="H218" s="182"/>
      <c r="V218" s="17"/>
      <c r="X218" s="23" t="s">
        <v>32</v>
      </c>
      <c r="Y218" s="20">
        <f>IF(B239="PAGADO",0,C222)</f>
        <v>293.27999999999997</v>
      </c>
      <c r="AA218" s="182" t="s">
        <v>532</v>
      </c>
      <c r="AB218" s="182"/>
      <c r="AC218" s="182"/>
      <c r="AD218" s="182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83" t="str">
        <f>IF(C222&lt;0,"NO PAGAR","COBRAR'")</f>
        <v>COBRAR'</v>
      </c>
      <c r="C224" s="183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83" t="str">
        <f>IF(Y223&lt;0,"NO PAGAR","COBRAR'")</f>
        <v>NO PAGAR</v>
      </c>
      <c r="Y224" s="183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76" t="s">
        <v>9</v>
      </c>
      <c r="C225" s="177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76" t="s">
        <v>9</v>
      </c>
      <c r="Y226" s="177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78" t="s">
        <v>7</v>
      </c>
      <c r="F234" s="179"/>
      <c r="G234" s="180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78" t="s">
        <v>7</v>
      </c>
      <c r="AB234" s="179"/>
      <c r="AC234" s="180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78" t="s">
        <v>7</v>
      </c>
      <c r="O236" s="179"/>
      <c r="P236" s="179"/>
      <c r="Q236" s="180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78" t="s">
        <v>7</v>
      </c>
      <c r="AK236" s="179"/>
      <c r="AL236" s="179"/>
      <c r="AM236" s="180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84" t="s">
        <v>29</v>
      </c>
      <c r="AD259" s="184"/>
      <c r="AE259" s="184"/>
    </row>
    <row r="260" spans="2:41">
      <c r="H260" s="181" t="s">
        <v>28</v>
      </c>
      <c r="I260" s="181"/>
      <c r="J260" s="181"/>
      <c r="V260" s="17"/>
      <c r="AC260" s="184"/>
      <c r="AD260" s="184"/>
      <c r="AE260" s="184"/>
    </row>
    <row r="261" spans="2:41">
      <c r="H261" s="181"/>
      <c r="I261" s="181"/>
      <c r="J261" s="181"/>
      <c r="V261" s="17"/>
      <c r="AC261" s="184"/>
      <c r="AD261" s="184"/>
      <c r="AE261" s="184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82" t="s">
        <v>592</v>
      </c>
      <c r="F265" s="182"/>
      <c r="G265" s="182"/>
      <c r="H265" s="182"/>
      <c r="V265" s="17"/>
      <c r="X265" s="23" t="s">
        <v>32</v>
      </c>
      <c r="Y265" s="20">
        <f>IF(B264="PAGADO",0,C269)</f>
        <v>205.25000000000011</v>
      </c>
      <c r="AA265" s="182" t="s">
        <v>435</v>
      </c>
      <c r="AB265" s="182"/>
      <c r="AC265" s="182"/>
      <c r="AD265" s="182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85" t="str">
        <f>IF(C269&lt;0,"NO PAGAR","COBRAR")</f>
        <v>COBRAR</v>
      </c>
      <c r="C270" s="185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76" t="s">
        <v>9</v>
      </c>
      <c r="C271" s="177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85" t="str">
        <f>IF(Y270&lt;0,"NO PAGAR","COBRAR")</f>
        <v>COBRAR</v>
      </c>
      <c r="Y271" s="185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76" t="s">
        <v>9</v>
      </c>
      <c r="Y272" s="177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78" t="s">
        <v>7</v>
      </c>
      <c r="F281" s="179"/>
      <c r="G281" s="180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78" t="s">
        <v>7</v>
      </c>
      <c r="AB281" s="179"/>
      <c r="AC281" s="180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78" t="s">
        <v>7</v>
      </c>
      <c r="O283" s="179"/>
      <c r="P283" s="179"/>
      <c r="Q283" s="180"/>
      <c r="R283" s="18">
        <f>SUM(R267:R282)</f>
        <v>40</v>
      </c>
      <c r="S283" s="3"/>
      <c r="V283" s="17"/>
      <c r="X283" s="12"/>
      <c r="Y283" s="10"/>
      <c r="AJ283" s="178" t="s">
        <v>7</v>
      </c>
      <c r="AK283" s="179"/>
      <c r="AL283" s="179"/>
      <c r="AM283" s="180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81" t="s">
        <v>30</v>
      </c>
      <c r="I305" s="181"/>
      <c r="J305" s="181"/>
      <c r="V305" s="17"/>
      <c r="AA305" s="181" t="s">
        <v>31</v>
      </c>
      <c r="AB305" s="181"/>
      <c r="AC305" s="181"/>
    </row>
    <row r="306" spans="2:41">
      <c r="H306" s="181"/>
      <c r="I306" s="181"/>
      <c r="J306" s="181"/>
      <c r="V306" s="17"/>
      <c r="AA306" s="181"/>
      <c r="AB306" s="181"/>
      <c r="AC306" s="181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82" t="s">
        <v>435</v>
      </c>
      <c r="F310" s="182"/>
      <c r="G310" s="182"/>
      <c r="H310" s="182"/>
      <c r="V310" s="17"/>
      <c r="X310" s="23" t="s">
        <v>32</v>
      </c>
      <c r="Y310" s="20">
        <f>IF(B1034="PAGADO",0,C315)</f>
        <v>-647.71</v>
      </c>
      <c r="AA310" s="182" t="s">
        <v>702</v>
      </c>
      <c r="AB310" s="182"/>
      <c r="AC310" s="182"/>
      <c r="AD310" s="182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83" t="str">
        <f>IF(Y315&lt;0,"NO PAGAR","COBRAR'")</f>
        <v>NO PAGAR</v>
      </c>
      <c r="Y316" s="183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83" t="str">
        <f>IF(C315&lt;0,"NO PAGAR","COBRAR'")</f>
        <v>NO PAGAR</v>
      </c>
      <c r="C317" s="183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76" t="s">
        <v>9</v>
      </c>
      <c r="C318" s="177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76" t="s">
        <v>9</v>
      </c>
      <c r="Y318" s="177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178" t="s">
        <v>7</v>
      </c>
      <c r="F326" s="179"/>
      <c r="G326" s="180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78" t="s">
        <v>7</v>
      </c>
      <c r="AB326" s="179"/>
      <c r="AC326" s="180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78" t="s">
        <v>7</v>
      </c>
      <c r="O328" s="179"/>
      <c r="P328" s="179"/>
      <c r="Q328" s="180"/>
      <c r="R328" s="18">
        <f>SUM(R312:R327)</f>
        <v>2600</v>
      </c>
      <c r="S328" s="3"/>
      <c r="V328" s="17"/>
      <c r="X328" s="12"/>
      <c r="Y328" s="10"/>
      <c r="AJ328" s="178" t="s">
        <v>7</v>
      </c>
      <c r="AK328" s="179"/>
      <c r="AL328" s="179"/>
      <c r="AM328" s="180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81" t="s">
        <v>28</v>
      </c>
      <c r="I345" s="181"/>
      <c r="J345" s="181"/>
      <c r="V345" s="17"/>
    </row>
    <row r="346" spans="2:41">
      <c r="H346" s="181"/>
      <c r="I346" s="181"/>
      <c r="J346" s="181"/>
      <c r="V346" s="17"/>
    </row>
    <row r="347" spans="2:41">
      <c r="V347" s="17"/>
      <c r="X347" s="194" t="s">
        <v>64</v>
      </c>
      <c r="AB347" s="191" t="s">
        <v>29</v>
      </c>
      <c r="AC347" s="191"/>
      <c r="AD347" s="191"/>
    </row>
    <row r="348" spans="2:41">
      <c r="V348" s="17"/>
      <c r="X348" s="194"/>
      <c r="AB348" s="191"/>
      <c r="AC348" s="191"/>
      <c r="AD348" s="191"/>
    </row>
    <row r="349" spans="2:41" ht="23.25">
      <c r="B349" s="22" t="s">
        <v>64</v>
      </c>
      <c r="V349" s="17"/>
      <c r="X349" s="194"/>
      <c r="AB349" s="191"/>
      <c r="AC349" s="191"/>
      <c r="AD349" s="191"/>
    </row>
    <row r="350" spans="2:41" ht="23.25">
      <c r="B350" s="23" t="s">
        <v>32</v>
      </c>
      <c r="C350" s="20">
        <f>IF(X310="PAGADO",0,Y315)</f>
        <v>-785.77</v>
      </c>
      <c r="E350" s="182" t="s">
        <v>435</v>
      </c>
      <c r="F350" s="182"/>
      <c r="G350" s="182"/>
      <c r="H350" s="182"/>
      <c r="V350" s="17"/>
      <c r="X350" s="23" t="s">
        <v>32</v>
      </c>
      <c r="Y350" s="20">
        <f>IF(B350="PAGADO",0,C355)</f>
        <v>-215.76999999999998</v>
      </c>
      <c r="AA350" s="182" t="s">
        <v>702</v>
      </c>
      <c r="AB350" s="182"/>
      <c r="AC350" s="182"/>
      <c r="AD350" s="182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85" t="str">
        <f>IF(C355&lt;0,"NO PAGAR","COBRAR")</f>
        <v>NO PAGAR</v>
      </c>
      <c r="C356" s="185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85" t="str">
        <f>IF(Y355&lt;0,"NO PAGAR","COBRAR")</f>
        <v>COBRAR</v>
      </c>
      <c r="Y356" s="185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76" t="s">
        <v>9</v>
      </c>
      <c r="C357" s="177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76" t="s">
        <v>9</v>
      </c>
      <c r="Y357" s="177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78" t="s">
        <v>7</v>
      </c>
      <c r="AK361" s="179"/>
      <c r="AL361" s="179"/>
      <c r="AM361" s="180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78" t="s">
        <v>7</v>
      </c>
      <c r="F366" s="179"/>
      <c r="G366" s="180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78" t="s">
        <v>7</v>
      </c>
      <c r="AB366" s="179"/>
      <c r="AC366" s="180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78" t="s">
        <v>7</v>
      </c>
      <c r="O368" s="179"/>
      <c r="P368" s="179"/>
      <c r="Q368" s="180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81" t="s">
        <v>30</v>
      </c>
      <c r="I384" s="181"/>
      <c r="J384" s="181"/>
      <c r="V384" s="17"/>
      <c r="AA384" s="181" t="s">
        <v>31</v>
      </c>
      <c r="AB384" s="181"/>
      <c r="AC384" s="181"/>
    </row>
    <row r="385" spans="2:41">
      <c r="H385" s="181"/>
      <c r="I385" s="181"/>
      <c r="J385" s="181"/>
      <c r="V385" s="17"/>
      <c r="AA385" s="181"/>
      <c r="AB385" s="181"/>
      <c r="AC385" s="181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82" t="s">
        <v>778</v>
      </c>
      <c r="F389" s="182"/>
      <c r="G389" s="182"/>
      <c r="H389" s="182"/>
      <c r="V389" s="17"/>
      <c r="X389" s="23" t="s">
        <v>32</v>
      </c>
      <c r="Y389" s="20">
        <f>IF(B1127="PAGADO",0,C394)</f>
        <v>-132.38000000000011</v>
      </c>
      <c r="AA389" s="182" t="s">
        <v>842</v>
      </c>
      <c r="AB389" s="182"/>
      <c r="AC389" s="182"/>
      <c r="AD389" s="182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83" t="str">
        <f>IF(Y394&lt;0,"NO PAGAR","COBRAR'")</f>
        <v>COBRAR'</v>
      </c>
      <c r="Y395" s="183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83" t="str">
        <f>IF(C394&lt;0,"NO PAGAR","COBRAR'")</f>
        <v>NO PAGAR</v>
      </c>
      <c r="C396" s="183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76" t="s">
        <v>9</v>
      </c>
      <c r="C397" s="177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76" t="s">
        <v>9</v>
      </c>
      <c r="Y397" s="177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78" t="s">
        <v>7</v>
      </c>
      <c r="AK399" s="179"/>
      <c r="AL399" s="179"/>
      <c r="AM399" s="180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78" t="s">
        <v>7</v>
      </c>
      <c r="F405" s="179"/>
      <c r="G405" s="180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78" t="s">
        <v>7</v>
      </c>
      <c r="AB405" s="179"/>
      <c r="AC405" s="180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>
      <c r="B407" s="12"/>
      <c r="C407" s="10"/>
      <c r="N407" s="178" t="s">
        <v>7</v>
      </c>
      <c r="O407" s="179"/>
      <c r="P407" s="179"/>
      <c r="Q407" s="180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81" t="s">
        <v>28</v>
      </c>
      <c r="I419" s="181"/>
      <c r="J419" s="181"/>
      <c r="V419" s="17"/>
      <c r="AC419" s="24"/>
      <c r="AD419" s="24"/>
      <c r="AE419" s="24"/>
    </row>
    <row r="420" spans="2:41" ht="15" customHeight="1">
      <c r="H420" s="181"/>
      <c r="I420" s="181"/>
      <c r="J420" s="181"/>
      <c r="V420" s="17"/>
      <c r="AC420" s="24"/>
      <c r="AD420" s="24"/>
      <c r="AE420" s="24"/>
    </row>
    <row r="421" spans="2:41" ht="23.25">
      <c r="V421" s="17"/>
      <c r="AB421" s="184" t="s">
        <v>29</v>
      </c>
      <c r="AC421" s="184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82" t="s">
        <v>778</v>
      </c>
      <c r="F424" s="182"/>
      <c r="G424" s="182"/>
      <c r="H424" s="182"/>
      <c r="V424" s="17"/>
      <c r="X424" s="23" t="s">
        <v>32</v>
      </c>
      <c r="Y424" s="20">
        <f>IF(B424="PAGADO",0,C429)</f>
        <v>233.90999999999997</v>
      </c>
      <c r="AA424" s="182" t="s">
        <v>435</v>
      </c>
      <c r="AB424" s="182"/>
      <c r="AC424" s="182"/>
      <c r="AD424" s="182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85" t="str">
        <f>IF(C429&lt;0,"NO PAGAR","COBRAR")</f>
        <v>COBRAR</v>
      </c>
      <c r="C430" s="185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85" t="str">
        <f>IF(Y429&lt;0,"NO PAGAR","COBRAR")</f>
        <v>COBRAR</v>
      </c>
      <c r="Y430" s="185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76" t="s">
        <v>9</v>
      </c>
      <c r="C431" s="177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76" t="s">
        <v>9</v>
      </c>
      <c r="Y431" s="177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78" t="s">
        <v>7</v>
      </c>
      <c r="AK439" s="179"/>
      <c r="AL439" s="179"/>
      <c r="AM439" s="180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78" t="s">
        <v>7</v>
      </c>
      <c r="F440" s="179"/>
      <c r="G440" s="180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78" t="s">
        <v>7</v>
      </c>
      <c r="AB440" s="179"/>
      <c r="AC440" s="180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>
      <c r="B442" s="12"/>
      <c r="C442" s="10"/>
      <c r="N442" s="178" t="s">
        <v>7</v>
      </c>
      <c r="O442" s="179"/>
      <c r="P442" s="179"/>
      <c r="Q442" s="180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>
      <c r="B444" s="12"/>
      <c r="C444" s="10"/>
      <c r="V444" s="17"/>
      <c r="X444" s="12"/>
      <c r="Y444" s="10"/>
      <c r="AN444" s="132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81" t="s">
        <v>30</v>
      </c>
      <c r="I459" s="181"/>
      <c r="J459" s="181"/>
      <c r="V459" s="17"/>
      <c r="AA459" s="181" t="s">
        <v>31</v>
      </c>
      <c r="AB459" s="181"/>
      <c r="AC459" s="181"/>
    </row>
    <row r="460" spans="1:43">
      <c r="H460" s="181"/>
      <c r="I460" s="181"/>
      <c r="J460" s="181"/>
      <c r="V460" s="17"/>
      <c r="AA460" s="181"/>
      <c r="AB460" s="181"/>
      <c r="AC460" s="181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82" t="s">
        <v>778</v>
      </c>
      <c r="F464" s="182"/>
      <c r="G464" s="182"/>
      <c r="H464" s="182"/>
      <c r="V464" s="17"/>
      <c r="X464" s="23" t="s">
        <v>32</v>
      </c>
      <c r="Y464" s="20">
        <f>IF(B464="PAGADO",0,C469)</f>
        <v>0</v>
      </c>
      <c r="AA464" s="182" t="s">
        <v>435</v>
      </c>
      <c r="AB464" s="182"/>
      <c r="AC464" s="182"/>
      <c r="AD464" s="182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83" t="str">
        <f>IF(Y469&lt;0,"NO PAGAR","COBRAR'")</f>
        <v>COBRAR'</v>
      </c>
      <c r="Y470" s="183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183" t="str">
        <f>IF(C469&lt;0,"NO PAGAR","COBRAR'")</f>
        <v>COBRAR'</v>
      </c>
      <c r="C471" s="183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76" t="s">
        <v>9</v>
      </c>
      <c r="C472" s="177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76" t="s">
        <v>9</v>
      </c>
      <c r="Y472" s="177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959</v>
      </c>
      <c r="C480" s="10">
        <v>48.66</v>
      </c>
      <c r="E480" s="178" t="s">
        <v>7</v>
      </c>
      <c r="F480" s="179"/>
      <c r="G480" s="180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78" t="s">
        <v>7</v>
      </c>
      <c r="AB480" s="179"/>
      <c r="AC480" s="180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78" t="s">
        <v>7</v>
      </c>
      <c r="O482" s="179"/>
      <c r="P482" s="179"/>
      <c r="Q482" s="180"/>
      <c r="R482" s="18">
        <f>SUM(R466:R481)</f>
        <v>25</v>
      </c>
      <c r="S482" s="3"/>
      <c r="V482" s="17"/>
      <c r="X482" s="12"/>
      <c r="Y482" s="10"/>
      <c r="AJ482" s="178" t="s">
        <v>7</v>
      </c>
      <c r="AK482" s="179"/>
      <c r="AL482" s="179"/>
      <c r="AM482" s="180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2">
        <v>20230607</v>
      </c>
      <c r="AK483" s="152" t="s">
        <v>473</v>
      </c>
      <c r="AL483" s="152" t="s">
        <v>975</v>
      </c>
      <c r="AM483" s="152" t="s">
        <v>476</v>
      </c>
      <c r="AN483" s="154">
        <v>64.17</v>
      </c>
      <c r="AO483" s="153">
        <v>36669</v>
      </c>
      <c r="AP483" s="152">
        <v>0</v>
      </c>
    </row>
    <row r="484" spans="2:42" ht="27" thickBot="1">
      <c r="B484" s="12"/>
      <c r="C484" s="10"/>
      <c r="V484" s="17"/>
      <c r="X484" s="12"/>
      <c r="Y484" s="10"/>
      <c r="AJ484" s="152">
        <v>20230610</v>
      </c>
      <c r="AK484" s="152" t="s">
        <v>473</v>
      </c>
      <c r="AL484" s="152" t="s">
        <v>975</v>
      </c>
      <c r="AM484" s="152" t="s">
        <v>476</v>
      </c>
      <c r="AN484" s="154">
        <v>69</v>
      </c>
      <c r="AO484" s="153">
        <v>39429</v>
      </c>
      <c r="AP484" s="152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5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84" t="s">
        <v>29</v>
      </c>
      <c r="AD491" s="184"/>
      <c r="AE491" s="184"/>
    </row>
    <row r="492" spans="2:42">
      <c r="H492" s="181" t="s">
        <v>28</v>
      </c>
      <c r="I492" s="181"/>
      <c r="J492" s="181"/>
      <c r="V492" s="17"/>
      <c r="AC492" s="184"/>
      <c r="AD492" s="184"/>
      <c r="AE492" s="184"/>
    </row>
    <row r="493" spans="2:42">
      <c r="H493" s="181"/>
      <c r="I493" s="181"/>
      <c r="J493" s="181"/>
      <c r="V493" s="17"/>
      <c r="AC493" s="184"/>
      <c r="AD493" s="184"/>
      <c r="AE493" s="184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182" t="s">
        <v>778</v>
      </c>
      <c r="F497" s="182"/>
      <c r="G497" s="182"/>
      <c r="H497" s="182"/>
      <c r="V497" s="17"/>
      <c r="X497" s="23" t="s">
        <v>32</v>
      </c>
      <c r="Y497" s="20">
        <f>IF(B497="PAGADO",0,C502)</f>
        <v>-76.500000000000227</v>
      </c>
      <c r="AA497" s="182" t="s">
        <v>532</v>
      </c>
      <c r="AB497" s="182"/>
      <c r="AC497" s="182"/>
      <c r="AD497" s="182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1035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1057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1044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591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185" t="str">
        <f>IF(C502&lt;0,"NO PAGAR","COBRAR")</f>
        <v>NO PAGAR</v>
      </c>
      <c r="C503" s="185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85" t="str">
        <f>IF(Y502&lt;0,"NO PAGAR","COBRAR")</f>
        <v>COBRAR</v>
      </c>
      <c r="Y503" s="185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76" t="s">
        <v>9</v>
      </c>
      <c r="C504" s="177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76" t="s">
        <v>9</v>
      </c>
      <c r="Y504" s="177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1032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1027</v>
      </c>
      <c r="C513" s="10">
        <v>183.51</v>
      </c>
      <c r="E513" s="178" t="s">
        <v>7</v>
      </c>
      <c r="F513" s="179"/>
      <c r="G513" s="180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78" t="s">
        <v>7</v>
      </c>
      <c r="AB513" s="179"/>
      <c r="AC513" s="180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178" t="s">
        <v>7</v>
      </c>
      <c r="O515" s="179"/>
      <c r="P515" s="179"/>
      <c r="Q515" s="180"/>
      <c r="R515" s="18">
        <f>SUM(R499:R514)</f>
        <v>1250.68</v>
      </c>
      <c r="S515" s="3"/>
      <c r="V515" s="17"/>
      <c r="X515" s="12"/>
      <c r="Y515" s="10"/>
      <c r="AJ515" s="178" t="s">
        <v>7</v>
      </c>
      <c r="AK515" s="179"/>
      <c r="AL515" s="179"/>
      <c r="AM515" s="180"/>
      <c r="AN515" s="18">
        <f>SUM(AN499:AN514)</f>
        <v>0</v>
      </c>
      <c r="AO515" s="3"/>
    </row>
    <row r="516" spans="2:41" ht="16.5" customHeight="1" thickBot="1">
      <c r="B516" s="12"/>
      <c r="C516" s="10"/>
      <c r="N516" s="152">
        <v>20230620</v>
      </c>
      <c r="O516" s="152" t="s">
        <v>473</v>
      </c>
      <c r="P516" s="152" t="s">
        <v>476</v>
      </c>
      <c r="Q516" s="154">
        <v>72</v>
      </c>
      <c r="R516" s="152">
        <v>41.14</v>
      </c>
      <c r="S516" s="152">
        <v>236547</v>
      </c>
      <c r="V516" s="17"/>
      <c r="X516" s="12"/>
      <c r="Y516" s="10"/>
    </row>
    <row r="517" spans="2:41" ht="16.5" customHeight="1" thickBot="1">
      <c r="B517" s="12"/>
      <c r="C517" s="10"/>
      <c r="N517" s="152">
        <v>20230629</v>
      </c>
      <c r="O517" s="152" t="s">
        <v>473</v>
      </c>
      <c r="P517" s="152" t="s">
        <v>476</v>
      </c>
      <c r="Q517" s="154">
        <v>57.5</v>
      </c>
      <c r="R517" s="152">
        <v>32.856999999999999</v>
      </c>
      <c r="S517" s="152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2">
        <v>20230630</v>
      </c>
      <c r="O518" s="152" t="s">
        <v>473</v>
      </c>
      <c r="P518" s="152" t="s">
        <v>476</v>
      </c>
      <c r="Q518" s="154">
        <v>54.01</v>
      </c>
      <c r="R518" s="152">
        <v>30.861000000000001</v>
      </c>
      <c r="S518" s="152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7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181" t="s">
        <v>30</v>
      </c>
      <c r="I533" s="181"/>
      <c r="J533" s="181"/>
      <c r="V533" s="17"/>
      <c r="AA533" s="181" t="s">
        <v>31</v>
      </c>
      <c r="AB533" s="181"/>
      <c r="AC533" s="181"/>
    </row>
    <row r="534" spans="1:43">
      <c r="H534" s="181"/>
      <c r="I534" s="181"/>
      <c r="J534" s="181"/>
      <c r="V534" s="17"/>
      <c r="AA534" s="181"/>
      <c r="AB534" s="181"/>
      <c r="AC534" s="181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1085</v>
      </c>
      <c r="C538" s="20">
        <f>IF(X497="PAGADO",0,Y502)</f>
        <v>443.49999999999977</v>
      </c>
      <c r="E538" s="182" t="s">
        <v>435</v>
      </c>
      <c r="F538" s="182"/>
      <c r="G538" s="182"/>
      <c r="H538" s="182"/>
      <c r="V538" s="17"/>
      <c r="X538" s="23" t="s">
        <v>32</v>
      </c>
      <c r="Y538" s="20">
        <f>IF(B1323="PAGADO",0,C543)</f>
        <v>1125.4899999999998</v>
      </c>
      <c r="AA538" s="182" t="s">
        <v>20</v>
      </c>
      <c r="AB538" s="182"/>
      <c r="AC538" s="182"/>
      <c r="AD538" s="182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1067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1125.4899999999998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1125.4899999999998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83" t="str">
        <f>IF(Y543&lt;0,"NO PAGAR","COBRAR'")</f>
        <v>COBRAR'</v>
      </c>
      <c r="Y544" s="183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183" t="str">
        <f>IF(C543&lt;0,"NO PAGAR","COBRAR'")</f>
        <v>COBRAR'</v>
      </c>
      <c r="C545" s="183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76" t="s">
        <v>9</v>
      </c>
      <c r="C546" s="177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76" t="s">
        <v>9</v>
      </c>
      <c r="Y546" s="177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178" t="s">
        <v>7</v>
      </c>
      <c r="F554" s="179"/>
      <c r="G554" s="180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78" t="s">
        <v>7</v>
      </c>
      <c r="AB554" s="179"/>
      <c r="AC554" s="180"/>
      <c r="AD554" s="5">
        <f>SUM(AD540:AD553)</f>
        <v>0</v>
      </c>
      <c r="AJ554" s="3"/>
      <c r="AK554" s="3"/>
      <c r="AL554" s="3"/>
      <c r="AM554" s="3"/>
      <c r="AN554" s="18"/>
      <c r="AO554" s="3"/>
    </row>
    <row r="555" spans="2:41">
      <c r="B555" s="11" t="s">
        <v>1081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78" t="s">
        <v>7</v>
      </c>
      <c r="O556" s="179"/>
      <c r="P556" s="179"/>
      <c r="Q556" s="180"/>
      <c r="R556" s="18">
        <f>SUM(R540:R555)</f>
        <v>0</v>
      </c>
      <c r="S556" s="3"/>
      <c r="V556" s="17"/>
      <c r="X556" s="12"/>
      <c r="Y556" s="10"/>
      <c r="AJ556" s="178" t="s">
        <v>7</v>
      </c>
      <c r="AK556" s="179"/>
      <c r="AL556" s="179"/>
      <c r="AM556" s="180"/>
      <c r="AN556" s="18">
        <f>SUM(AN540:AN555)</f>
        <v>0</v>
      </c>
      <c r="AO556" s="3"/>
    </row>
    <row r="557" spans="2:41" ht="15.75" thickBot="1">
      <c r="B557" s="12"/>
      <c r="C557" s="10"/>
      <c r="N557" t="s">
        <v>1080</v>
      </c>
      <c r="O557" s="170">
        <v>0.28120370370370368</v>
      </c>
      <c r="P557">
        <v>20230707</v>
      </c>
      <c r="Q557" t="s">
        <v>473</v>
      </c>
      <c r="R557" t="s">
        <v>975</v>
      </c>
      <c r="S557" t="s">
        <v>476</v>
      </c>
      <c r="T557" s="166">
        <v>73</v>
      </c>
      <c r="U557" s="166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1080</v>
      </c>
      <c r="O558" s="170">
        <v>0.47872685185185188</v>
      </c>
      <c r="P558">
        <v>20230710</v>
      </c>
      <c r="Q558" t="s">
        <v>473</v>
      </c>
      <c r="R558" t="s">
        <v>975</v>
      </c>
      <c r="S558" t="s">
        <v>476</v>
      </c>
      <c r="T558" s="166">
        <v>50.01</v>
      </c>
      <c r="U558" s="166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70"/>
      <c r="T559" s="172">
        <f>SUM(T557:T558)</f>
        <v>123.00999999999999</v>
      </c>
      <c r="U559" s="166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184" t="s">
        <v>29</v>
      </c>
      <c r="AD565" s="184"/>
      <c r="AE565" s="184"/>
    </row>
    <row r="566" spans="2:41">
      <c r="H566" s="181" t="s">
        <v>28</v>
      </c>
      <c r="I566" s="181"/>
      <c r="J566" s="181"/>
      <c r="V566" s="17"/>
      <c r="AC566" s="184"/>
      <c r="AD566" s="184"/>
      <c r="AE566" s="184"/>
    </row>
    <row r="567" spans="2:41">
      <c r="H567" s="181"/>
      <c r="I567" s="181"/>
      <c r="J567" s="181"/>
      <c r="V567" s="17"/>
      <c r="AC567" s="184"/>
      <c r="AD567" s="184"/>
      <c r="AE567" s="184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32</v>
      </c>
      <c r="C571" s="20">
        <f>IF(X538="PAGADO",0,Y543)</f>
        <v>1125.4899999999998</v>
      </c>
      <c r="E571" s="182" t="s">
        <v>20</v>
      </c>
      <c r="F571" s="182"/>
      <c r="G571" s="182"/>
      <c r="H571" s="182"/>
      <c r="V571" s="17"/>
      <c r="X571" s="23" t="s">
        <v>32</v>
      </c>
      <c r="Y571" s="20">
        <f>IF(B571="PAGADO",0,C576)</f>
        <v>1125.4899999999998</v>
      </c>
      <c r="AA571" s="182" t="s">
        <v>20</v>
      </c>
      <c r="AB571" s="182"/>
      <c r="AC571" s="182"/>
      <c r="AD571" s="182"/>
    </row>
    <row r="572" spans="2:41">
      <c r="B572" s="1" t="s">
        <v>0</v>
      </c>
      <c r="C572" s="19">
        <f>H587</f>
        <v>0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" t="s">
        <v>24</v>
      </c>
      <c r="C574" s="19">
        <f>IF(C571&gt;0,C571+C572,C572)</f>
        <v>1125.4899999999998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1125.4899999999998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0</v>
      </c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0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1125.4899999999998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1125.4899999999998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185" t="str">
        <f>IF(C576&lt;0,"NO PAGAR","COBRAR")</f>
        <v>COBRAR</v>
      </c>
      <c r="C577" s="185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85" t="str">
        <f>IF(Y576&lt;0,"NO PAGAR","COBRAR")</f>
        <v>COBRAR</v>
      </c>
      <c r="Y577" s="185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76" t="s">
        <v>9</v>
      </c>
      <c r="C578" s="177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76" t="s">
        <v>9</v>
      </c>
      <c r="Y578" s="177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 t="b">
        <f>IF(Y538&lt;=0,Y538*-1)</f>
        <v>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0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14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/>
      <c r="E587" s="178" t="s">
        <v>7</v>
      </c>
      <c r="F587" s="179"/>
      <c r="G587" s="180"/>
      <c r="H587" s="5">
        <f>SUM(H573:H586)</f>
        <v>0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78" t="s">
        <v>7</v>
      </c>
      <c r="AB587" s="179"/>
      <c r="AC587" s="180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178" t="s">
        <v>7</v>
      </c>
      <c r="O589" s="179"/>
      <c r="P589" s="179"/>
      <c r="Q589" s="180"/>
      <c r="R589" s="18">
        <f>SUM(R573:R588)</f>
        <v>0</v>
      </c>
      <c r="S589" s="3"/>
      <c r="V589" s="17"/>
      <c r="X589" s="12"/>
      <c r="Y589" s="10"/>
      <c r="AJ589" s="178" t="s">
        <v>7</v>
      </c>
      <c r="AK589" s="179"/>
      <c r="AL589" s="179"/>
      <c r="AM589" s="180"/>
      <c r="AN589" s="18">
        <f>SUM(AN573:AN588)</f>
        <v>0</v>
      </c>
      <c r="AO589" s="3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E592" s="14"/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0</v>
      </c>
      <c r="V598" s="17"/>
      <c r="X598" s="15" t="s">
        <v>18</v>
      </c>
      <c r="Y598" s="16">
        <f>SUM(Y579:Y597)</f>
        <v>0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181" t="s">
        <v>30</v>
      </c>
      <c r="I611" s="181"/>
      <c r="J611" s="181"/>
      <c r="V611" s="17"/>
      <c r="AA611" s="181" t="s">
        <v>31</v>
      </c>
      <c r="AB611" s="181"/>
      <c r="AC611" s="181"/>
    </row>
    <row r="612" spans="1:43">
      <c r="H612" s="181"/>
      <c r="I612" s="181"/>
      <c r="J612" s="181"/>
      <c r="V612" s="17"/>
      <c r="AA612" s="181"/>
      <c r="AB612" s="181"/>
      <c r="AC612" s="181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32</v>
      </c>
      <c r="C616" s="20">
        <f>IF(X571="PAGADO",0,C576)</f>
        <v>1125.4899999999998</v>
      </c>
      <c r="E616" s="182" t="s">
        <v>20</v>
      </c>
      <c r="F616" s="182"/>
      <c r="G616" s="182"/>
      <c r="H616" s="182"/>
      <c r="V616" s="17"/>
      <c r="X616" s="23" t="s">
        <v>32</v>
      </c>
      <c r="Y616" s="20">
        <f>IF(B1416="PAGADO",0,C621)</f>
        <v>1125.4899999999998</v>
      </c>
      <c r="AA616" s="182" t="s">
        <v>20</v>
      </c>
      <c r="AB616" s="182"/>
      <c r="AC616" s="182"/>
      <c r="AD616" s="182"/>
    </row>
    <row r="617" spans="1:43">
      <c r="B617" s="1" t="s">
        <v>0</v>
      </c>
      <c r="C617" s="19">
        <f>H632</f>
        <v>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Y618" s="2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1:43">
      <c r="B619" s="1" t="s">
        <v>24</v>
      </c>
      <c r="C619" s="19">
        <f>IF(C616&gt;0,C616+C617,C617)</f>
        <v>1125.4899999999998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1125.4899999999998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C644</f>
        <v>0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Y644</f>
        <v>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1125.4899999999998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1125.4899999999998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83" t="str">
        <f>IF(Y621&lt;0,"NO PAGAR","COBRAR'")</f>
        <v>COBRAR'</v>
      </c>
      <c r="Y622" s="183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183" t="str">
        <f>IF(C621&lt;0,"NO PAGAR","COBRAR'")</f>
        <v>COBRAR'</v>
      </c>
      <c r="C623" s="183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176" t="s">
        <v>9</v>
      </c>
      <c r="C624" s="17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76" t="s">
        <v>9</v>
      </c>
      <c r="Y624" s="177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9" t="str">
        <f>IF(Y576&lt;0,"SALDO ADELANTADO","SALDO A FAVOR '")</f>
        <v>SALDO A FAVOR '</v>
      </c>
      <c r="C625" s="10" t="b">
        <f>IF(Y576&lt;=0,Y576*-1)</f>
        <v>0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16</v>
      </c>
      <c r="C632" s="10"/>
      <c r="E632" s="178" t="s">
        <v>7</v>
      </c>
      <c r="F632" s="179"/>
      <c r="G632" s="180"/>
      <c r="H632" s="5">
        <f>SUM(H618:H631)</f>
        <v>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78" t="s">
        <v>7</v>
      </c>
      <c r="AB632" s="179"/>
      <c r="AC632" s="180"/>
      <c r="AD632" s="5">
        <f>SUM(AD618:AD631)</f>
        <v>0</v>
      </c>
      <c r="AJ632" s="3"/>
      <c r="AK632" s="3"/>
      <c r="AL632" s="3"/>
      <c r="AM632" s="3"/>
      <c r="AN632" s="18"/>
      <c r="AO632" s="3"/>
    </row>
    <row r="633" spans="2:41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17</v>
      </c>
      <c r="Y633" s="10"/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1">
      <c r="B634" s="12"/>
      <c r="C634" s="10"/>
      <c r="N634" s="178" t="s">
        <v>7</v>
      </c>
      <c r="O634" s="179"/>
      <c r="P634" s="179"/>
      <c r="Q634" s="180"/>
      <c r="R634" s="18">
        <f>SUM(R618:R633)</f>
        <v>0</v>
      </c>
      <c r="S634" s="3"/>
      <c r="V634" s="17"/>
      <c r="X634" s="12"/>
      <c r="Y634" s="10"/>
      <c r="AJ634" s="178" t="s">
        <v>7</v>
      </c>
      <c r="AK634" s="179"/>
      <c r="AL634" s="179"/>
      <c r="AM634" s="180"/>
      <c r="AN634" s="18">
        <f>SUM(AN618:AN633)</f>
        <v>0</v>
      </c>
      <c r="AO634" s="3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E637" s="14"/>
      <c r="V637" s="17"/>
      <c r="X637" s="12"/>
      <c r="Y637" s="10"/>
      <c r="AA637" s="14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1"/>
      <c r="C643" s="10"/>
      <c r="V643" s="17"/>
      <c r="X643" s="11"/>
      <c r="Y643" s="10"/>
    </row>
    <row r="644" spans="2:27">
      <c r="B644" s="15" t="s">
        <v>18</v>
      </c>
      <c r="C644" s="16">
        <f>SUM(C625:C643)</f>
        <v>0</v>
      </c>
      <c r="D644" t="s">
        <v>22</v>
      </c>
      <c r="E644" t="s">
        <v>21</v>
      </c>
      <c r="V644" s="17"/>
      <c r="X644" s="15" t="s">
        <v>18</v>
      </c>
      <c r="Y644" s="16">
        <f>SUM(Y625:Y643)</f>
        <v>0</v>
      </c>
      <c r="Z644" t="s">
        <v>22</v>
      </c>
      <c r="AA644" t="s">
        <v>21</v>
      </c>
    </row>
    <row r="645" spans="2:27">
      <c r="E645" s="1" t="s">
        <v>19</v>
      </c>
      <c r="V645" s="17"/>
      <c r="AA645" s="1" t="s">
        <v>19</v>
      </c>
    </row>
    <row r="646" spans="2:27">
      <c r="V646" s="17"/>
    </row>
    <row r="647" spans="2:27">
      <c r="V647" s="17"/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  <c r="AC658" s="184" t="s">
        <v>29</v>
      </c>
      <c r="AD658" s="184"/>
      <c r="AE658" s="184"/>
    </row>
    <row r="659" spans="2:41">
      <c r="H659" s="181" t="s">
        <v>28</v>
      </c>
      <c r="I659" s="181"/>
      <c r="J659" s="181"/>
      <c r="V659" s="17"/>
      <c r="AC659" s="184"/>
      <c r="AD659" s="184"/>
      <c r="AE659" s="184"/>
    </row>
    <row r="660" spans="2:41">
      <c r="H660" s="181"/>
      <c r="I660" s="181"/>
      <c r="J660" s="181"/>
      <c r="V660" s="17"/>
      <c r="AC660" s="184"/>
      <c r="AD660" s="184"/>
      <c r="AE660" s="184"/>
    </row>
    <row r="661" spans="2:41">
      <c r="V661" s="17"/>
    </row>
    <row r="662" spans="2:41">
      <c r="V662" s="17"/>
    </row>
    <row r="663" spans="2:41" ht="23.25">
      <c r="B663" s="22" t="s">
        <v>69</v>
      </c>
      <c r="V663" s="17"/>
      <c r="X663" s="22" t="s">
        <v>69</v>
      </c>
    </row>
    <row r="664" spans="2:41" ht="23.25">
      <c r="B664" s="23" t="s">
        <v>32</v>
      </c>
      <c r="C664" s="20">
        <f>IF(X616="PAGADO",0,Y621)</f>
        <v>1125.4899999999998</v>
      </c>
      <c r="E664" s="182" t="s">
        <v>20</v>
      </c>
      <c r="F664" s="182"/>
      <c r="G664" s="182"/>
      <c r="H664" s="182"/>
      <c r="V664" s="17"/>
      <c r="X664" s="23" t="s">
        <v>32</v>
      </c>
      <c r="Y664" s="20">
        <f>IF(B664="PAGADO",0,C669)</f>
        <v>1125.4899999999998</v>
      </c>
      <c r="AA664" s="182" t="s">
        <v>20</v>
      </c>
      <c r="AB664" s="182"/>
      <c r="AC664" s="182"/>
      <c r="AD664" s="182"/>
    </row>
    <row r="665" spans="2:41">
      <c r="B665" s="1" t="s">
        <v>0</v>
      </c>
      <c r="C665" s="19">
        <f>H680</f>
        <v>0</v>
      </c>
      <c r="E665" s="2" t="s">
        <v>1</v>
      </c>
      <c r="F665" s="2" t="s">
        <v>2</v>
      </c>
      <c r="G665" s="2" t="s">
        <v>3</v>
      </c>
      <c r="H665" s="2" t="s">
        <v>4</v>
      </c>
      <c r="N665" s="2" t="s">
        <v>1</v>
      </c>
      <c r="O665" s="2" t="s">
        <v>5</v>
      </c>
      <c r="P665" s="2" t="s">
        <v>4</v>
      </c>
      <c r="Q665" s="2" t="s">
        <v>6</v>
      </c>
      <c r="R665" s="2" t="s">
        <v>7</v>
      </c>
      <c r="S665" s="3"/>
      <c r="V665" s="17"/>
      <c r="X665" s="1" t="s">
        <v>0</v>
      </c>
      <c r="Y665" s="19">
        <f>AD680</f>
        <v>0</v>
      </c>
      <c r="AA665" s="2" t="s">
        <v>1</v>
      </c>
      <c r="AB665" s="2" t="s">
        <v>2</v>
      </c>
      <c r="AC665" s="2" t="s">
        <v>3</v>
      </c>
      <c r="AD665" s="2" t="s">
        <v>4</v>
      </c>
      <c r="AJ665" s="2" t="s">
        <v>1</v>
      </c>
      <c r="AK665" s="2" t="s">
        <v>5</v>
      </c>
      <c r="AL665" s="2" t="s">
        <v>4</v>
      </c>
      <c r="AM665" s="2" t="s">
        <v>6</v>
      </c>
      <c r="AN665" s="2" t="s">
        <v>7</v>
      </c>
      <c r="AO665" s="3"/>
    </row>
    <row r="666" spans="2:41">
      <c r="C666" s="2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Y666" s="2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" t="s">
        <v>24</v>
      </c>
      <c r="C667" s="19">
        <f>IF(C664&gt;0,C664+C665,C665)</f>
        <v>1125.4899999999998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" t="s">
        <v>24</v>
      </c>
      <c r="Y667" s="19">
        <f>IF(Y664&gt;0,Y664+Y665,Y665)</f>
        <v>1125.4899999999998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" t="s">
        <v>9</v>
      </c>
      <c r="C668" s="20">
        <f>C691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" t="s">
        <v>9</v>
      </c>
      <c r="Y668" s="20">
        <f>Y691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6" t="s">
        <v>25</v>
      </c>
      <c r="C669" s="21">
        <f>C667-C668</f>
        <v>1125.4899999999998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6" t="s">
        <v>8</v>
      </c>
      <c r="Y669" s="21">
        <f>Y667-Y668</f>
        <v>1125.4899999999998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ht="26.25">
      <c r="B670" s="185" t="str">
        <f>IF(C669&lt;0,"NO PAGAR","COBRAR")</f>
        <v>COBRAR</v>
      </c>
      <c r="C670" s="185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85" t="str">
        <f>IF(Y669&lt;0,"NO PAGAR","COBRAR")</f>
        <v>COBRAR</v>
      </c>
      <c r="Y670" s="185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76" t="s">
        <v>9</v>
      </c>
      <c r="C671" s="177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76" t="s">
        <v>9</v>
      </c>
      <c r="Y671" s="177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9" t="str">
        <f>IF(C705&lt;0,"SALDO A FAVOR","SALDO ADELANTAD0'")</f>
        <v>SALDO ADELANTAD0'</v>
      </c>
      <c r="C672" s="10" t="b">
        <f>IF(Y616&lt;=0,Y616*-1)</f>
        <v>0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9" t="str">
        <f>IF(C669&lt;0,"SALDO ADELANTADO","SALDO A FAVOR'")</f>
        <v>SALDO A FAVOR'</v>
      </c>
      <c r="Y672" s="10" t="b">
        <f>IF(C669&lt;=0,C669*-1)</f>
        <v>0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10</v>
      </c>
      <c r="C673" s="10">
        <f>R682</f>
        <v>0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10</v>
      </c>
      <c r="Y673" s="10">
        <f>AN682</f>
        <v>0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11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11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12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12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13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13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14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14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15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15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16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16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17</v>
      </c>
      <c r="C680" s="10"/>
      <c r="E680" s="178" t="s">
        <v>7</v>
      </c>
      <c r="F680" s="179"/>
      <c r="G680" s="180"/>
      <c r="H680" s="5">
        <f>SUM(H666:H679)</f>
        <v>0</v>
      </c>
      <c r="N680" s="3"/>
      <c r="O680" s="3"/>
      <c r="P680" s="3"/>
      <c r="Q680" s="3"/>
      <c r="R680" s="18"/>
      <c r="S680" s="3"/>
      <c r="V680" s="17"/>
      <c r="X680" s="11" t="s">
        <v>17</v>
      </c>
      <c r="Y680" s="10"/>
      <c r="AA680" s="178" t="s">
        <v>7</v>
      </c>
      <c r="AB680" s="179"/>
      <c r="AC680" s="180"/>
      <c r="AD680" s="5">
        <f>SUM(AD666:AD679)</f>
        <v>0</v>
      </c>
      <c r="AJ680" s="3"/>
      <c r="AK680" s="3"/>
      <c r="AL680" s="3"/>
      <c r="AM680" s="3"/>
      <c r="AN680" s="18"/>
      <c r="AO680" s="3"/>
    </row>
    <row r="681" spans="2:41">
      <c r="B681" s="12"/>
      <c r="C681" s="10"/>
      <c r="E681" s="13"/>
      <c r="F681" s="13"/>
      <c r="G681" s="13"/>
      <c r="N681" s="3"/>
      <c r="O681" s="3"/>
      <c r="P681" s="3"/>
      <c r="Q681" s="3"/>
      <c r="R681" s="18"/>
      <c r="S681" s="3"/>
      <c r="V681" s="17"/>
      <c r="X681" s="12"/>
      <c r="Y681" s="10"/>
      <c r="AA681" s="13"/>
      <c r="AB681" s="13"/>
      <c r="AC681" s="13"/>
      <c r="AJ681" s="3"/>
      <c r="AK681" s="3"/>
      <c r="AL681" s="3"/>
      <c r="AM681" s="3"/>
      <c r="AN681" s="18"/>
      <c r="AO681" s="3"/>
    </row>
    <row r="682" spans="2:41">
      <c r="B682" s="12"/>
      <c r="C682" s="10"/>
      <c r="N682" s="178" t="s">
        <v>7</v>
      </c>
      <c r="O682" s="179"/>
      <c r="P682" s="179"/>
      <c r="Q682" s="180"/>
      <c r="R682" s="18">
        <f>SUM(R666:R681)</f>
        <v>0</v>
      </c>
      <c r="S682" s="3"/>
      <c r="V682" s="17"/>
      <c r="X682" s="12"/>
      <c r="Y682" s="10"/>
      <c r="AJ682" s="178" t="s">
        <v>7</v>
      </c>
      <c r="AK682" s="179"/>
      <c r="AL682" s="179"/>
      <c r="AM682" s="180"/>
      <c r="AN682" s="18">
        <f>SUM(AN666:AN681)</f>
        <v>0</v>
      </c>
      <c r="AO682" s="3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E685" s="14"/>
      <c r="V685" s="17"/>
      <c r="X685" s="12"/>
      <c r="Y685" s="10"/>
      <c r="AA685" s="14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1"/>
      <c r="C690" s="10"/>
      <c r="V690" s="17"/>
      <c r="X690" s="11"/>
      <c r="Y690" s="10"/>
    </row>
    <row r="691" spans="1:43">
      <c r="B691" s="15" t="s">
        <v>18</v>
      </c>
      <c r="C691" s="16">
        <f>SUM(C672:C690)</f>
        <v>0</v>
      </c>
      <c r="V691" s="17"/>
      <c r="X691" s="15" t="s">
        <v>18</v>
      </c>
      <c r="Y691" s="16">
        <f>SUM(Y672:Y690)</f>
        <v>0</v>
      </c>
    </row>
    <row r="692" spans="1:43">
      <c r="D692" t="s">
        <v>22</v>
      </c>
      <c r="E692" t="s">
        <v>21</v>
      </c>
      <c r="V692" s="17"/>
      <c r="Z692" t="s">
        <v>22</v>
      </c>
      <c r="AA692" t="s">
        <v>21</v>
      </c>
    </row>
    <row r="693" spans="1:43">
      <c r="E693" s="1" t="s">
        <v>19</v>
      </c>
      <c r="V693" s="17"/>
      <c r="AA693" s="1" t="s">
        <v>19</v>
      </c>
    </row>
    <row r="694" spans="1:43">
      <c r="V694" s="17"/>
    </row>
    <row r="695" spans="1:43">
      <c r="V695" s="17"/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</row>
    <row r="701" spans="1:43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V703" s="17"/>
    </row>
    <row r="704" spans="1:43">
      <c r="H704" s="181" t="s">
        <v>30</v>
      </c>
      <c r="I704" s="181"/>
      <c r="J704" s="181"/>
      <c r="V704" s="17"/>
      <c r="AA704" s="181" t="s">
        <v>31</v>
      </c>
      <c r="AB704" s="181"/>
      <c r="AC704" s="181"/>
    </row>
    <row r="705" spans="2:41">
      <c r="H705" s="181"/>
      <c r="I705" s="181"/>
      <c r="J705" s="181"/>
      <c r="V705" s="17"/>
      <c r="AA705" s="181"/>
      <c r="AB705" s="181"/>
      <c r="AC705" s="181"/>
    </row>
    <row r="706" spans="2:41">
      <c r="V706" s="17"/>
    </row>
    <row r="707" spans="2:41">
      <c r="V707" s="17"/>
    </row>
    <row r="708" spans="2:41" ht="23.25">
      <c r="B708" s="24" t="s">
        <v>69</v>
      </c>
      <c r="V708" s="17"/>
      <c r="X708" s="22" t="s">
        <v>69</v>
      </c>
    </row>
    <row r="709" spans="2:41" ht="23.25">
      <c r="B709" s="23" t="s">
        <v>32</v>
      </c>
      <c r="C709" s="20">
        <f>IF(X664="PAGADO",0,C669)</f>
        <v>1125.4899999999998</v>
      </c>
      <c r="E709" s="182" t="s">
        <v>20</v>
      </c>
      <c r="F709" s="182"/>
      <c r="G709" s="182"/>
      <c r="H709" s="182"/>
      <c r="V709" s="17"/>
      <c r="X709" s="23" t="s">
        <v>32</v>
      </c>
      <c r="Y709" s="20">
        <f>IF(B1509="PAGADO",0,C714)</f>
        <v>1125.4899999999998</v>
      </c>
      <c r="AA709" s="182" t="s">
        <v>20</v>
      </c>
      <c r="AB709" s="182"/>
      <c r="AC709" s="182"/>
      <c r="AD709" s="182"/>
    </row>
    <row r="710" spans="2:41">
      <c r="B710" s="1" t="s">
        <v>0</v>
      </c>
      <c r="C710" s="19">
        <f>H725</f>
        <v>0</v>
      </c>
      <c r="E710" s="2" t="s">
        <v>1</v>
      </c>
      <c r="F710" s="2" t="s">
        <v>2</v>
      </c>
      <c r="G710" s="2" t="s">
        <v>3</v>
      </c>
      <c r="H710" s="2" t="s">
        <v>4</v>
      </c>
      <c r="N710" s="2" t="s">
        <v>1</v>
      </c>
      <c r="O710" s="2" t="s">
        <v>5</v>
      </c>
      <c r="P710" s="2" t="s">
        <v>4</v>
      </c>
      <c r="Q710" s="2" t="s">
        <v>6</v>
      </c>
      <c r="R710" s="2" t="s">
        <v>7</v>
      </c>
      <c r="S710" s="3"/>
      <c r="V710" s="17"/>
      <c r="X710" s="1" t="s">
        <v>0</v>
      </c>
      <c r="Y710" s="19">
        <f>AD725</f>
        <v>0</v>
      </c>
      <c r="AA710" s="2" t="s">
        <v>1</v>
      </c>
      <c r="AB710" s="2" t="s">
        <v>2</v>
      </c>
      <c r="AC710" s="2" t="s">
        <v>3</v>
      </c>
      <c r="AD710" s="2" t="s">
        <v>4</v>
      </c>
      <c r="AJ710" s="2" t="s">
        <v>1</v>
      </c>
      <c r="AK710" s="2" t="s">
        <v>5</v>
      </c>
      <c r="AL710" s="2" t="s">
        <v>4</v>
      </c>
      <c r="AM710" s="2" t="s">
        <v>6</v>
      </c>
      <c r="AN710" s="2" t="s">
        <v>7</v>
      </c>
      <c r="AO710" s="3"/>
    </row>
    <row r="711" spans="2:41">
      <c r="C711" s="2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Y711" s="2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" t="s">
        <v>24</v>
      </c>
      <c r="C712" s="19">
        <f>IF(C709&gt;0,C709+C710,C710)</f>
        <v>1125.4899999999998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" t="s">
        <v>24</v>
      </c>
      <c r="Y712" s="19">
        <f>IF(Y709&gt;0,Y709+Y710,Y710)</f>
        <v>1125.4899999999998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" t="s">
        <v>9</v>
      </c>
      <c r="C713" s="20">
        <f>C737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" t="s">
        <v>9</v>
      </c>
      <c r="Y713" s="20">
        <f>Y737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6" t="s">
        <v>26</v>
      </c>
      <c r="C714" s="21">
        <f>C712-C713</f>
        <v>1125.4899999999998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6" t="s">
        <v>27</v>
      </c>
      <c r="Y714" s="21">
        <f>Y712-Y713</f>
        <v>1125.4899999999998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ht="23.25">
      <c r="B715" s="6"/>
      <c r="C715" s="7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83" t="str">
        <f>IF(Y714&lt;0,"NO PAGAR","COBRAR'")</f>
        <v>COBRAR'</v>
      </c>
      <c r="Y715" s="183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ht="23.25">
      <c r="B716" s="183" t="str">
        <f>IF(C714&lt;0,"NO PAGAR","COBRAR'")</f>
        <v>COBRAR'</v>
      </c>
      <c r="C716" s="183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/>
      <c r="Y716" s="8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76" t="s">
        <v>9</v>
      </c>
      <c r="C717" s="17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76" t="s">
        <v>9</v>
      </c>
      <c r="Y717" s="177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9" t="str">
        <f>IF(Y669&lt;0,"SALDO ADELANTADO","SALDO A FAVOR '")</f>
        <v>SALDO A FAVOR '</v>
      </c>
      <c r="C718" s="10" t="b">
        <f>IF(Y669&lt;=0,Y669*-1)</f>
        <v>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9" t="str">
        <f>IF(C714&lt;0,"SALDO ADELANTADO","SALDO A FAVOR'")</f>
        <v>SALDO A FAVOR'</v>
      </c>
      <c r="Y718" s="10" t="b">
        <f>IF(C714&lt;=0,C714*-1)</f>
        <v>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10</v>
      </c>
      <c r="C719" s="10">
        <f>R727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10</v>
      </c>
      <c r="Y719" s="10">
        <f>AN727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11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11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12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12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13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13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14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14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15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15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16</v>
      </c>
      <c r="C725" s="10"/>
      <c r="E725" s="178" t="s">
        <v>7</v>
      </c>
      <c r="F725" s="179"/>
      <c r="G725" s="180"/>
      <c r="H725" s="5">
        <f>SUM(H711:H724)</f>
        <v>0</v>
      </c>
      <c r="N725" s="3"/>
      <c r="O725" s="3"/>
      <c r="P725" s="3"/>
      <c r="Q725" s="3"/>
      <c r="R725" s="18"/>
      <c r="S725" s="3"/>
      <c r="V725" s="17"/>
      <c r="X725" s="11" t="s">
        <v>16</v>
      </c>
      <c r="Y725" s="10"/>
      <c r="AA725" s="178" t="s">
        <v>7</v>
      </c>
      <c r="AB725" s="179"/>
      <c r="AC725" s="180"/>
      <c r="AD725" s="5">
        <f>SUM(AD711:AD724)</f>
        <v>0</v>
      </c>
      <c r="AJ725" s="3"/>
      <c r="AK725" s="3"/>
      <c r="AL725" s="3"/>
      <c r="AM725" s="3"/>
      <c r="AN725" s="18"/>
      <c r="AO725" s="3"/>
    </row>
    <row r="726" spans="2:41">
      <c r="B726" s="11" t="s">
        <v>17</v>
      </c>
      <c r="C726" s="10"/>
      <c r="E726" s="13"/>
      <c r="F726" s="13"/>
      <c r="G726" s="13"/>
      <c r="N726" s="3"/>
      <c r="O726" s="3"/>
      <c r="P726" s="3"/>
      <c r="Q726" s="3"/>
      <c r="R726" s="18"/>
      <c r="S726" s="3"/>
      <c r="V726" s="17"/>
      <c r="X726" s="11" t="s">
        <v>17</v>
      </c>
      <c r="Y726" s="10"/>
      <c r="AA726" s="13"/>
      <c r="AB726" s="13"/>
      <c r="AC726" s="13"/>
      <c r="AJ726" s="3"/>
      <c r="AK726" s="3"/>
      <c r="AL726" s="3"/>
      <c r="AM726" s="3"/>
      <c r="AN726" s="18"/>
      <c r="AO726" s="3"/>
    </row>
    <row r="727" spans="2:41">
      <c r="B727" s="12"/>
      <c r="C727" s="10"/>
      <c r="N727" s="178" t="s">
        <v>7</v>
      </c>
      <c r="O727" s="179"/>
      <c r="P727" s="179"/>
      <c r="Q727" s="180"/>
      <c r="R727" s="18">
        <f>SUM(R711:R726)</f>
        <v>0</v>
      </c>
      <c r="S727" s="3"/>
      <c r="V727" s="17"/>
      <c r="X727" s="12"/>
      <c r="Y727" s="10"/>
      <c r="AJ727" s="178" t="s">
        <v>7</v>
      </c>
      <c r="AK727" s="179"/>
      <c r="AL727" s="179"/>
      <c r="AM727" s="180"/>
      <c r="AN727" s="18">
        <f>SUM(AN711:AN726)</f>
        <v>0</v>
      </c>
      <c r="AO727" s="3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E730" s="14"/>
      <c r="V730" s="17"/>
      <c r="X730" s="12"/>
      <c r="Y730" s="10"/>
      <c r="AA730" s="14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1"/>
      <c r="C736" s="10"/>
      <c r="V736" s="17"/>
      <c r="X736" s="11"/>
      <c r="Y736" s="10"/>
    </row>
    <row r="737" spans="2:31">
      <c r="B737" s="15" t="s">
        <v>18</v>
      </c>
      <c r="C737" s="16">
        <f>SUM(C718:C736)</f>
        <v>0</v>
      </c>
      <c r="D737" t="s">
        <v>22</v>
      </c>
      <c r="E737" t="s">
        <v>21</v>
      </c>
      <c r="V737" s="17"/>
      <c r="X737" s="15" t="s">
        <v>18</v>
      </c>
      <c r="Y737" s="16">
        <f>SUM(Y718:Y736)</f>
        <v>0</v>
      </c>
      <c r="Z737" t="s">
        <v>22</v>
      </c>
      <c r="AA737" t="s">
        <v>21</v>
      </c>
    </row>
    <row r="738" spans="2:31">
      <c r="E738" s="1" t="s">
        <v>19</v>
      </c>
      <c r="V738" s="17"/>
      <c r="AA738" s="1" t="s">
        <v>19</v>
      </c>
    </row>
    <row r="739" spans="2:31">
      <c r="V739" s="17"/>
    </row>
    <row r="740" spans="2:31">
      <c r="V740" s="17"/>
    </row>
    <row r="741" spans="2:31">
      <c r="V741" s="17"/>
    </row>
    <row r="742" spans="2:31">
      <c r="V742" s="17"/>
    </row>
    <row r="743" spans="2:31">
      <c r="V743" s="17"/>
    </row>
    <row r="744" spans="2:31">
      <c r="V744" s="17"/>
    </row>
    <row r="745" spans="2:31">
      <c r="V745" s="17"/>
    </row>
    <row r="746" spans="2:31">
      <c r="V746" s="17"/>
    </row>
    <row r="747" spans="2:31">
      <c r="V747" s="17"/>
    </row>
    <row r="748" spans="2:31">
      <c r="V748" s="17"/>
    </row>
    <row r="749" spans="2:31">
      <c r="V749" s="17"/>
    </row>
    <row r="750" spans="2:31">
      <c r="V750" s="17"/>
    </row>
    <row r="751" spans="2:31">
      <c r="V751" s="17"/>
      <c r="AC751" s="184" t="s">
        <v>29</v>
      </c>
      <c r="AD751" s="184"/>
      <c r="AE751" s="184"/>
    </row>
    <row r="752" spans="2:31">
      <c r="H752" s="181" t="s">
        <v>28</v>
      </c>
      <c r="I752" s="181"/>
      <c r="J752" s="181"/>
      <c r="V752" s="17"/>
      <c r="AC752" s="184"/>
      <c r="AD752" s="184"/>
      <c r="AE752" s="184"/>
    </row>
    <row r="753" spans="2:41">
      <c r="H753" s="181"/>
      <c r="I753" s="181"/>
      <c r="J753" s="181"/>
      <c r="V753" s="17"/>
      <c r="AC753" s="184"/>
      <c r="AD753" s="184"/>
      <c r="AE753" s="184"/>
    </row>
    <row r="754" spans="2:41">
      <c r="V754" s="17"/>
    </row>
    <row r="755" spans="2:41">
      <c r="V755" s="17"/>
    </row>
    <row r="756" spans="2:41" ht="23.25">
      <c r="B756" s="22" t="s">
        <v>70</v>
      </c>
      <c r="V756" s="17"/>
      <c r="X756" s="22" t="s">
        <v>70</v>
      </c>
    </row>
    <row r="757" spans="2:41" ht="23.25">
      <c r="B757" s="23" t="s">
        <v>32</v>
      </c>
      <c r="C757" s="20">
        <f>IF(X709="PAGADO",0,Y714)</f>
        <v>1125.4899999999998</v>
      </c>
      <c r="E757" s="182" t="s">
        <v>20</v>
      </c>
      <c r="F757" s="182"/>
      <c r="G757" s="182"/>
      <c r="H757" s="182"/>
      <c r="V757" s="17"/>
      <c r="X757" s="23" t="s">
        <v>32</v>
      </c>
      <c r="Y757" s="20">
        <f>IF(B757="PAGADO",0,C762)</f>
        <v>1125.4899999999998</v>
      </c>
      <c r="AA757" s="182" t="s">
        <v>20</v>
      </c>
      <c r="AB757" s="182"/>
      <c r="AC757" s="182"/>
      <c r="AD757" s="182"/>
    </row>
    <row r="758" spans="2:41">
      <c r="B758" s="1" t="s">
        <v>0</v>
      </c>
      <c r="C758" s="19">
        <f>H773</f>
        <v>0</v>
      </c>
      <c r="E758" s="2" t="s">
        <v>1</v>
      </c>
      <c r="F758" s="2" t="s">
        <v>2</v>
      </c>
      <c r="G758" s="2" t="s">
        <v>3</v>
      </c>
      <c r="H758" s="2" t="s">
        <v>4</v>
      </c>
      <c r="N758" s="2" t="s">
        <v>1</v>
      </c>
      <c r="O758" s="2" t="s">
        <v>5</v>
      </c>
      <c r="P758" s="2" t="s">
        <v>4</v>
      </c>
      <c r="Q758" s="2" t="s">
        <v>6</v>
      </c>
      <c r="R758" s="2" t="s">
        <v>7</v>
      </c>
      <c r="S758" s="3"/>
      <c r="V758" s="17"/>
      <c r="X758" s="1" t="s">
        <v>0</v>
      </c>
      <c r="Y758" s="19">
        <f>AD773</f>
        <v>0</v>
      </c>
      <c r="AA758" s="2" t="s">
        <v>1</v>
      </c>
      <c r="AB758" s="2" t="s">
        <v>2</v>
      </c>
      <c r="AC758" s="2" t="s">
        <v>3</v>
      </c>
      <c r="AD758" s="2" t="s">
        <v>4</v>
      </c>
      <c r="AJ758" s="2" t="s">
        <v>1</v>
      </c>
      <c r="AK758" s="2" t="s">
        <v>5</v>
      </c>
      <c r="AL758" s="2" t="s">
        <v>4</v>
      </c>
      <c r="AM758" s="2" t="s">
        <v>6</v>
      </c>
      <c r="AN758" s="2" t="s">
        <v>7</v>
      </c>
      <c r="AO758" s="3"/>
    </row>
    <row r="759" spans="2:41">
      <c r="C759" s="2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Y759" s="2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" t="s">
        <v>24</v>
      </c>
      <c r="C760" s="19">
        <f>IF(C757&gt;0,C757+C758,C758)</f>
        <v>1125.4899999999998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" t="s">
        <v>24</v>
      </c>
      <c r="Y760" s="19">
        <f>IF(Y757&gt;0,Y758+Y757,Y758)</f>
        <v>1125.4899999999998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" t="s">
        <v>9</v>
      </c>
      <c r="C761" s="20">
        <f>C784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" t="s">
        <v>9</v>
      </c>
      <c r="Y761" s="20">
        <f>Y784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6" t="s">
        <v>25</v>
      </c>
      <c r="C762" s="21">
        <f>C760-C761</f>
        <v>1125.4899999999998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6" t="s">
        <v>8</v>
      </c>
      <c r="Y762" s="21">
        <f>Y760-Y761</f>
        <v>1125.4899999999998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ht="26.25">
      <c r="B763" s="185" t="str">
        <f>IF(C762&lt;0,"NO PAGAR","COBRAR")</f>
        <v>COBRAR</v>
      </c>
      <c r="C763" s="185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85" t="str">
        <f>IF(Y762&lt;0,"NO PAGAR","COBRAR")</f>
        <v>COBRAR</v>
      </c>
      <c r="Y763" s="185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76" t="s">
        <v>9</v>
      </c>
      <c r="C764" s="177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76" t="s">
        <v>9</v>
      </c>
      <c r="Y764" s="177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9" t="str">
        <f>IF(C798&lt;0,"SALDO A FAVOR","SALDO ADELANTAD0'")</f>
        <v>SALDO ADELANTAD0'</v>
      </c>
      <c r="C765" s="10" t="b">
        <f>IF(Y709&lt;=0,Y709*-1)</f>
        <v>0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9" t="str">
        <f>IF(C762&lt;0,"SALDO ADELANTADO","SALDO A FAVOR'")</f>
        <v>SALDO A FAVOR'</v>
      </c>
      <c r="Y765" s="10" t="b">
        <f>IF(C762&lt;=0,C762*-1)</f>
        <v>0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10</v>
      </c>
      <c r="C766" s="10">
        <f>R775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10</v>
      </c>
      <c r="Y766" s="10">
        <f>AN775</f>
        <v>0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11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11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12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12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13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13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14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14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15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15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16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16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17</v>
      </c>
      <c r="C773" s="10"/>
      <c r="E773" s="178" t="s">
        <v>7</v>
      </c>
      <c r="F773" s="179"/>
      <c r="G773" s="180"/>
      <c r="H773" s="5">
        <f>SUM(H759:H772)</f>
        <v>0</v>
      </c>
      <c r="N773" s="3"/>
      <c r="O773" s="3"/>
      <c r="P773" s="3"/>
      <c r="Q773" s="3"/>
      <c r="R773" s="18"/>
      <c r="S773" s="3"/>
      <c r="V773" s="17"/>
      <c r="X773" s="11" t="s">
        <v>17</v>
      </c>
      <c r="Y773" s="10"/>
      <c r="AA773" s="178" t="s">
        <v>7</v>
      </c>
      <c r="AB773" s="179"/>
      <c r="AC773" s="180"/>
      <c r="AD773" s="5">
        <f>SUM(AD759:AD772)</f>
        <v>0</v>
      </c>
      <c r="AJ773" s="3"/>
      <c r="AK773" s="3"/>
      <c r="AL773" s="3"/>
      <c r="AM773" s="3"/>
      <c r="AN773" s="18"/>
      <c r="AO773" s="3"/>
    </row>
    <row r="774" spans="2:41">
      <c r="B774" s="12"/>
      <c r="C774" s="10"/>
      <c r="E774" s="13"/>
      <c r="F774" s="13"/>
      <c r="G774" s="13"/>
      <c r="N774" s="3"/>
      <c r="O774" s="3"/>
      <c r="P774" s="3"/>
      <c r="Q774" s="3"/>
      <c r="R774" s="18"/>
      <c r="S774" s="3"/>
      <c r="V774" s="17"/>
      <c r="X774" s="12"/>
      <c r="Y774" s="10"/>
      <c r="AA774" s="13"/>
      <c r="AB774" s="13"/>
      <c r="AC774" s="13"/>
      <c r="AJ774" s="3"/>
      <c r="AK774" s="3"/>
      <c r="AL774" s="3"/>
      <c r="AM774" s="3"/>
      <c r="AN774" s="18"/>
      <c r="AO774" s="3"/>
    </row>
    <row r="775" spans="2:41">
      <c r="B775" s="12"/>
      <c r="C775" s="10"/>
      <c r="N775" s="178" t="s">
        <v>7</v>
      </c>
      <c r="O775" s="179"/>
      <c r="P775" s="179"/>
      <c r="Q775" s="180"/>
      <c r="R775" s="18">
        <f>SUM(R759:R774)</f>
        <v>0</v>
      </c>
      <c r="S775" s="3"/>
      <c r="V775" s="17"/>
      <c r="X775" s="12"/>
      <c r="Y775" s="10"/>
      <c r="AJ775" s="178" t="s">
        <v>7</v>
      </c>
      <c r="AK775" s="179"/>
      <c r="AL775" s="179"/>
      <c r="AM775" s="180"/>
      <c r="AN775" s="18">
        <f>SUM(AN759:AN774)</f>
        <v>0</v>
      </c>
      <c r="AO775" s="3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E778" s="14"/>
      <c r="V778" s="17"/>
      <c r="X778" s="12"/>
      <c r="Y778" s="10"/>
      <c r="AA778" s="14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1"/>
      <c r="C783" s="10"/>
      <c r="V783" s="17"/>
      <c r="X783" s="11"/>
      <c r="Y783" s="10"/>
    </row>
    <row r="784" spans="2:41">
      <c r="B784" s="15" t="s">
        <v>18</v>
      </c>
      <c r="C784" s="16">
        <f>SUM(C765:C783)</f>
        <v>0</v>
      </c>
      <c r="V784" s="17"/>
      <c r="X784" s="15" t="s">
        <v>18</v>
      </c>
      <c r="Y784" s="16">
        <f>SUM(Y765:Y783)</f>
        <v>0</v>
      </c>
    </row>
    <row r="785" spans="1:43">
      <c r="D785" t="s">
        <v>22</v>
      </c>
      <c r="E785" t="s">
        <v>21</v>
      </c>
      <c r="V785" s="17"/>
      <c r="Z785" t="s">
        <v>22</v>
      </c>
      <c r="AA785" t="s">
        <v>21</v>
      </c>
    </row>
    <row r="786" spans="1:43">
      <c r="E786" s="1" t="s">
        <v>19</v>
      </c>
      <c r="V786" s="17"/>
      <c r="AA786" s="1" t="s">
        <v>19</v>
      </c>
    </row>
    <row r="787" spans="1:43">
      <c r="V787" s="17"/>
    </row>
    <row r="788" spans="1:43">
      <c r="V788" s="17"/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</row>
    <row r="794" spans="1:43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V796" s="17"/>
    </row>
    <row r="797" spans="1:43">
      <c r="H797" s="181" t="s">
        <v>30</v>
      </c>
      <c r="I797" s="181"/>
      <c r="J797" s="181"/>
      <c r="V797" s="17"/>
      <c r="AA797" s="181" t="s">
        <v>31</v>
      </c>
      <c r="AB797" s="181"/>
      <c r="AC797" s="181"/>
    </row>
    <row r="798" spans="1:43">
      <c r="H798" s="181"/>
      <c r="I798" s="181"/>
      <c r="J798" s="181"/>
      <c r="V798" s="17"/>
      <c r="AA798" s="181"/>
      <c r="AB798" s="181"/>
      <c r="AC798" s="181"/>
    </row>
    <row r="799" spans="1:43">
      <c r="V799" s="17"/>
    </row>
    <row r="800" spans="1:43">
      <c r="V800" s="17"/>
    </row>
    <row r="801" spans="2:41" ht="23.25">
      <c r="B801" s="24" t="s">
        <v>70</v>
      </c>
      <c r="V801" s="17"/>
      <c r="X801" s="22" t="s">
        <v>70</v>
      </c>
    </row>
    <row r="802" spans="2:41" ht="23.25">
      <c r="B802" s="23" t="s">
        <v>32</v>
      </c>
      <c r="C802" s="20">
        <f>IF(X757="PAGADO",0,C762)</f>
        <v>1125.4899999999998</v>
      </c>
      <c r="E802" s="182" t="s">
        <v>20</v>
      </c>
      <c r="F802" s="182"/>
      <c r="G802" s="182"/>
      <c r="H802" s="182"/>
      <c r="V802" s="17"/>
      <c r="X802" s="23" t="s">
        <v>32</v>
      </c>
      <c r="Y802" s="20">
        <f>IF(B1602="PAGADO",0,C807)</f>
        <v>1125.4899999999998</v>
      </c>
      <c r="AA802" s="182" t="s">
        <v>20</v>
      </c>
      <c r="AB802" s="182"/>
      <c r="AC802" s="182"/>
      <c r="AD802" s="182"/>
    </row>
    <row r="803" spans="2:41">
      <c r="B803" s="1" t="s">
        <v>0</v>
      </c>
      <c r="C803" s="19">
        <f>H818</f>
        <v>0</v>
      </c>
      <c r="E803" s="2" t="s">
        <v>1</v>
      </c>
      <c r="F803" s="2" t="s">
        <v>2</v>
      </c>
      <c r="G803" s="2" t="s">
        <v>3</v>
      </c>
      <c r="H803" s="2" t="s">
        <v>4</v>
      </c>
      <c r="N803" s="2" t="s">
        <v>1</v>
      </c>
      <c r="O803" s="2" t="s">
        <v>5</v>
      </c>
      <c r="P803" s="2" t="s">
        <v>4</v>
      </c>
      <c r="Q803" s="2" t="s">
        <v>6</v>
      </c>
      <c r="R803" s="2" t="s">
        <v>7</v>
      </c>
      <c r="S803" s="3"/>
      <c r="V803" s="17"/>
      <c r="X803" s="1" t="s">
        <v>0</v>
      </c>
      <c r="Y803" s="19">
        <f>AD818</f>
        <v>0</v>
      </c>
      <c r="AA803" s="2" t="s">
        <v>1</v>
      </c>
      <c r="AB803" s="2" t="s">
        <v>2</v>
      </c>
      <c r="AC803" s="2" t="s">
        <v>3</v>
      </c>
      <c r="AD803" s="2" t="s">
        <v>4</v>
      </c>
      <c r="AJ803" s="2" t="s">
        <v>1</v>
      </c>
      <c r="AK803" s="2" t="s">
        <v>5</v>
      </c>
      <c r="AL803" s="2" t="s">
        <v>4</v>
      </c>
      <c r="AM803" s="2" t="s">
        <v>6</v>
      </c>
      <c r="AN803" s="2" t="s">
        <v>7</v>
      </c>
      <c r="AO803" s="3"/>
    </row>
    <row r="804" spans="2:41">
      <c r="C804" s="2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Y804" s="2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" t="s">
        <v>24</v>
      </c>
      <c r="C805" s="19">
        <f>IF(C802&gt;0,C802+C803,C803)</f>
        <v>1125.4899999999998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24</v>
      </c>
      <c r="Y805" s="19">
        <f>IF(Y802&gt;0,Y802+Y803,Y803)</f>
        <v>1125.4899999999998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" t="s">
        <v>9</v>
      </c>
      <c r="C806" s="20">
        <f>C830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" t="s">
        <v>9</v>
      </c>
      <c r="Y806" s="20">
        <f>Y830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6" t="s">
        <v>26</v>
      </c>
      <c r="C807" s="21">
        <f>C805-C806</f>
        <v>1125.4899999999998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6" t="s">
        <v>27</v>
      </c>
      <c r="Y807" s="21">
        <f>Y805-Y806</f>
        <v>1125.4899999999998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ht="23.25">
      <c r="B808" s="6"/>
      <c r="C808" s="7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83" t="str">
        <f>IF(Y807&lt;0,"NO PAGAR","COBRAR'")</f>
        <v>COBRAR'</v>
      </c>
      <c r="Y808" s="183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ht="23.25">
      <c r="B809" s="183" t="str">
        <f>IF(C807&lt;0,"NO PAGAR","COBRAR'")</f>
        <v>COBRAR'</v>
      </c>
      <c r="C809" s="183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/>
      <c r="Y809" s="8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76" t="s">
        <v>9</v>
      </c>
      <c r="C810" s="17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76" t="s">
        <v>9</v>
      </c>
      <c r="Y810" s="177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9" t="str">
        <f>IF(Y762&lt;0,"SALDO ADELANTADO","SALDO A FAVOR '")</f>
        <v>SALDO A FAVOR '</v>
      </c>
      <c r="C811" s="10" t="b">
        <f>IF(Y762&lt;=0,Y762*-1)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9" t="str">
        <f>IF(C807&lt;0,"SALDO ADELANTADO","SALDO A FAVOR'")</f>
        <v>SALDO A FAVOR'</v>
      </c>
      <c r="Y811" s="10" t="b">
        <f>IF(C807&lt;=0,C807*-1)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10</v>
      </c>
      <c r="C812" s="10">
        <f>R820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10</v>
      </c>
      <c r="Y812" s="10">
        <f>AN820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11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11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12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12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13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13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14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14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15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16</v>
      </c>
      <c r="C818" s="10"/>
      <c r="E818" s="178" t="s">
        <v>7</v>
      </c>
      <c r="F818" s="179"/>
      <c r="G818" s="180"/>
      <c r="H818" s="5">
        <f>SUM(H804:H817)</f>
        <v>0</v>
      </c>
      <c r="N818" s="3"/>
      <c r="O818" s="3"/>
      <c r="P818" s="3"/>
      <c r="Q818" s="3"/>
      <c r="R818" s="18"/>
      <c r="S818" s="3"/>
      <c r="V818" s="17"/>
      <c r="X818" s="11" t="s">
        <v>16</v>
      </c>
      <c r="Y818" s="10"/>
      <c r="AA818" s="178" t="s">
        <v>7</v>
      </c>
      <c r="AB818" s="179"/>
      <c r="AC818" s="180"/>
      <c r="AD818" s="5">
        <f>SUM(AD804:AD817)</f>
        <v>0</v>
      </c>
      <c r="AJ818" s="3"/>
      <c r="AK818" s="3"/>
      <c r="AL818" s="3"/>
      <c r="AM818" s="3"/>
      <c r="AN818" s="18"/>
      <c r="AO818" s="3"/>
    </row>
    <row r="819" spans="2:41">
      <c r="B819" s="11" t="s">
        <v>17</v>
      </c>
      <c r="C819" s="10"/>
      <c r="E819" s="13"/>
      <c r="F819" s="13"/>
      <c r="G819" s="13"/>
      <c r="N819" s="3"/>
      <c r="O819" s="3"/>
      <c r="P819" s="3"/>
      <c r="Q819" s="3"/>
      <c r="R819" s="18"/>
      <c r="S819" s="3"/>
      <c r="V819" s="17"/>
      <c r="X819" s="11" t="s">
        <v>17</v>
      </c>
      <c r="Y819" s="10"/>
      <c r="AA819" s="13"/>
      <c r="AB819" s="13"/>
      <c r="AC819" s="13"/>
      <c r="AJ819" s="3"/>
      <c r="AK819" s="3"/>
      <c r="AL819" s="3"/>
      <c r="AM819" s="3"/>
      <c r="AN819" s="18"/>
      <c r="AO819" s="3"/>
    </row>
    <row r="820" spans="2:41">
      <c r="B820" s="12"/>
      <c r="C820" s="10"/>
      <c r="N820" s="178" t="s">
        <v>7</v>
      </c>
      <c r="O820" s="179"/>
      <c r="P820" s="179"/>
      <c r="Q820" s="180"/>
      <c r="R820" s="18">
        <f>SUM(R804:R819)</f>
        <v>0</v>
      </c>
      <c r="S820" s="3"/>
      <c r="V820" s="17"/>
      <c r="X820" s="12"/>
      <c r="Y820" s="10"/>
      <c r="AJ820" s="178" t="s">
        <v>7</v>
      </c>
      <c r="AK820" s="179"/>
      <c r="AL820" s="179"/>
      <c r="AM820" s="180"/>
      <c r="AN820" s="18">
        <f>SUM(AN804:AN819)</f>
        <v>0</v>
      </c>
      <c r="AO820" s="3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E823" s="14"/>
      <c r="V823" s="17"/>
      <c r="X823" s="12"/>
      <c r="Y823" s="10"/>
      <c r="AA823" s="14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1"/>
      <c r="C829" s="10"/>
      <c r="V829" s="17"/>
      <c r="X829" s="11"/>
      <c r="Y829" s="10"/>
    </row>
    <row r="830" spans="2:41">
      <c r="B830" s="15" t="s">
        <v>18</v>
      </c>
      <c r="C830" s="16">
        <f>SUM(C811:C829)</f>
        <v>0</v>
      </c>
      <c r="D830" t="s">
        <v>22</v>
      </c>
      <c r="E830" t="s">
        <v>21</v>
      </c>
      <c r="V830" s="17"/>
      <c r="X830" s="15" t="s">
        <v>18</v>
      </c>
      <c r="Y830" s="16">
        <f>SUM(Y811:Y829)</f>
        <v>0</v>
      </c>
      <c r="Z830" t="s">
        <v>22</v>
      </c>
      <c r="AA830" t="s">
        <v>21</v>
      </c>
    </row>
    <row r="831" spans="2:41">
      <c r="E831" s="1" t="s">
        <v>19</v>
      </c>
      <c r="V831" s="17"/>
      <c r="AA831" s="1" t="s">
        <v>19</v>
      </c>
    </row>
    <row r="832" spans="2:41">
      <c r="V832" s="17"/>
    </row>
    <row r="833" spans="8:31">
      <c r="V833" s="17"/>
    </row>
    <row r="834" spans="8:31">
      <c r="V834" s="17"/>
    </row>
    <row r="835" spans="8:31">
      <c r="V835" s="17"/>
    </row>
    <row r="836" spans="8:31">
      <c r="V836" s="17"/>
    </row>
    <row r="837" spans="8:31">
      <c r="V837" s="17"/>
    </row>
    <row r="838" spans="8:31">
      <c r="V838" s="17"/>
    </row>
    <row r="839" spans="8:31">
      <c r="V839" s="17"/>
    </row>
    <row r="840" spans="8:31">
      <c r="V840" s="17"/>
    </row>
    <row r="841" spans="8:31">
      <c r="V841" s="17"/>
    </row>
    <row r="842" spans="8:31">
      <c r="V842" s="17"/>
    </row>
    <row r="843" spans="8:31">
      <c r="V843" s="17"/>
    </row>
    <row r="844" spans="8:31">
      <c r="V844" s="17"/>
    </row>
    <row r="845" spans="8:31">
      <c r="V845" s="17"/>
      <c r="AC845" s="184" t="s">
        <v>29</v>
      </c>
      <c r="AD845" s="184"/>
      <c r="AE845" s="184"/>
    </row>
    <row r="846" spans="8:31">
      <c r="H846" s="181" t="s">
        <v>28</v>
      </c>
      <c r="I846" s="181"/>
      <c r="J846" s="181"/>
      <c r="V846" s="17"/>
      <c r="AC846" s="184"/>
      <c r="AD846" s="184"/>
      <c r="AE846" s="184"/>
    </row>
    <row r="847" spans="8:31">
      <c r="H847" s="181"/>
      <c r="I847" s="181"/>
      <c r="J847" s="181"/>
      <c r="V847" s="17"/>
      <c r="AC847" s="184"/>
      <c r="AD847" s="184"/>
      <c r="AE847" s="184"/>
    </row>
    <row r="848" spans="8:31">
      <c r="V848" s="17"/>
    </row>
    <row r="849" spans="2:41">
      <c r="V849" s="17"/>
    </row>
    <row r="850" spans="2:41" ht="23.25">
      <c r="B850" s="22" t="s">
        <v>71</v>
      </c>
      <c r="V850" s="17"/>
      <c r="X850" s="22" t="s">
        <v>71</v>
      </c>
    </row>
    <row r="851" spans="2:41" ht="23.25">
      <c r="B851" s="23" t="s">
        <v>32</v>
      </c>
      <c r="C851" s="20">
        <f>IF(X802="PAGADO",0,Y807)</f>
        <v>1125.4899999999998</v>
      </c>
      <c r="E851" s="182" t="s">
        <v>20</v>
      </c>
      <c r="F851" s="182"/>
      <c r="G851" s="182"/>
      <c r="H851" s="182"/>
      <c r="V851" s="17"/>
      <c r="X851" s="23" t="s">
        <v>32</v>
      </c>
      <c r="Y851" s="20">
        <f>IF(B851="PAGADO",0,C856)</f>
        <v>1125.4899999999998</v>
      </c>
      <c r="AA851" s="182" t="s">
        <v>20</v>
      </c>
      <c r="AB851" s="182"/>
      <c r="AC851" s="182"/>
      <c r="AD851" s="182"/>
    </row>
    <row r="852" spans="2:41">
      <c r="B852" s="1" t="s">
        <v>0</v>
      </c>
      <c r="C852" s="19">
        <f>H867</f>
        <v>0</v>
      </c>
      <c r="E852" s="2" t="s">
        <v>1</v>
      </c>
      <c r="F852" s="2" t="s">
        <v>2</v>
      </c>
      <c r="G852" s="2" t="s">
        <v>3</v>
      </c>
      <c r="H852" s="2" t="s">
        <v>4</v>
      </c>
      <c r="N852" s="2" t="s">
        <v>1</v>
      </c>
      <c r="O852" s="2" t="s">
        <v>5</v>
      </c>
      <c r="P852" s="2" t="s">
        <v>4</v>
      </c>
      <c r="Q852" s="2" t="s">
        <v>6</v>
      </c>
      <c r="R852" s="2" t="s">
        <v>7</v>
      </c>
      <c r="S852" s="3"/>
      <c r="V852" s="17"/>
      <c r="X852" s="1" t="s">
        <v>0</v>
      </c>
      <c r="Y852" s="19">
        <f>AD867</f>
        <v>0</v>
      </c>
      <c r="AA852" s="2" t="s">
        <v>1</v>
      </c>
      <c r="AB852" s="2" t="s">
        <v>2</v>
      </c>
      <c r="AC852" s="2" t="s">
        <v>3</v>
      </c>
      <c r="AD852" s="2" t="s">
        <v>4</v>
      </c>
      <c r="AJ852" s="2" t="s">
        <v>1</v>
      </c>
      <c r="AK852" s="2" t="s">
        <v>5</v>
      </c>
      <c r="AL852" s="2" t="s">
        <v>4</v>
      </c>
      <c r="AM852" s="2" t="s">
        <v>6</v>
      </c>
      <c r="AN852" s="2" t="s">
        <v>7</v>
      </c>
      <c r="AO852" s="3"/>
    </row>
    <row r="853" spans="2:41">
      <c r="C853" s="2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Y853" s="2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" t="s">
        <v>24</v>
      </c>
      <c r="C854" s="19">
        <f>IF(C851&gt;0,C851+C852,C852)</f>
        <v>1125.4899999999998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" t="s">
        <v>24</v>
      </c>
      <c r="Y854" s="19">
        <f>IF(Y851&gt;0,Y852+Y851,Y852)</f>
        <v>1125.4899999999998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9</v>
      </c>
      <c r="C855" s="20">
        <f>C878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9</v>
      </c>
      <c r="Y855" s="20">
        <f>Y878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6" t="s">
        <v>25</v>
      </c>
      <c r="C856" s="21">
        <f>C854-C855</f>
        <v>1125.4899999999998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 t="s">
        <v>8</v>
      </c>
      <c r="Y856" s="21">
        <f>Y854-Y855</f>
        <v>1125.4899999999998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ht="26.25">
      <c r="B857" s="185" t="str">
        <f>IF(C856&lt;0,"NO PAGAR","COBRAR")</f>
        <v>COBRAR</v>
      </c>
      <c r="C857" s="185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85" t="str">
        <f>IF(Y856&lt;0,"NO PAGAR","COBRAR")</f>
        <v>COBRAR</v>
      </c>
      <c r="Y857" s="185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76" t="s">
        <v>9</v>
      </c>
      <c r="C858" s="17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76" t="s">
        <v>9</v>
      </c>
      <c r="Y858" s="177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9" t="str">
        <f>IF(C892&lt;0,"SALDO A FAVOR","SALDO ADELANTAD0'")</f>
        <v>SALDO ADELANTAD0'</v>
      </c>
      <c r="C859" s="10" t="b">
        <f>IF(Y807&lt;=0,Y807*-1)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9" t="str">
        <f>IF(C856&lt;0,"SALDO ADELANTADO","SALDO A FAVOR'")</f>
        <v>SALDO A FAVOR'</v>
      </c>
      <c r="Y859" s="10" t="b">
        <f>IF(C856&lt;=0,C856*-1)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10</v>
      </c>
      <c r="C860" s="10">
        <f>R869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10</v>
      </c>
      <c r="Y860" s="10">
        <f>AN869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11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11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12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12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13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13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14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14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15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15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16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16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17</v>
      </c>
      <c r="C867" s="10"/>
      <c r="E867" s="178" t="s">
        <v>7</v>
      </c>
      <c r="F867" s="179"/>
      <c r="G867" s="180"/>
      <c r="H867" s="5">
        <f>SUM(H853:H866)</f>
        <v>0</v>
      </c>
      <c r="N867" s="3"/>
      <c r="O867" s="3"/>
      <c r="P867" s="3"/>
      <c r="Q867" s="3"/>
      <c r="R867" s="18"/>
      <c r="S867" s="3"/>
      <c r="V867" s="17"/>
      <c r="X867" s="11" t="s">
        <v>17</v>
      </c>
      <c r="Y867" s="10"/>
      <c r="AA867" s="178" t="s">
        <v>7</v>
      </c>
      <c r="AB867" s="179"/>
      <c r="AC867" s="180"/>
      <c r="AD867" s="5">
        <f>SUM(AD853:AD866)</f>
        <v>0</v>
      </c>
      <c r="AJ867" s="3"/>
      <c r="AK867" s="3"/>
      <c r="AL867" s="3"/>
      <c r="AM867" s="3"/>
      <c r="AN867" s="18"/>
      <c r="AO867" s="3"/>
    </row>
    <row r="868" spans="2:41">
      <c r="B868" s="12"/>
      <c r="C868" s="10"/>
      <c r="E868" s="13"/>
      <c r="F868" s="13"/>
      <c r="G868" s="13"/>
      <c r="N868" s="3"/>
      <c r="O868" s="3"/>
      <c r="P868" s="3"/>
      <c r="Q868" s="3"/>
      <c r="R868" s="18"/>
      <c r="S868" s="3"/>
      <c r="V868" s="17"/>
      <c r="X868" s="12"/>
      <c r="Y868" s="10"/>
      <c r="AA868" s="13"/>
      <c r="AB868" s="13"/>
      <c r="AC868" s="13"/>
      <c r="AJ868" s="3"/>
      <c r="AK868" s="3"/>
      <c r="AL868" s="3"/>
      <c r="AM868" s="3"/>
      <c r="AN868" s="18"/>
      <c r="AO868" s="3"/>
    </row>
    <row r="869" spans="2:41">
      <c r="B869" s="12"/>
      <c r="C869" s="10"/>
      <c r="N869" s="178" t="s">
        <v>7</v>
      </c>
      <c r="O869" s="179"/>
      <c r="P869" s="179"/>
      <c r="Q869" s="180"/>
      <c r="R869" s="18">
        <f>SUM(R853:R868)</f>
        <v>0</v>
      </c>
      <c r="S869" s="3"/>
      <c r="V869" s="17"/>
      <c r="X869" s="12"/>
      <c r="Y869" s="10"/>
      <c r="AJ869" s="178" t="s">
        <v>7</v>
      </c>
      <c r="AK869" s="179"/>
      <c r="AL869" s="179"/>
      <c r="AM869" s="180"/>
      <c r="AN869" s="18">
        <f>SUM(AN853:AN868)</f>
        <v>0</v>
      </c>
      <c r="AO869" s="3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E872" s="14"/>
      <c r="V872" s="17"/>
      <c r="X872" s="12"/>
      <c r="Y872" s="10"/>
      <c r="AA872" s="14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1"/>
      <c r="C877" s="10"/>
      <c r="V877" s="17"/>
      <c r="X877" s="11"/>
      <c r="Y877" s="10"/>
    </row>
    <row r="878" spans="2:41">
      <c r="B878" s="15" t="s">
        <v>18</v>
      </c>
      <c r="C878" s="16">
        <f>SUM(C859:C877)</f>
        <v>0</v>
      </c>
      <c r="V878" s="17"/>
      <c r="X878" s="15" t="s">
        <v>18</v>
      </c>
      <c r="Y878" s="16">
        <f>SUM(Y859:Y877)</f>
        <v>0</v>
      </c>
    </row>
    <row r="879" spans="2:41">
      <c r="D879" t="s">
        <v>22</v>
      </c>
      <c r="E879" t="s">
        <v>21</v>
      </c>
      <c r="V879" s="17"/>
      <c r="Z879" t="s">
        <v>22</v>
      </c>
      <c r="AA879" t="s">
        <v>21</v>
      </c>
    </row>
    <row r="880" spans="2:41">
      <c r="E880" s="1" t="s">
        <v>19</v>
      </c>
      <c r="V880" s="17"/>
      <c r="AA880" s="1" t="s">
        <v>19</v>
      </c>
    </row>
    <row r="881" spans="1:43">
      <c r="V881" s="17"/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V890" s="17"/>
    </row>
    <row r="891" spans="1:43">
      <c r="H891" s="181" t="s">
        <v>30</v>
      </c>
      <c r="I891" s="181"/>
      <c r="J891" s="181"/>
      <c r="V891" s="17"/>
      <c r="AA891" s="181" t="s">
        <v>31</v>
      </c>
      <c r="AB891" s="181"/>
      <c r="AC891" s="181"/>
    </row>
    <row r="892" spans="1:43">
      <c r="H892" s="181"/>
      <c r="I892" s="181"/>
      <c r="J892" s="181"/>
      <c r="V892" s="17"/>
      <c r="AA892" s="181"/>
      <c r="AB892" s="181"/>
      <c r="AC892" s="181"/>
    </row>
    <row r="893" spans="1:43">
      <c r="V893" s="17"/>
    </row>
    <row r="894" spans="1:43">
      <c r="V894" s="17"/>
    </row>
    <row r="895" spans="1:43" ht="23.25">
      <c r="B895" s="24" t="s">
        <v>73</v>
      </c>
      <c r="V895" s="17"/>
      <c r="X895" s="22" t="s">
        <v>71</v>
      </c>
    </row>
    <row r="896" spans="1:43" ht="23.25">
      <c r="B896" s="23" t="s">
        <v>32</v>
      </c>
      <c r="C896" s="20">
        <f>IF(X851="PAGADO",0,C856)</f>
        <v>1125.4899999999998</v>
      </c>
      <c r="E896" s="182" t="s">
        <v>20</v>
      </c>
      <c r="F896" s="182"/>
      <c r="G896" s="182"/>
      <c r="H896" s="182"/>
      <c r="V896" s="17"/>
      <c r="X896" s="23" t="s">
        <v>32</v>
      </c>
      <c r="Y896" s="20">
        <f>IF(B1696="PAGADO",0,C901)</f>
        <v>1125.4899999999998</v>
      </c>
      <c r="AA896" s="182" t="s">
        <v>20</v>
      </c>
      <c r="AB896" s="182"/>
      <c r="AC896" s="182"/>
      <c r="AD896" s="182"/>
    </row>
    <row r="897" spans="2:41">
      <c r="B897" s="1" t="s">
        <v>0</v>
      </c>
      <c r="C897" s="19">
        <f>H912</f>
        <v>0</v>
      </c>
      <c r="E897" s="2" t="s">
        <v>1</v>
      </c>
      <c r="F897" s="2" t="s">
        <v>2</v>
      </c>
      <c r="G897" s="2" t="s">
        <v>3</v>
      </c>
      <c r="H897" s="2" t="s">
        <v>4</v>
      </c>
      <c r="N897" s="2" t="s">
        <v>1</v>
      </c>
      <c r="O897" s="2" t="s">
        <v>5</v>
      </c>
      <c r="P897" s="2" t="s">
        <v>4</v>
      </c>
      <c r="Q897" s="2" t="s">
        <v>6</v>
      </c>
      <c r="R897" s="2" t="s">
        <v>7</v>
      </c>
      <c r="S897" s="3"/>
      <c r="V897" s="17"/>
      <c r="X897" s="1" t="s">
        <v>0</v>
      </c>
      <c r="Y897" s="19">
        <f>AD912</f>
        <v>0</v>
      </c>
      <c r="AA897" s="2" t="s">
        <v>1</v>
      </c>
      <c r="AB897" s="2" t="s">
        <v>2</v>
      </c>
      <c r="AC897" s="2" t="s">
        <v>3</v>
      </c>
      <c r="AD897" s="2" t="s">
        <v>4</v>
      </c>
      <c r="AJ897" s="2" t="s">
        <v>1</v>
      </c>
      <c r="AK897" s="2" t="s">
        <v>5</v>
      </c>
      <c r="AL897" s="2" t="s">
        <v>4</v>
      </c>
      <c r="AM897" s="2" t="s">
        <v>6</v>
      </c>
      <c r="AN897" s="2" t="s">
        <v>7</v>
      </c>
      <c r="AO897" s="3"/>
    </row>
    <row r="898" spans="2:41">
      <c r="C898" s="2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Y898" s="2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24</v>
      </c>
      <c r="C899" s="19">
        <f>IF(C896&gt;0,C896+C897,C897)</f>
        <v>1125.4899999999998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24</v>
      </c>
      <c r="Y899" s="19">
        <f>IF(Y896&gt;0,Y896+Y897,Y897)</f>
        <v>1125.4899999999998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9</v>
      </c>
      <c r="C900" s="20">
        <f>C924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9</v>
      </c>
      <c r="Y900" s="20">
        <f>Y924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6" t="s">
        <v>26</v>
      </c>
      <c r="C901" s="21">
        <f>C899-C900</f>
        <v>1125.4899999999998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6" t="s">
        <v>27</v>
      </c>
      <c r="Y901" s="21">
        <f>Y899-Y900</f>
        <v>1125.4899999999998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ht="23.25">
      <c r="B902" s="6"/>
      <c r="C902" s="7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83" t="str">
        <f>IF(Y901&lt;0,"NO PAGAR","COBRAR'")</f>
        <v>COBRAR'</v>
      </c>
      <c r="Y902" s="183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183" t="str">
        <f>IF(C901&lt;0,"NO PAGAR","COBRAR'")</f>
        <v>COBRAR'</v>
      </c>
      <c r="C903" s="183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/>
      <c r="Y903" s="8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76" t="s">
        <v>9</v>
      </c>
      <c r="C904" s="17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76" t="s">
        <v>9</v>
      </c>
      <c r="Y904" s="177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9" t="str">
        <f>IF(Y856&lt;0,"SALDO ADELANTADO","SALDO A FAVOR '")</f>
        <v>SALDO A FAVOR '</v>
      </c>
      <c r="C905" s="10" t="b">
        <f>IF(Y856&lt;=0,Y856*-1)</f>
        <v>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9" t="str">
        <f>IF(C901&lt;0,"SALDO ADELANTADO","SALDO A FAVOR'")</f>
        <v>SALDO A FAVOR'</v>
      </c>
      <c r="Y905" s="10" t="b">
        <f>IF(C901&lt;=0,C901*-1)</f>
        <v>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10</v>
      </c>
      <c r="C906" s="10">
        <f>R914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10</v>
      </c>
      <c r="Y906" s="10">
        <f>AN914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11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11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12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12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13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13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14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14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15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15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16</v>
      </c>
      <c r="C912" s="10"/>
      <c r="E912" s="178" t="s">
        <v>7</v>
      </c>
      <c r="F912" s="179"/>
      <c r="G912" s="180"/>
      <c r="H912" s="5">
        <f>SUM(H898:H911)</f>
        <v>0</v>
      </c>
      <c r="N912" s="3"/>
      <c r="O912" s="3"/>
      <c r="P912" s="3"/>
      <c r="Q912" s="3"/>
      <c r="R912" s="18"/>
      <c r="S912" s="3"/>
      <c r="V912" s="17"/>
      <c r="X912" s="11" t="s">
        <v>16</v>
      </c>
      <c r="Y912" s="10"/>
      <c r="AA912" s="178" t="s">
        <v>7</v>
      </c>
      <c r="AB912" s="179"/>
      <c r="AC912" s="180"/>
      <c r="AD912" s="5">
        <f>SUM(AD898:AD911)</f>
        <v>0</v>
      </c>
      <c r="AJ912" s="3"/>
      <c r="AK912" s="3"/>
      <c r="AL912" s="3"/>
      <c r="AM912" s="3"/>
      <c r="AN912" s="18"/>
      <c r="AO912" s="3"/>
    </row>
    <row r="913" spans="2:41">
      <c r="B913" s="11" t="s">
        <v>17</v>
      </c>
      <c r="C913" s="10"/>
      <c r="E913" s="13"/>
      <c r="F913" s="13"/>
      <c r="G913" s="13"/>
      <c r="N913" s="3"/>
      <c r="O913" s="3"/>
      <c r="P913" s="3"/>
      <c r="Q913" s="3"/>
      <c r="R913" s="18"/>
      <c r="S913" s="3"/>
      <c r="V913" s="17"/>
      <c r="X913" s="11" t="s">
        <v>17</v>
      </c>
      <c r="Y913" s="10"/>
      <c r="AA913" s="13"/>
      <c r="AB913" s="13"/>
      <c r="AC913" s="13"/>
      <c r="AJ913" s="3"/>
      <c r="AK913" s="3"/>
      <c r="AL913" s="3"/>
      <c r="AM913" s="3"/>
      <c r="AN913" s="18"/>
      <c r="AO913" s="3"/>
    </row>
    <row r="914" spans="2:41">
      <c r="B914" s="12"/>
      <c r="C914" s="10"/>
      <c r="N914" s="178" t="s">
        <v>7</v>
      </c>
      <c r="O914" s="179"/>
      <c r="P914" s="179"/>
      <c r="Q914" s="180"/>
      <c r="R914" s="18">
        <f>SUM(R898:R913)</f>
        <v>0</v>
      </c>
      <c r="S914" s="3"/>
      <c r="V914" s="17"/>
      <c r="X914" s="12"/>
      <c r="Y914" s="10"/>
      <c r="AJ914" s="178" t="s">
        <v>7</v>
      </c>
      <c r="AK914" s="179"/>
      <c r="AL914" s="179"/>
      <c r="AM914" s="180"/>
      <c r="AN914" s="18">
        <f>SUM(AN898:AN913)</f>
        <v>0</v>
      </c>
      <c r="AO914" s="3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E917" s="14"/>
      <c r="V917" s="17"/>
      <c r="X917" s="12"/>
      <c r="Y917" s="10"/>
      <c r="AA917" s="14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1"/>
      <c r="C923" s="10"/>
      <c r="V923" s="17"/>
      <c r="X923" s="11"/>
      <c r="Y923" s="10"/>
    </row>
    <row r="924" spans="2:41">
      <c r="B924" s="15" t="s">
        <v>18</v>
      </c>
      <c r="C924" s="16">
        <f>SUM(C905:C923)</f>
        <v>0</v>
      </c>
      <c r="D924" t="s">
        <v>22</v>
      </c>
      <c r="E924" t="s">
        <v>21</v>
      </c>
      <c r="V924" s="17"/>
      <c r="X924" s="15" t="s">
        <v>18</v>
      </c>
      <c r="Y924" s="16">
        <f>SUM(Y905:Y923)</f>
        <v>0</v>
      </c>
      <c r="Z924" t="s">
        <v>22</v>
      </c>
      <c r="AA924" t="s">
        <v>21</v>
      </c>
    </row>
    <row r="925" spans="2:41">
      <c r="E925" s="1" t="s">
        <v>19</v>
      </c>
      <c r="V925" s="17"/>
      <c r="AA925" s="1" t="s">
        <v>19</v>
      </c>
    </row>
    <row r="926" spans="2:41">
      <c r="V926" s="17"/>
    </row>
    <row r="927" spans="2:41">
      <c r="V927" s="17"/>
    </row>
    <row r="928" spans="2:41">
      <c r="V928" s="17"/>
    </row>
    <row r="929" spans="2:31">
      <c r="V929" s="17"/>
    </row>
    <row r="930" spans="2:31">
      <c r="V930" s="17"/>
    </row>
    <row r="931" spans="2:31">
      <c r="V931" s="17"/>
    </row>
    <row r="932" spans="2:31">
      <c r="V932" s="17"/>
    </row>
    <row r="933" spans="2:31">
      <c r="V933" s="17"/>
    </row>
    <row r="934" spans="2:31">
      <c r="V934" s="17"/>
    </row>
    <row r="935" spans="2:31">
      <c r="V935" s="17"/>
    </row>
    <row r="936" spans="2:31">
      <c r="V936" s="17"/>
    </row>
    <row r="937" spans="2:31">
      <c r="V937" s="17"/>
    </row>
    <row r="938" spans="2:31">
      <c r="V938" s="17"/>
      <c r="AC938" s="184" t="s">
        <v>29</v>
      </c>
      <c r="AD938" s="184"/>
      <c r="AE938" s="184"/>
    </row>
    <row r="939" spans="2:31">
      <c r="H939" s="181" t="s">
        <v>28</v>
      </c>
      <c r="I939" s="181"/>
      <c r="J939" s="181"/>
      <c r="V939" s="17"/>
      <c r="AC939" s="184"/>
      <c r="AD939" s="184"/>
      <c r="AE939" s="184"/>
    </row>
    <row r="940" spans="2:31">
      <c r="H940" s="181"/>
      <c r="I940" s="181"/>
      <c r="J940" s="181"/>
      <c r="V940" s="17"/>
      <c r="AC940" s="184"/>
      <c r="AD940" s="184"/>
      <c r="AE940" s="184"/>
    </row>
    <row r="941" spans="2:31">
      <c r="V941" s="17"/>
    </row>
    <row r="942" spans="2:31">
      <c r="V942" s="17"/>
    </row>
    <row r="943" spans="2:31" ht="23.25">
      <c r="B943" s="22" t="s">
        <v>72</v>
      </c>
      <c r="V943" s="17"/>
      <c r="X943" s="22" t="s">
        <v>74</v>
      </c>
    </row>
    <row r="944" spans="2:31" ht="23.25">
      <c r="B944" s="23" t="s">
        <v>32</v>
      </c>
      <c r="C944" s="20">
        <f>IF(X896="PAGADO",0,Y901)</f>
        <v>1125.4899999999998</v>
      </c>
      <c r="E944" s="182" t="s">
        <v>20</v>
      </c>
      <c r="F944" s="182"/>
      <c r="G944" s="182"/>
      <c r="H944" s="182"/>
      <c r="V944" s="17"/>
      <c r="X944" s="23" t="s">
        <v>32</v>
      </c>
      <c r="Y944" s="20">
        <f>IF(B944="PAGADO",0,C949)</f>
        <v>1125.4899999999998</v>
      </c>
      <c r="AA944" s="182" t="s">
        <v>20</v>
      </c>
      <c r="AB944" s="182"/>
      <c r="AC944" s="182"/>
      <c r="AD944" s="182"/>
    </row>
    <row r="945" spans="2:41">
      <c r="B945" s="1" t="s">
        <v>0</v>
      </c>
      <c r="C945" s="19">
        <f>H960</f>
        <v>0</v>
      </c>
      <c r="E945" s="2" t="s">
        <v>1</v>
      </c>
      <c r="F945" s="2" t="s">
        <v>2</v>
      </c>
      <c r="G945" s="2" t="s">
        <v>3</v>
      </c>
      <c r="H945" s="2" t="s">
        <v>4</v>
      </c>
      <c r="N945" s="2" t="s">
        <v>1</v>
      </c>
      <c r="O945" s="2" t="s">
        <v>5</v>
      </c>
      <c r="P945" s="2" t="s">
        <v>4</v>
      </c>
      <c r="Q945" s="2" t="s">
        <v>6</v>
      </c>
      <c r="R945" s="2" t="s">
        <v>7</v>
      </c>
      <c r="S945" s="3"/>
      <c r="V945" s="17"/>
      <c r="X945" s="1" t="s">
        <v>0</v>
      </c>
      <c r="Y945" s="19">
        <f>AD960</f>
        <v>0</v>
      </c>
      <c r="AA945" s="2" t="s">
        <v>1</v>
      </c>
      <c r="AB945" s="2" t="s">
        <v>2</v>
      </c>
      <c r="AC945" s="2" t="s">
        <v>3</v>
      </c>
      <c r="AD945" s="2" t="s">
        <v>4</v>
      </c>
      <c r="AJ945" s="2" t="s">
        <v>1</v>
      </c>
      <c r="AK945" s="2" t="s">
        <v>5</v>
      </c>
      <c r="AL945" s="2" t="s">
        <v>4</v>
      </c>
      <c r="AM945" s="2" t="s">
        <v>6</v>
      </c>
      <c r="AN945" s="2" t="s">
        <v>7</v>
      </c>
      <c r="AO945" s="3"/>
    </row>
    <row r="946" spans="2:41">
      <c r="C946" s="2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Y946" s="2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" t="s">
        <v>24</v>
      </c>
      <c r="C947" s="19">
        <f>IF(C944&gt;0,C944+C945,C945)</f>
        <v>1125.4899999999998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" t="s">
        <v>24</v>
      </c>
      <c r="Y947" s="19">
        <f>IF(Y944&gt;0,Y944+Y945,Y945)</f>
        <v>1125.4899999999998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" t="s">
        <v>9</v>
      </c>
      <c r="C948" s="20">
        <f>C971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" t="s">
        <v>9</v>
      </c>
      <c r="Y948" s="20">
        <f>Y971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6" t="s">
        <v>25</v>
      </c>
      <c r="C949" s="21">
        <f>C947-C948</f>
        <v>1125.4899999999998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6" t="s">
        <v>8</v>
      </c>
      <c r="Y949" s="21">
        <f>Y947-Y948</f>
        <v>1125.4899999999998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6.25">
      <c r="B950" s="185" t="str">
        <f>IF(C949&lt;0,"NO PAGAR","COBRAR")</f>
        <v>COBRAR</v>
      </c>
      <c r="C950" s="185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85" t="str">
        <f>IF(Y949&lt;0,"NO PAGAR","COBRAR")</f>
        <v>COBRAR</v>
      </c>
      <c r="Y950" s="185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76" t="s">
        <v>9</v>
      </c>
      <c r="C951" s="177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76" t="s">
        <v>9</v>
      </c>
      <c r="Y951" s="177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9" t="str">
        <f>IF(C985&lt;0,"SALDO A FAVOR","SALDO ADELANTAD0'")</f>
        <v>SALDO ADELANTAD0'</v>
      </c>
      <c r="C952" s="10" t="b">
        <f>IF(Y896&lt;=0,Y896*-1)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IF(C949&lt;0,"SALDO ADELANTADO","SALDO A FAVOR'")</f>
        <v>SALDO A FAVOR'</v>
      </c>
      <c r="Y952" s="10" t="b">
        <f>IF(C949&lt;=0,C949*-1)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10</v>
      </c>
      <c r="C953" s="10">
        <f>R962</f>
        <v>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AN962</f>
        <v>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16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17</v>
      </c>
      <c r="C960" s="10"/>
      <c r="E960" s="178" t="s">
        <v>7</v>
      </c>
      <c r="F960" s="179"/>
      <c r="G960" s="180"/>
      <c r="H960" s="5">
        <f>SUM(H946:H959)</f>
        <v>0</v>
      </c>
      <c r="N960" s="3"/>
      <c r="O960" s="3"/>
      <c r="P960" s="3"/>
      <c r="Q960" s="3"/>
      <c r="R960" s="18"/>
      <c r="S960" s="3"/>
      <c r="V960" s="17"/>
      <c r="X960" s="11" t="s">
        <v>17</v>
      </c>
      <c r="Y960" s="10"/>
      <c r="AA960" s="178" t="s">
        <v>7</v>
      </c>
      <c r="AB960" s="179"/>
      <c r="AC960" s="180"/>
      <c r="AD960" s="5">
        <f>SUM(AD946:AD959)</f>
        <v>0</v>
      </c>
      <c r="AJ960" s="3"/>
      <c r="AK960" s="3"/>
      <c r="AL960" s="3"/>
      <c r="AM960" s="3"/>
      <c r="AN960" s="18"/>
      <c r="AO960" s="3"/>
    </row>
    <row r="961" spans="2:41">
      <c r="B961" s="12"/>
      <c r="C961" s="10"/>
      <c r="E961" s="13"/>
      <c r="F961" s="13"/>
      <c r="G961" s="13"/>
      <c r="N961" s="3"/>
      <c r="O961" s="3"/>
      <c r="P961" s="3"/>
      <c r="Q961" s="3"/>
      <c r="R961" s="18"/>
      <c r="S961" s="3"/>
      <c r="V961" s="17"/>
      <c r="X961" s="12"/>
      <c r="Y961" s="10"/>
      <c r="AA961" s="13"/>
      <c r="AB961" s="13"/>
      <c r="AC961" s="13"/>
      <c r="AJ961" s="3"/>
      <c r="AK961" s="3"/>
      <c r="AL961" s="3"/>
      <c r="AM961" s="3"/>
      <c r="AN961" s="18"/>
      <c r="AO961" s="3"/>
    </row>
    <row r="962" spans="2:41">
      <c r="B962" s="12"/>
      <c r="C962" s="10"/>
      <c r="N962" s="178" t="s">
        <v>7</v>
      </c>
      <c r="O962" s="179"/>
      <c r="P962" s="179"/>
      <c r="Q962" s="180"/>
      <c r="R962" s="18">
        <f>SUM(R946:R961)</f>
        <v>0</v>
      </c>
      <c r="S962" s="3"/>
      <c r="V962" s="17"/>
      <c r="X962" s="12"/>
      <c r="Y962" s="10"/>
      <c r="AJ962" s="178" t="s">
        <v>7</v>
      </c>
      <c r="AK962" s="179"/>
      <c r="AL962" s="179"/>
      <c r="AM962" s="180"/>
      <c r="AN962" s="18">
        <f>SUM(AN946:AN961)</f>
        <v>0</v>
      </c>
      <c r="AO962" s="3"/>
    </row>
    <row r="963" spans="2:41">
      <c r="B963" s="12"/>
      <c r="C963" s="10"/>
      <c r="V963" s="17"/>
      <c r="X963" s="12"/>
      <c r="Y963" s="10"/>
    </row>
    <row r="964" spans="2:41">
      <c r="B964" s="12"/>
      <c r="C964" s="10"/>
      <c r="V964" s="17"/>
      <c r="X964" s="12"/>
      <c r="Y964" s="10"/>
    </row>
    <row r="965" spans="2:41">
      <c r="B965" s="12"/>
      <c r="C965" s="10"/>
      <c r="E965" s="14"/>
      <c r="V965" s="17"/>
      <c r="X965" s="12"/>
      <c r="Y965" s="10"/>
      <c r="AA965" s="14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1"/>
      <c r="C970" s="10"/>
      <c r="V970" s="17"/>
      <c r="X970" s="11"/>
      <c r="Y970" s="10"/>
    </row>
    <row r="971" spans="2:41">
      <c r="B971" s="15" t="s">
        <v>18</v>
      </c>
      <c r="C971" s="16">
        <f>SUM(C952:C970)</f>
        <v>0</v>
      </c>
      <c r="V971" s="17"/>
      <c r="X971" s="15" t="s">
        <v>18</v>
      </c>
      <c r="Y971" s="16">
        <f>SUM(Y952:Y970)</f>
        <v>0</v>
      </c>
    </row>
    <row r="972" spans="2:41">
      <c r="D972" t="s">
        <v>22</v>
      </c>
      <c r="E972" t="s">
        <v>21</v>
      </c>
      <c r="V972" s="17"/>
      <c r="Z972" t="s">
        <v>22</v>
      </c>
      <c r="AA972" t="s">
        <v>21</v>
      </c>
    </row>
    <row r="973" spans="2:41">
      <c r="E973" s="1" t="s">
        <v>19</v>
      </c>
      <c r="V973" s="17"/>
      <c r="AA973" s="1" t="s">
        <v>19</v>
      </c>
    </row>
    <row r="974" spans="2:41">
      <c r="V974" s="17"/>
    </row>
    <row r="975" spans="2:41">
      <c r="V975" s="17"/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</row>
    <row r="981" spans="1:43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V983" s="17"/>
    </row>
    <row r="984" spans="1:43">
      <c r="H984" s="181" t="s">
        <v>30</v>
      </c>
      <c r="I984" s="181"/>
      <c r="J984" s="181"/>
      <c r="V984" s="17"/>
      <c r="AA984" s="181" t="s">
        <v>31</v>
      </c>
      <c r="AB984" s="181"/>
      <c r="AC984" s="181"/>
    </row>
    <row r="985" spans="1:43">
      <c r="H985" s="181"/>
      <c r="I985" s="181"/>
      <c r="J985" s="181"/>
      <c r="V985" s="17"/>
      <c r="AA985" s="181"/>
      <c r="AB985" s="181"/>
      <c r="AC985" s="181"/>
    </row>
    <row r="986" spans="1:43">
      <c r="V986" s="17"/>
    </row>
    <row r="987" spans="1:43">
      <c r="V987" s="17"/>
    </row>
    <row r="988" spans="1:43" ht="23.25">
      <c r="B988" s="24" t="s">
        <v>72</v>
      </c>
      <c r="V988" s="17"/>
      <c r="X988" s="22" t="s">
        <v>72</v>
      </c>
    </row>
    <row r="989" spans="1:43" ht="23.25">
      <c r="B989" s="23" t="s">
        <v>32</v>
      </c>
      <c r="C989" s="20">
        <f>IF(X944="PAGADO",0,C949)</f>
        <v>1125.4899999999998</v>
      </c>
      <c r="E989" s="182" t="s">
        <v>20</v>
      </c>
      <c r="F989" s="182"/>
      <c r="G989" s="182"/>
      <c r="H989" s="182"/>
      <c r="V989" s="17"/>
      <c r="X989" s="23" t="s">
        <v>32</v>
      </c>
      <c r="Y989" s="20">
        <f>IF(B1789="PAGADO",0,C994)</f>
        <v>1125.4899999999998</v>
      </c>
      <c r="AA989" s="182" t="s">
        <v>20</v>
      </c>
      <c r="AB989" s="182"/>
      <c r="AC989" s="182"/>
      <c r="AD989" s="182"/>
    </row>
    <row r="990" spans="1:43">
      <c r="B990" s="1" t="s">
        <v>0</v>
      </c>
      <c r="C990" s="19">
        <f>H1005</f>
        <v>0</v>
      </c>
      <c r="E990" s="2" t="s">
        <v>1</v>
      </c>
      <c r="F990" s="2" t="s">
        <v>2</v>
      </c>
      <c r="G990" s="2" t="s">
        <v>3</v>
      </c>
      <c r="H990" s="2" t="s">
        <v>4</v>
      </c>
      <c r="N990" s="2" t="s">
        <v>1</v>
      </c>
      <c r="O990" s="2" t="s">
        <v>5</v>
      </c>
      <c r="P990" s="2" t="s">
        <v>4</v>
      </c>
      <c r="Q990" s="2" t="s">
        <v>6</v>
      </c>
      <c r="R990" s="2" t="s">
        <v>7</v>
      </c>
      <c r="S990" s="3"/>
      <c r="V990" s="17"/>
      <c r="X990" s="1" t="s">
        <v>0</v>
      </c>
      <c r="Y990" s="19">
        <f>AD1005</f>
        <v>0</v>
      </c>
      <c r="AA990" s="2" t="s">
        <v>1</v>
      </c>
      <c r="AB990" s="2" t="s">
        <v>2</v>
      </c>
      <c r="AC990" s="2" t="s">
        <v>3</v>
      </c>
      <c r="AD990" s="2" t="s">
        <v>4</v>
      </c>
      <c r="AJ990" s="2" t="s">
        <v>1</v>
      </c>
      <c r="AK990" s="2" t="s">
        <v>5</v>
      </c>
      <c r="AL990" s="2" t="s">
        <v>4</v>
      </c>
      <c r="AM990" s="2" t="s">
        <v>6</v>
      </c>
      <c r="AN990" s="2" t="s">
        <v>7</v>
      </c>
      <c r="AO990" s="3"/>
    </row>
    <row r="991" spans="1:43">
      <c r="C991" s="2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Y991" s="2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>
      <c r="B992" s="1" t="s">
        <v>24</v>
      </c>
      <c r="C992" s="19">
        <f>IF(C989&gt;0,C989+C990,C990)</f>
        <v>1125.4899999999998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24</v>
      </c>
      <c r="Y992" s="19">
        <f>IF(Y989&gt;0,Y989+Y990,Y990)</f>
        <v>1125.4899999999998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" t="s">
        <v>9</v>
      </c>
      <c r="C993" s="20">
        <f>C1017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" t="s">
        <v>9</v>
      </c>
      <c r="Y993" s="20">
        <f>Y1017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6" t="s">
        <v>26</v>
      </c>
      <c r="C994" s="21">
        <f>C992-C993</f>
        <v>1125.4899999999998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6" t="s">
        <v>27</v>
      </c>
      <c r="Y994" s="21">
        <f>Y992-Y993</f>
        <v>1125.4899999999998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ht="23.25">
      <c r="B995" s="6"/>
      <c r="C995" s="7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83" t="str">
        <f>IF(Y994&lt;0,"NO PAGAR","COBRAR'")</f>
        <v>COBRAR'</v>
      </c>
      <c r="Y995" s="183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ht="23.25">
      <c r="B996" s="183" t="str">
        <f>IF(C994&lt;0,"NO PAGAR","COBRAR'")</f>
        <v>COBRAR'</v>
      </c>
      <c r="C996" s="183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/>
      <c r="Y996" s="8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76" t="s">
        <v>9</v>
      </c>
      <c r="C997" s="17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76" t="s">
        <v>9</v>
      </c>
      <c r="Y997" s="177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9" t="str">
        <f>IF(Y949&lt;0,"SALDO ADELANTADO","SALDO A FAVOR '")</f>
        <v>SALDO A FAVOR '</v>
      </c>
      <c r="C998" s="10" t="b">
        <f>IF(Y949&lt;=0,Y949*-1)</f>
        <v>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9" t="str">
        <f>IF(C994&lt;0,"SALDO ADELANTADO","SALDO A FAVOR'")</f>
        <v>SALDO A FAVOR'</v>
      </c>
      <c r="Y998" s="10" t="b">
        <f>IF(C994&lt;=0,C994*-1)</f>
        <v>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10</v>
      </c>
      <c r="C999" s="10">
        <f>R1007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10</v>
      </c>
      <c r="Y999" s="10">
        <f>AN1007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11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11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12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12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13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13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14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14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15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15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16</v>
      </c>
      <c r="C1005" s="10"/>
      <c r="E1005" s="178" t="s">
        <v>7</v>
      </c>
      <c r="F1005" s="179"/>
      <c r="G1005" s="180"/>
      <c r="H1005" s="5">
        <f>SUM(H991:H1004)</f>
        <v>0</v>
      </c>
      <c r="N1005" s="3"/>
      <c r="O1005" s="3"/>
      <c r="P1005" s="3"/>
      <c r="Q1005" s="3"/>
      <c r="R1005" s="18"/>
      <c r="S1005" s="3"/>
      <c r="V1005" s="17"/>
      <c r="X1005" s="11" t="s">
        <v>16</v>
      </c>
      <c r="Y1005" s="10"/>
      <c r="AA1005" s="178" t="s">
        <v>7</v>
      </c>
      <c r="AB1005" s="179"/>
      <c r="AC1005" s="180"/>
      <c r="AD1005" s="5">
        <f>SUM(AD991:AD1004)</f>
        <v>0</v>
      </c>
      <c r="AJ1005" s="3"/>
      <c r="AK1005" s="3"/>
      <c r="AL1005" s="3"/>
      <c r="AM1005" s="3"/>
      <c r="AN1005" s="18"/>
      <c r="AO1005" s="3"/>
    </row>
    <row r="1006" spans="2:41">
      <c r="B1006" s="11" t="s">
        <v>17</v>
      </c>
      <c r="C1006" s="10"/>
      <c r="E1006" s="13"/>
      <c r="F1006" s="13"/>
      <c r="G1006" s="13"/>
      <c r="N1006" s="3"/>
      <c r="O1006" s="3"/>
      <c r="P1006" s="3"/>
      <c r="Q1006" s="3"/>
      <c r="R1006" s="18"/>
      <c r="S1006" s="3"/>
      <c r="V1006" s="17"/>
      <c r="X1006" s="11" t="s">
        <v>17</v>
      </c>
      <c r="Y1006" s="10"/>
      <c r="AA1006" s="13"/>
      <c r="AB1006" s="13"/>
      <c r="AC1006" s="13"/>
      <c r="AJ1006" s="3"/>
      <c r="AK1006" s="3"/>
      <c r="AL1006" s="3"/>
      <c r="AM1006" s="3"/>
      <c r="AN1006" s="18"/>
      <c r="AO1006" s="3"/>
    </row>
    <row r="1007" spans="2:41">
      <c r="B1007" s="12"/>
      <c r="C1007" s="10"/>
      <c r="N1007" s="178" t="s">
        <v>7</v>
      </c>
      <c r="O1007" s="179"/>
      <c r="P1007" s="179"/>
      <c r="Q1007" s="180"/>
      <c r="R1007" s="18">
        <f>SUM(R991:R1006)</f>
        <v>0</v>
      </c>
      <c r="S1007" s="3"/>
      <c r="V1007" s="17"/>
      <c r="X1007" s="12"/>
      <c r="Y1007" s="10"/>
      <c r="AJ1007" s="178" t="s">
        <v>7</v>
      </c>
      <c r="AK1007" s="179"/>
      <c r="AL1007" s="179"/>
      <c r="AM1007" s="180"/>
      <c r="AN1007" s="18">
        <f>SUM(AN991:AN1006)</f>
        <v>0</v>
      </c>
      <c r="AO1007" s="3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E1010" s="14"/>
      <c r="V1010" s="17"/>
      <c r="X1010" s="12"/>
      <c r="Y1010" s="10"/>
      <c r="AA1010" s="14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2"/>
      <c r="C1013" s="10"/>
      <c r="V1013" s="17"/>
      <c r="X1013" s="12"/>
      <c r="Y1013" s="10"/>
    </row>
    <row r="1014" spans="2:27">
      <c r="B1014" s="12"/>
      <c r="C1014" s="10"/>
      <c r="V1014" s="17"/>
      <c r="X1014" s="12"/>
      <c r="Y1014" s="10"/>
    </row>
    <row r="1015" spans="2:27">
      <c r="B1015" s="12"/>
      <c r="C1015" s="10"/>
      <c r="V1015" s="17"/>
      <c r="X1015" s="12"/>
      <c r="Y1015" s="10"/>
    </row>
    <row r="1016" spans="2:27">
      <c r="B1016" s="11"/>
      <c r="C1016" s="10"/>
      <c r="V1016" s="17"/>
      <c r="X1016" s="11"/>
      <c r="Y1016" s="10"/>
    </row>
    <row r="1017" spans="2:27">
      <c r="B1017" s="15" t="s">
        <v>18</v>
      </c>
      <c r="C1017" s="16">
        <f>SUM(C998:C1016)</f>
        <v>0</v>
      </c>
      <c r="D1017" t="s">
        <v>22</v>
      </c>
      <c r="E1017" t="s">
        <v>21</v>
      </c>
      <c r="V1017" s="17"/>
      <c r="X1017" s="15" t="s">
        <v>18</v>
      </c>
      <c r="Y1017" s="16">
        <f>SUM(Y998:Y1016)</f>
        <v>0</v>
      </c>
      <c r="Z1017" t="s">
        <v>22</v>
      </c>
      <c r="AA1017" t="s">
        <v>21</v>
      </c>
    </row>
    <row r="1018" spans="2:27">
      <c r="E1018" s="1" t="s">
        <v>19</v>
      </c>
      <c r="V1018" s="17"/>
      <c r="AA1018" s="1" t="s">
        <v>19</v>
      </c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</sheetData>
  <mergeCells count="290">
    <mergeCell ref="B997:C997"/>
    <mergeCell ref="X997:Y997"/>
    <mergeCell ref="E1005:G1005"/>
    <mergeCell ref="AA1005:AC1005"/>
    <mergeCell ref="N1007:Q1007"/>
    <mergeCell ref="AJ1007:AM1007"/>
    <mergeCell ref="H984:J985"/>
    <mergeCell ref="AA984:AC985"/>
    <mergeCell ref="E989:H989"/>
    <mergeCell ref="AA989:AD989"/>
    <mergeCell ref="X995:Y995"/>
    <mergeCell ref="B996:C996"/>
    <mergeCell ref="B951:C951"/>
    <mergeCell ref="X951:Y951"/>
    <mergeCell ref="E960:G960"/>
    <mergeCell ref="AA960:AC960"/>
    <mergeCell ref="N962:Q962"/>
    <mergeCell ref="AJ962:AM962"/>
    <mergeCell ref="AC938:AE940"/>
    <mergeCell ref="H939:J940"/>
    <mergeCell ref="E944:H944"/>
    <mergeCell ref="AA944:AD944"/>
    <mergeCell ref="B950:C950"/>
    <mergeCell ref="X950:Y950"/>
    <mergeCell ref="B904:C904"/>
    <mergeCell ref="X904:Y904"/>
    <mergeCell ref="E912:G912"/>
    <mergeCell ref="AA912:AC912"/>
    <mergeCell ref="N914:Q914"/>
    <mergeCell ref="AJ914:AM914"/>
    <mergeCell ref="H891:J892"/>
    <mergeCell ref="AA891:AC892"/>
    <mergeCell ref="E896:H896"/>
    <mergeCell ref="AA896:AD896"/>
    <mergeCell ref="X902:Y902"/>
    <mergeCell ref="B903:C903"/>
    <mergeCell ref="B858:C858"/>
    <mergeCell ref="X858:Y858"/>
    <mergeCell ref="E867:G867"/>
    <mergeCell ref="AA867:AC867"/>
    <mergeCell ref="N869:Q869"/>
    <mergeCell ref="AJ869:AM869"/>
    <mergeCell ref="AC845:AE847"/>
    <mergeCell ref="H846:J847"/>
    <mergeCell ref="E851:H851"/>
    <mergeCell ref="AA851:AD851"/>
    <mergeCell ref="B857:C857"/>
    <mergeCell ref="X857:Y857"/>
    <mergeCell ref="B810:C810"/>
    <mergeCell ref="X810:Y810"/>
    <mergeCell ref="E818:G818"/>
    <mergeCell ref="AA818:AC818"/>
    <mergeCell ref="N820:Q820"/>
    <mergeCell ref="AJ820:AM820"/>
    <mergeCell ref="H797:J798"/>
    <mergeCell ref="AA797:AC798"/>
    <mergeCell ref="E802:H802"/>
    <mergeCell ref="AA802:AD802"/>
    <mergeCell ref="X808:Y808"/>
    <mergeCell ref="B809:C809"/>
    <mergeCell ref="B764:C764"/>
    <mergeCell ref="X764:Y764"/>
    <mergeCell ref="E773:G773"/>
    <mergeCell ref="AA773:AC773"/>
    <mergeCell ref="N775:Q775"/>
    <mergeCell ref="AJ775:AM775"/>
    <mergeCell ref="AC751:AE753"/>
    <mergeCell ref="H752:J753"/>
    <mergeCell ref="E757:H757"/>
    <mergeCell ref="AA757:AD757"/>
    <mergeCell ref="B763:C763"/>
    <mergeCell ref="X763:Y763"/>
    <mergeCell ref="B717:C717"/>
    <mergeCell ref="X717:Y717"/>
    <mergeCell ref="E725:G725"/>
    <mergeCell ref="AA725:AC725"/>
    <mergeCell ref="N727:Q727"/>
    <mergeCell ref="AJ727:AM727"/>
    <mergeCell ref="H704:J705"/>
    <mergeCell ref="AA704:AC705"/>
    <mergeCell ref="E709:H709"/>
    <mergeCell ref="AA709:AD709"/>
    <mergeCell ref="X715:Y715"/>
    <mergeCell ref="B716:C716"/>
    <mergeCell ref="B671:C671"/>
    <mergeCell ref="X671:Y671"/>
    <mergeCell ref="E680:G680"/>
    <mergeCell ref="AA680:AC680"/>
    <mergeCell ref="N682:Q682"/>
    <mergeCell ref="AJ682:AM682"/>
    <mergeCell ref="AC658:AE660"/>
    <mergeCell ref="H659:J660"/>
    <mergeCell ref="E664:H664"/>
    <mergeCell ref="AA664:AD664"/>
    <mergeCell ref="B670:C670"/>
    <mergeCell ref="X670:Y670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76"/>
  <sheetViews>
    <sheetView tabSelected="1" topLeftCell="AA560" zoomScale="93" zoomScaleNormal="93" workbookViewId="0">
      <selection activeCell="AO572" sqref="AO572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2" t="s">
        <v>80</v>
      </c>
      <c r="F8" s="182"/>
      <c r="G8" s="182"/>
      <c r="H8" s="182"/>
      <c r="V8" s="17"/>
      <c r="X8" s="23" t="s">
        <v>385</v>
      </c>
      <c r="Y8" s="20">
        <f>IF(B8="PAGADO",0,C13)</f>
        <v>-2248.4700000000003</v>
      </c>
      <c r="AA8" s="182" t="s">
        <v>80</v>
      </c>
      <c r="AB8" s="182"/>
      <c r="AC8" s="182"/>
      <c r="AD8" s="182"/>
      <c r="AK8" s="196" t="s">
        <v>10</v>
      </c>
      <c r="AL8" s="196"/>
      <c r="AM8" s="196"/>
      <c r="AN8" s="196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NO PAGAR</v>
      </c>
      <c r="C14" s="18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5" t="str">
        <f>IF(Y13&lt;0,"NO PAGAR","COBRAR")</f>
        <v>NO PAGAR</v>
      </c>
      <c r="Y14" s="185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78" t="s">
        <v>7</v>
      </c>
      <c r="AB24" s="179"/>
      <c r="AC24" s="180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102.65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82" t="s">
        <v>80</v>
      </c>
      <c r="F53" s="182"/>
      <c r="G53" s="182"/>
      <c r="H53" s="182"/>
      <c r="V53" s="17"/>
      <c r="X53" s="23" t="s">
        <v>32</v>
      </c>
      <c r="Y53" s="20">
        <f>IF(B53="PAGADO",0,C58)</f>
        <v>-2773.2900000000004</v>
      </c>
      <c r="AA53" s="182" t="s">
        <v>254</v>
      </c>
      <c r="AB53" s="182"/>
      <c r="AC53" s="182"/>
      <c r="AD53" s="182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3" t="str">
        <f>IF(Y58&lt;0,"NO PAGAR","COBRAR'")</f>
        <v>NO PAGAR</v>
      </c>
      <c r="Y59" s="18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3" t="str">
        <f>IF(C58&lt;0,"NO PAGAR","COBRAR'")</f>
        <v>NO PAGAR</v>
      </c>
      <c r="C60" s="18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1750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84" t="s">
        <v>29</v>
      </c>
      <c r="AD95" s="184"/>
      <c r="AE95" s="184"/>
    </row>
    <row r="96" spans="8:31">
      <c r="H96" s="181" t="s">
        <v>28</v>
      </c>
      <c r="I96" s="181"/>
      <c r="J96" s="181"/>
      <c r="V96" s="17"/>
      <c r="AC96" s="184"/>
      <c r="AD96" s="184"/>
      <c r="AE96" s="184"/>
    </row>
    <row r="97" spans="2:41">
      <c r="H97" s="181"/>
      <c r="I97" s="181"/>
      <c r="J97" s="181"/>
      <c r="V97" s="17"/>
      <c r="AC97" s="184"/>
      <c r="AD97" s="184"/>
      <c r="AE97" s="184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929</v>
      </c>
      <c r="C101" s="20">
        <f>IF(X53="PAGADO",0,Y58)</f>
        <v>-2123.2900000000004</v>
      </c>
      <c r="E101" s="182" t="s">
        <v>80</v>
      </c>
      <c r="F101" s="182"/>
      <c r="G101" s="182"/>
      <c r="H101" s="182"/>
      <c r="V101" s="17"/>
      <c r="X101" s="23" t="s">
        <v>32</v>
      </c>
      <c r="Y101" s="20">
        <f>IF(B101="PAGADO",0,C106)</f>
        <v>-793.29000000000042</v>
      </c>
      <c r="AA101" s="182" t="s">
        <v>80</v>
      </c>
      <c r="AB101" s="182"/>
      <c r="AC101" s="182"/>
      <c r="AD101" s="182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>
      <c r="B107" s="185" t="str">
        <f>IF(C106&lt;0,"NO PAGAR","COBRAR")</f>
        <v>NO PAGAR</v>
      </c>
      <c r="C107" s="185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85" t="str">
        <f>IF(Y106&lt;0,"NO PAGAR","COBRAR")</f>
        <v>NO PAGAR</v>
      </c>
      <c r="Y107" s="185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76" t="s">
        <v>9</v>
      </c>
      <c r="C108" s="177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76" t="s">
        <v>9</v>
      </c>
      <c r="Y108" s="17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78" t="s">
        <v>7</v>
      </c>
      <c r="F117" s="179"/>
      <c r="G117" s="180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78" t="s">
        <v>7</v>
      </c>
      <c r="AB117" s="179"/>
      <c r="AC117" s="180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78" t="s">
        <v>7</v>
      </c>
      <c r="O119" s="179"/>
      <c r="P119" s="179"/>
      <c r="Q119" s="180"/>
      <c r="R119" s="18">
        <f>SUM(R103:R118)</f>
        <v>0</v>
      </c>
      <c r="S119" s="3"/>
      <c r="V119" s="17"/>
      <c r="X119" s="12"/>
      <c r="Y119" s="10"/>
      <c r="AJ119" s="178" t="s">
        <v>7</v>
      </c>
      <c r="AK119" s="179"/>
      <c r="AL119" s="179"/>
      <c r="AM119" s="180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81" t="s">
        <v>30</v>
      </c>
      <c r="I129" s="181"/>
      <c r="J129" s="181"/>
      <c r="V129" s="17"/>
      <c r="AA129" s="181" t="s">
        <v>31</v>
      </c>
      <c r="AB129" s="181"/>
      <c r="AC129" s="181"/>
    </row>
    <row r="130" spans="2:41">
      <c r="H130" s="181"/>
      <c r="I130" s="181"/>
      <c r="J130" s="181"/>
      <c r="V130" s="17"/>
      <c r="AA130" s="181"/>
      <c r="AB130" s="181"/>
      <c r="AC130" s="181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82" t="s">
        <v>254</v>
      </c>
      <c r="F134" s="182"/>
      <c r="G134" s="182"/>
      <c r="H134" s="182"/>
      <c r="V134" s="17"/>
      <c r="X134" s="23" t="s">
        <v>32</v>
      </c>
      <c r="Y134" s="20">
        <f>IF(B134="PAGADO",0,C139)</f>
        <v>-1640.3300000000004</v>
      </c>
      <c r="AA134" s="182" t="s">
        <v>357</v>
      </c>
      <c r="AB134" s="182"/>
      <c r="AC134" s="182"/>
      <c r="AD134" s="182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83" t="str">
        <f>IF(Y139&lt;0,"NO PAGAR","COBRAR'")</f>
        <v>NO PAGAR</v>
      </c>
      <c r="Y140" s="183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83" t="str">
        <f>IF(C139&lt;0,"NO PAGAR","COBRAR'")</f>
        <v>NO PAGAR</v>
      </c>
      <c r="C141" s="183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76" t="s">
        <v>9</v>
      </c>
      <c r="C142" s="17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76" t="s">
        <v>9</v>
      </c>
      <c r="Y142" s="177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78" t="s">
        <v>7</v>
      </c>
      <c r="F150" s="179"/>
      <c r="G150" s="180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78" t="s">
        <v>7</v>
      </c>
      <c r="AB150" s="179"/>
      <c r="AC150" s="180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78" t="s">
        <v>7</v>
      </c>
      <c r="O152" s="179"/>
      <c r="P152" s="179"/>
      <c r="Q152" s="180"/>
      <c r="R152" s="18">
        <f>SUM(R136:R151)</f>
        <v>1580</v>
      </c>
      <c r="S152" s="3"/>
      <c r="V152" s="17"/>
      <c r="X152" s="12"/>
      <c r="Y152" s="10"/>
      <c r="AJ152" s="178" t="s">
        <v>7</v>
      </c>
      <c r="AK152" s="179"/>
      <c r="AL152" s="179"/>
      <c r="AM152" s="180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84" t="s">
        <v>29</v>
      </c>
      <c r="AD168" s="184"/>
      <c r="AE168" s="184"/>
    </row>
    <row r="169" spans="2:41">
      <c r="H169" s="181" t="s">
        <v>28</v>
      </c>
      <c r="I169" s="181"/>
      <c r="J169" s="181"/>
      <c r="V169" s="17"/>
      <c r="AC169" s="184"/>
      <c r="AD169" s="184"/>
      <c r="AE169" s="184"/>
    </row>
    <row r="170" spans="2:41">
      <c r="H170" s="181"/>
      <c r="I170" s="181"/>
      <c r="J170" s="181"/>
      <c r="V170" s="17"/>
      <c r="AC170" s="184"/>
      <c r="AD170" s="184"/>
      <c r="AE170" s="184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82" t="s">
        <v>357</v>
      </c>
      <c r="F174" s="182"/>
      <c r="G174" s="182"/>
      <c r="H174" s="182"/>
      <c r="V174" s="17"/>
      <c r="X174" s="23" t="s">
        <v>32</v>
      </c>
      <c r="Y174" s="20">
        <f>IF(B173="PAGADO",0,C178)</f>
        <v>-1065.8100000000004</v>
      </c>
      <c r="AA174" s="182" t="s">
        <v>357</v>
      </c>
      <c r="AB174" s="182"/>
      <c r="AC174" s="182"/>
      <c r="AD174" s="182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85" t="str">
        <f>IF(C178&lt;0,"NO PAGAR","COBRAR")</f>
        <v>NO PAGAR</v>
      </c>
      <c r="C179" s="185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76" t="s">
        <v>9</v>
      </c>
      <c r="C180" s="177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85" t="str">
        <f>IF(Y179&lt;0,"NO PAGAR","COBRAR")</f>
        <v>NO PAGAR</v>
      </c>
      <c r="Y180" s="185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76" t="s">
        <v>9</v>
      </c>
      <c r="Y181" s="177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78" t="s">
        <v>7</v>
      </c>
      <c r="F190" s="179"/>
      <c r="G190" s="180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78" t="s">
        <v>7</v>
      </c>
      <c r="AB190" s="179"/>
      <c r="AC190" s="180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78" t="s">
        <v>7</v>
      </c>
      <c r="O192" s="179"/>
      <c r="P192" s="179"/>
      <c r="Q192" s="180"/>
      <c r="R192" s="18">
        <f>SUM(R176:R191)</f>
        <v>450</v>
      </c>
      <c r="S192" s="3"/>
      <c r="V192" s="17"/>
      <c r="X192" s="12"/>
      <c r="Y192" s="10"/>
      <c r="AJ192" s="178" t="s">
        <v>7</v>
      </c>
      <c r="AK192" s="179"/>
      <c r="AL192" s="179"/>
      <c r="AM192" s="180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81" t="s">
        <v>30</v>
      </c>
      <c r="I214" s="181"/>
      <c r="J214" s="181"/>
      <c r="V214" s="17"/>
      <c r="AA214" s="181" t="s">
        <v>31</v>
      </c>
      <c r="AB214" s="181"/>
      <c r="AC214" s="181"/>
    </row>
    <row r="215" spans="1:43">
      <c r="H215" s="181"/>
      <c r="I215" s="181"/>
      <c r="J215" s="181"/>
      <c r="V215" s="17"/>
      <c r="AA215" s="181"/>
      <c r="AB215" s="181"/>
      <c r="AC215" s="181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82" t="s">
        <v>357</v>
      </c>
      <c r="F219" s="182"/>
      <c r="G219" s="182"/>
      <c r="H219" s="182"/>
      <c r="V219" s="17"/>
      <c r="X219" s="23" t="s">
        <v>32</v>
      </c>
      <c r="Y219" s="20">
        <f>IF(B239="PAGADO",0,C223)</f>
        <v>-2403.2800000000007</v>
      </c>
      <c r="AA219" s="182" t="s">
        <v>531</v>
      </c>
      <c r="AB219" s="182"/>
      <c r="AC219" s="182"/>
      <c r="AD219" s="182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83" t="str">
        <f>IF(C223&lt;0,"NO PAGAR","COBRAR'")</f>
        <v>NO PAGAR</v>
      </c>
      <c r="C225" s="183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183" t="str">
        <f>IF(Y224&lt;0,"NO PAGAR","COBRAR'")</f>
        <v>NO PAGAR</v>
      </c>
      <c r="Y225" s="183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76" t="s">
        <v>9</v>
      </c>
      <c r="C226" s="177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76" t="s">
        <v>9</v>
      </c>
      <c r="Y227" s="177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78" t="s">
        <v>7</v>
      </c>
      <c r="F235" s="179"/>
      <c r="G235" s="180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78" t="s">
        <v>7</v>
      </c>
      <c r="AB235" s="179"/>
      <c r="AC235" s="180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78" t="s">
        <v>7</v>
      </c>
      <c r="O237" s="179"/>
      <c r="P237" s="179"/>
      <c r="Q237" s="180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78" t="s">
        <v>7</v>
      </c>
      <c r="AK237" s="179"/>
      <c r="AL237" s="179"/>
      <c r="AM237" s="180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84" t="s">
        <v>29</v>
      </c>
      <c r="AD260" s="184"/>
      <c r="AE260" s="184"/>
    </row>
    <row r="261" spans="2:41">
      <c r="H261" s="181" t="s">
        <v>28</v>
      </c>
      <c r="I261" s="181"/>
      <c r="J261" s="181"/>
      <c r="V261" s="17"/>
      <c r="AC261" s="184"/>
      <c r="AD261" s="184"/>
      <c r="AE261" s="184"/>
    </row>
    <row r="262" spans="2:41">
      <c r="H262" s="181"/>
      <c r="I262" s="181"/>
      <c r="J262" s="181"/>
      <c r="V262" s="17"/>
      <c r="AC262" s="184"/>
      <c r="AD262" s="184"/>
      <c r="AE262" s="184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82" t="s">
        <v>593</v>
      </c>
      <c r="F266" s="182"/>
      <c r="G266" s="182"/>
      <c r="H266" s="182"/>
      <c r="V266" s="17"/>
      <c r="X266" s="23" t="s">
        <v>32</v>
      </c>
      <c r="Y266" s="20">
        <f>IF(B265="PAGADO",0,C270)</f>
        <v>-1680.7380000000007</v>
      </c>
      <c r="AA266" s="182" t="s">
        <v>593</v>
      </c>
      <c r="AB266" s="182"/>
      <c r="AC266" s="182"/>
      <c r="AD266" s="182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85" t="str">
        <f>IF(C270&lt;0,"NO PAGAR","COBRAR")</f>
        <v>NO PAGAR</v>
      </c>
      <c r="C271" s="185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76" t="s">
        <v>9</v>
      </c>
      <c r="C272" s="177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85" t="str">
        <f>IF(Y271&lt;0,"NO PAGAR","COBRAR")</f>
        <v>NO PAGAR</v>
      </c>
      <c r="Y272" s="185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76" t="s">
        <v>9</v>
      </c>
      <c r="Y273" s="177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78" t="s">
        <v>7</v>
      </c>
      <c r="F282" s="179"/>
      <c r="G282" s="180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78" t="s">
        <v>7</v>
      </c>
      <c r="AB282" s="179"/>
      <c r="AC282" s="180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78" t="s">
        <v>7</v>
      </c>
      <c r="O284" s="179"/>
      <c r="P284" s="179"/>
      <c r="Q284" s="180"/>
      <c r="R284" s="18">
        <f>SUM(R268:R283)</f>
        <v>190</v>
      </c>
      <c r="S284" s="3"/>
      <c r="V284" s="17"/>
      <c r="X284" s="12"/>
      <c r="Y284" s="10"/>
      <c r="AJ284" s="178" t="s">
        <v>7</v>
      </c>
      <c r="AK284" s="179"/>
      <c r="AL284" s="179"/>
      <c r="AM284" s="180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81" t="s">
        <v>30</v>
      </c>
      <c r="I306" s="181"/>
      <c r="J306" s="181"/>
      <c r="V306" s="17"/>
      <c r="AA306" s="181" t="s">
        <v>31</v>
      </c>
      <c r="AB306" s="181"/>
      <c r="AC306" s="181"/>
    </row>
    <row r="307" spans="2:41">
      <c r="H307" s="181"/>
      <c r="I307" s="181"/>
      <c r="J307" s="181"/>
      <c r="V307" s="17"/>
      <c r="AA307" s="181"/>
      <c r="AB307" s="181"/>
      <c r="AC307" s="181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82" t="s">
        <v>357</v>
      </c>
      <c r="F311" s="182"/>
      <c r="G311" s="182"/>
      <c r="H311" s="182"/>
      <c r="V311" s="17"/>
      <c r="X311" s="23" t="s">
        <v>32</v>
      </c>
      <c r="Y311" s="20">
        <f>IF(B1076="PAGADO",0,C315)</f>
        <v>-3648.456000000001</v>
      </c>
      <c r="AA311" s="182" t="s">
        <v>681</v>
      </c>
      <c r="AB311" s="182"/>
      <c r="AC311" s="182"/>
      <c r="AD311" s="182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83" t="str">
        <f>IF(C315&lt;0,"NO PAGAR","COBRAR'")</f>
        <v>NO PAGAR</v>
      </c>
      <c r="C317" s="183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83" t="str">
        <f>IF(Y316&lt;0,"NO PAGAR","COBRAR'")</f>
        <v>NO PAGAR</v>
      </c>
      <c r="Y317" s="183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76" t="s">
        <v>9</v>
      </c>
      <c r="C318" s="177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76" t="s">
        <v>9</v>
      </c>
      <c r="Y319" s="177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561.09799999999996</v>
      </c>
      <c r="E327" s="178" t="s">
        <v>7</v>
      </c>
      <c r="F327" s="179"/>
      <c r="G327" s="180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78" t="s">
        <v>7</v>
      </c>
      <c r="AB327" s="179"/>
      <c r="AC327" s="180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78" t="s">
        <v>7</v>
      </c>
      <c r="O329" s="179"/>
      <c r="P329" s="179"/>
      <c r="Q329" s="180"/>
      <c r="R329" s="18">
        <f>SUM(R313:R328)</f>
        <v>2680</v>
      </c>
      <c r="S329" s="3"/>
      <c r="V329" s="17"/>
      <c r="X329" s="12"/>
      <c r="Y329" s="10"/>
      <c r="AJ329" s="178" t="s">
        <v>7</v>
      </c>
      <c r="AK329" s="179"/>
      <c r="AL329" s="179"/>
      <c r="AM329" s="180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81" t="s">
        <v>28</v>
      </c>
      <c r="I354" s="181"/>
      <c r="J354" s="181"/>
      <c r="V354" s="17"/>
    </row>
    <row r="355" spans="2:40">
      <c r="H355" s="181"/>
      <c r="I355" s="181"/>
      <c r="J355" s="181"/>
      <c r="V355" s="17"/>
    </row>
    <row r="356" spans="2:40">
      <c r="V356" s="17"/>
      <c r="X356" s="194" t="s">
        <v>64</v>
      </c>
      <c r="AB356" s="191" t="s">
        <v>29</v>
      </c>
      <c r="AC356" s="191"/>
      <c r="AD356" s="191"/>
    </row>
    <row r="357" spans="2:40" ht="23.25">
      <c r="B357" s="22" t="s">
        <v>64</v>
      </c>
      <c r="V357" s="17"/>
      <c r="X357" s="194"/>
      <c r="AB357" s="191"/>
      <c r="AC357" s="191"/>
      <c r="AD357" s="191"/>
    </row>
    <row r="358" spans="2:40" ht="23.25">
      <c r="B358" s="23" t="s">
        <v>32</v>
      </c>
      <c r="C358" s="20">
        <f>IF(X311="PAGADO",0,Y316)</f>
        <v>-3968.3760000000011</v>
      </c>
      <c r="V358" s="17"/>
      <c r="X358" s="194"/>
      <c r="AB358" s="191"/>
      <c r="AC358" s="191"/>
      <c r="AD358" s="191"/>
    </row>
    <row r="359" spans="2:40" ht="23.25">
      <c r="B359" s="1" t="s">
        <v>0</v>
      </c>
      <c r="C359" s="19">
        <f>H375</f>
        <v>600</v>
      </c>
      <c r="E359" s="182" t="s">
        <v>593</v>
      </c>
      <c r="F359" s="182"/>
      <c r="G359" s="182"/>
      <c r="H359" s="182"/>
      <c r="V359" s="17"/>
      <c r="X359" s="23" t="s">
        <v>32</v>
      </c>
      <c r="Y359" s="20">
        <f>IF(B358="PAGADO",0,C363)</f>
        <v>-3418.3760000000011</v>
      </c>
      <c r="AA359" s="182" t="s">
        <v>681</v>
      </c>
      <c r="AB359" s="182"/>
      <c r="AC359" s="182"/>
      <c r="AD359" s="182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>
      <c r="B364" s="185" t="str">
        <f>IF(C363&lt;0,"NO PAGAR","COBRAR")</f>
        <v>NO PAGAR</v>
      </c>
      <c r="C364" s="185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>
      <c r="B365" s="176" t="s">
        <v>9</v>
      </c>
      <c r="C365" s="177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85" t="str">
        <f>IF(Y364&lt;0,"NO PAGAR","COBRAR")</f>
        <v>NO PAGAR</v>
      </c>
      <c r="Y365" s="185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76" t="s">
        <v>9</v>
      </c>
      <c r="Y366" s="177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78" t="s">
        <v>7</v>
      </c>
      <c r="AK371" s="179"/>
      <c r="AL371" s="179"/>
      <c r="AM371" s="180"/>
      <c r="AN371" s="116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78" t="s">
        <v>7</v>
      </c>
      <c r="AB374" s="179"/>
      <c r="AC374" s="180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>
      <c r="B375" s="12"/>
      <c r="C375" s="10"/>
      <c r="E375" s="178" t="s">
        <v>7</v>
      </c>
      <c r="F375" s="179"/>
      <c r="G375" s="180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78" t="s">
        <v>7</v>
      </c>
      <c r="O377" s="179"/>
      <c r="P377" s="179"/>
      <c r="Q377" s="180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81" t="s">
        <v>30</v>
      </c>
      <c r="I392" s="181"/>
      <c r="J392" s="181"/>
      <c r="V392" s="17"/>
      <c r="AA392" s="181" t="s">
        <v>31</v>
      </c>
      <c r="AB392" s="181"/>
      <c r="AC392" s="181"/>
    </row>
    <row r="393" spans="1:43">
      <c r="H393" s="181"/>
      <c r="I393" s="181"/>
      <c r="J393" s="181"/>
      <c r="V393" s="17"/>
      <c r="AA393" s="181"/>
      <c r="AB393" s="181"/>
      <c r="AC393" s="181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82" t="s">
        <v>80</v>
      </c>
      <c r="F397" s="182"/>
      <c r="G397" s="182"/>
      <c r="H397" s="182"/>
      <c r="V397" s="17"/>
      <c r="X397" s="23" t="s">
        <v>32</v>
      </c>
      <c r="Y397" s="20">
        <f>IF(B1169="PAGADO",0,C402)</f>
        <v>-3884.1160000000018</v>
      </c>
      <c r="AA397" s="182" t="s">
        <v>593</v>
      </c>
      <c r="AB397" s="182"/>
      <c r="AC397" s="182"/>
      <c r="AD397" s="182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183" t="str">
        <f>IF(Y402&lt;0,"NO PAGAR","COBRAR'")</f>
        <v>NO PAGAR</v>
      </c>
      <c r="Y403" s="183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83" t="str">
        <f>IF(C402&lt;0,"NO PAGAR","COBRAR'")</f>
        <v>NO PAGAR</v>
      </c>
      <c r="C404" s="183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76" t="s">
        <v>9</v>
      </c>
      <c r="C405" s="177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76" t="s">
        <v>9</v>
      </c>
      <c r="Y405" s="177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78" t="s">
        <v>7</v>
      </c>
      <c r="AK408" s="179"/>
      <c r="AL408" s="179"/>
      <c r="AM408" s="180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78" t="s">
        <v>7</v>
      </c>
      <c r="F413" s="179"/>
      <c r="G413" s="180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78" t="s">
        <v>7</v>
      </c>
      <c r="AB413" s="179"/>
      <c r="AC413" s="180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78" t="s">
        <v>7</v>
      </c>
      <c r="O415" s="179"/>
      <c r="P415" s="179"/>
      <c r="Q415" s="180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81" t="s">
        <v>28</v>
      </c>
      <c r="I438" s="181"/>
      <c r="J438" s="181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>
      <c r="H439" s="181"/>
      <c r="I439" s="181"/>
      <c r="J439" s="181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84" t="s">
        <v>29</v>
      </c>
      <c r="AC440" s="184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82" t="s">
        <v>616</v>
      </c>
      <c r="F443" s="182"/>
      <c r="G443" s="182"/>
      <c r="H443" s="182"/>
      <c r="V443" s="17"/>
      <c r="X443" s="23" t="s">
        <v>32</v>
      </c>
      <c r="Y443" s="20">
        <f>IF(B443="PAGADO",0,C448)</f>
        <v>-3182.3660000000018</v>
      </c>
      <c r="AA443" s="182" t="s">
        <v>357</v>
      </c>
      <c r="AB443" s="182"/>
      <c r="AC443" s="182"/>
      <c r="AD443" s="182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85" t="str">
        <f>IF(C448&lt;0,"NO PAGAR","COBRAR")</f>
        <v>NO PAGAR</v>
      </c>
      <c r="C449" s="185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85" t="str">
        <f>IF(Y448&lt;0,"NO PAGAR","COBRAR")</f>
        <v>NO PAGAR</v>
      </c>
      <c r="Y449" s="185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76" t="s">
        <v>9</v>
      </c>
      <c r="C450" s="177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76" t="s">
        <v>9</v>
      </c>
      <c r="Y450" s="177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78" t="s">
        <v>7</v>
      </c>
      <c r="AK454" s="179"/>
      <c r="AL454" s="179"/>
      <c r="AM454" s="180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4" t="s">
        <v>467</v>
      </c>
      <c r="AJ457" s="135"/>
      <c r="AK457" s="134" t="s">
        <v>558</v>
      </c>
      <c r="AL457" s="135"/>
      <c r="AM457" s="136">
        <v>45065</v>
      </c>
      <c r="AN457" s="134"/>
      <c r="AO457" s="137" t="s">
        <v>476</v>
      </c>
      <c r="AP457" s="135"/>
      <c r="AQ457" s="138">
        <v>57.143000000000001</v>
      </c>
      <c r="AR457" s="138">
        <v>100</v>
      </c>
    </row>
    <row r="458" spans="2:44" ht="22.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9" t="s">
        <v>467</v>
      </c>
      <c r="AJ458" s="140"/>
      <c r="AK458" s="139" t="s">
        <v>558</v>
      </c>
      <c r="AL458" s="140"/>
      <c r="AM458" s="141">
        <v>45070</v>
      </c>
      <c r="AN458" s="139" t="s">
        <v>80</v>
      </c>
      <c r="AO458" s="142" t="s">
        <v>476</v>
      </c>
      <c r="AP458" s="140"/>
      <c r="AQ458" s="143">
        <v>63.429000000000002</v>
      </c>
      <c r="AR458" s="143">
        <v>111.001</v>
      </c>
    </row>
    <row r="459" spans="2:44" ht="22.5">
      <c r="B459" s="11" t="s">
        <v>17</v>
      </c>
      <c r="C459" s="10"/>
      <c r="E459" s="178" t="s">
        <v>7</v>
      </c>
      <c r="F459" s="179"/>
      <c r="G459" s="180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78" t="s">
        <v>7</v>
      </c>
      <c r="AB459" s="179"/>
      <c r="AC459" s="180"/>
      <c r="AD459" s="5">
        <f>SUM(AD445:AD458)</f>
        <v>0</v>
      </c>
      <c r="AI459" s="134" t="s">
        <v>470</v>
      </c>
      <c r="AJ459" s="135"/>
      <c r="AK459" s="134" t="s">
        <v>558</v>
      </c>
      <c r="AL459" s="135"/>
      <c r="AM459" s="136">
        <v>45062</v>
      </c>
      <c r="AN459" s="134" t="s">
        <v>80</v>
      </c>
      <c r="AO459" s="137" t="s">
        <v>476</v>
      </c>
      <c r="AP459" s="135"/>
      <c r="AQ459" s="138">
        <v>38.856999999999999</v>
      </c>
      <c r="AR459" s="138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9" t="s">
        <v>470</v>
      </c>
      <c r="AJ460" s="140"/>
      <c r="AK460" s="139" t="s">
        <v>558</v>
      </c>
      <c r="AL460" s="140"/>
      <c r="AM460" s="141">
        <v>45068</v>
      </c>
      <c r="AN460" s="139" t="s">
        <v>80</v>
      </c>
      <c r="AO460" s="142" t="s">
        <v>476</v>
      </c>
      <c r="AP460" s="140"/>
      <c r="AQ460" s="143">
        <v>54.838000000000001</v>
      </c>
      <c r="AR460" s="143">
        <v>95.97</v>
      </c>
    </row>
    <row r="461" spans="2:44" ht="22.5">
      <c r="B461" s="12"/>
      <c r="C461" s="10"/>
      <c r="N461" s="178" t="s">
        <v>7</v>
      </c>
      <c r="O461" s="179"/>
      <c r="P461" s="179"/>
      <c r="Q461" s="180"/>
      <c r="R461" s="18">
        <f>SUM(R445:R460)</f>
        <v>0</v>
      </c>
      <c r="S461" s="3"/>
      <c r="V461" s="17"/>
      <c r="X461" s="12"/>
      <c r="Y461" s="10"/>
      <c r="AI461" s="134" t="s">
        <v>470</v>
      </c>
      <c r="AJ461" s="135"/>
      <c r="AK461" s="134" t="s">
        <v>558</v>
      </c>
      <c r="AL461" s="135"/>
      <c r="AM461" s="136">
        <v>45072</v>
      </c>
      <c r="AN461" s="134" t="s">
        <v>890</v>
      </c>
      <c r="AO461" s="137" t="s">
        <v>476</v>
      </c>
      <c r="AP461" s="135"/>
      <c r="AQ461" s="138">
        <v>65.989999999999995</v>
      </c>
      <c r="AR461" s="138">
        <v>115.48</v>
      </c>
    </row>
    <row r="462" spans="2:44" ht="22.5">
      <c r="B462" s="12"/>
      <c r="C462" s="10"/>
      <c r="V462" s="17"/>
      <c r="X462" s="12"/>
      <c r="Y462" s="10"/>
      <c r="AI462" s="139" t="s">
        <v>470</v>
      </c>
      <c r="AJ462" s="140"/>
      <c r="AK462" s="139" t="s">
        <v>558</v>
      </c>
      <c r="AL462" s="140"/>
      <c r="AM462" s="141">
        <v>45077</v>
      </c>
      <c r="AN462" s="139" t="s">
        <v>891</v>
      </c>
      <c r="AO462" s="142" t="s">
        <v>476</v>
      </c>
      <c r="AP462" s="140"/>
      <c r="AQ462" s="143">
        <v>43.433</v>
      </c>
      <c r="AR462" s="143">
        <v>76.010000000000005</v>
      </c>
    </row>
    <row r="463" spans="2:44">
      <c r="B463" s="11"/>
      <c r="C463" s="10"/>
      <c r="V463" s="17"/>
      <c r="X463" s="11"/>
      <c r="Y463" s="10"/>
      <c r="AI463" s="144"/>
      <c r="AJ463" s="140"/>
      <c r="AK463" s="144"/>
      <c r="AL463" s="140"/>
      <c r="AM463" s="145"/>
      <c r="AN463" s="144"/>
      <c r="AO463" s="146"/>
      <c r="AP463" s="140"/>
      <c r="AQ463" s="147"/>
      <c r="AR463" s="148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81" t="s">
        <v>30</v>
      </c>
      <c r="I477" s="181"/>
      <c r="J477" s="181"/>
      <c r="V477" s="17"/>
      <c r="AA477" s="181" t="s">
        <v>31</v>
      </c>
      <c r="AB477" s="181"/>
      <c r="AC477" s="181"/>
    </row>
    <row r="478" spans="1:43">
      <c r="H478" s="181"/>
      <c r="I478" s="181"/>
      <c r="J478" s="181"/>
      <c r="V478" s="17"/>
      <c r="AA478" s="181"/>
      <c r="AB478" s="181"/>
      <c r="AC478" s="181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82" t="s">
        <v>357</v>
      </c>
      <c r="F482" s="182"/>
      <c r="G482" s="182"/>
      <c r="H482" s="182"/>
      <c r="V482" s="17"/>
      <c r="X482" s="23" t="s">
        <v>32</v>
      </c>
      <c r="Y482" s="20">
        <f>IF(B1266="PAGADO",0,C487)</f>
        <v>-4170.7470000000021</v>
      </c>
      <c r="AA482" s="182" t="s">
        <v>531</v>
      </c>
      <c r="AB482" s="182"/>
      <c r="AC482" s="182"/>
      <c r="AD482" s="182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83" t="str">
        <f>IF(Y487&lt;0,"NO PAGAR","COBRAR'")</f>
        <v>NO PAGAR</v>
      </c>
      <c r="Y488" s="183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183" t="str">
        <f>IF(C487&lt;0,"NO PAGAR","COBRAR'")</f>
        <v>NO PAGAR</v>
      </c>
      <c r="C489" s="183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76" t="s">
        <v>9</v>
      </c>
      <c r="C490" s="177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76" t="s">
        <v>9</v>
      </c>
      <c r="Y490" s="177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955</v>
      </c>
      <c r="C498" s="10">
        <v>48.66</v>
      </c>
      <c r="E498" s="178" t="s">
        <v>7</v>
      </c>
      <c r="F498" s="179"/>
      <c r="G498" s="180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78" t="s">
        <v>7</v>
      </c>
      <c r="AB498" s="179"/>
      <c r="AC498" s="180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4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78" t="s">
        <v>7</v>
      </c>
      <c r="O500" s="179"/>
      <c r="P500" s="179"/>
      <c r="Q500" s="180"/>
      <c r="R500" s="18">
        <f>SUM(R484:R499)</f>
        <v>1705</v>
      </c>
      <c r="S500" s="3"/>
      <c r="V500" s="17"/>
      <c r="X500" s="12"/>
      <c r="Y500" s="10"/>
      <c r="AJ500" s="178" t="s">
        <v>7</v>
      </c>
      <c r="AK500" s="179"/>
      <c r="AL500" s="179"/>
      <c r="AM500" s="180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2">
        <v>20230609</v>
      </c>
      <c r="AK501" s="152" t="s">
        <v>558</v>
      </c>
      <c r="AL501" s="152" t="s">
        <v>975</v>
      </c>
      <c r="AM501" s="152" t="s">
        <v>476</v>
      </c>
      <c r="AN501" s="154">
        <v>65.760000000000005</v>
      </c>
      <c r="AO501" s="153">
        <v>37576</v>
      </c>
      <c r="AP501" s="152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184" t="s">
        <v>29</v>
      </c>
      <c r="AD524" s="184"/>
      <c r="AE524" s="184"/>
    </row>
    <row r="525" spans="2:31">
      <c r="H525" s="181" t="s">
        <v>28</v>
      </c>
      <c r="I525" s="181"/>
      <c r="J525" s="181"/>
      <c r="V525" s="17"/>
      <c r="AC525" s="184"/>
      <c r="AD525" s="184"/>
      <c r="AE525" s="184"/>
    </row>
    <row r="526" spans="2:31">
      <c r="H526" s="181"/>
      <c r="I526" s="181"/>
      <c r="J526" s="181"/>
      <c r="V526" s="17"/>
      <c r="AC526" s="184"/>
      <c r="AD526" s="184"/>
      <c r="AE526" s="184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182" t="s">
        <v>593</v>
      </c>
      <c r="F528" s="182"/>
      <c r="G528" s="182"/>
      <c r="H528" s="182"/>
      <c r="V528" s="17"/>
      <c r="X528" s="23" t="s">
        <v>32</v>
      </c>
      <c r="Y528" s="20">
        <f>IF(B528="PAGADO",0,C533)</f>
        <v>-2703.3370000000023</v>
      </c>
      <c r="AA528" s="182" t="s">
        <v>357</v>
      </c>
      <c r="AB528" s="182"/>
      <c r="AC528" s="182"/>
      <c r="AD528" s="182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1058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1008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1045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591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1050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185" t="str">
        <f>IF(C533&lt;0,"NO PAGAR","COBRAR")</f>
        <v>NO PAGAR</v>
      </c>
      <c r="C534" s="185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85" t="str">
        <f>IF(Y533&lt;0,"NO PAGAR","COBRAR")</f>
        <v>NO PAGAR</v>
      </c>
      <c r="Y534" s="185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76" t="s">
        <v>9</v>
      </c>
      <c r="C535" s="177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76" t="s">
        <v>9</v>
      </c>
      <c r="Y535" s="177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1032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1027</v>
      </c>
      <c r="C544" s="10">
        <v>281.19</v>
      </c>
      <c r="E544" s="178" t="s">
        <v>7</v>
      </c>
      <c r="F544" s="179"/>
      <c r="G544" s="180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78" t="s">
        <v>7</v>
      </c>
      <c r="AB544" s="179"/>
      <c r="AC544" s="180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1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1" ht="15.75" thickBot="1">
      <c r="B546" s="12"/>
      <c r="C546" s="10"/>
      <c r="N546" s="178" t="s">
        <v>7</v>
      </c>
      <c r="O546" s="179"/>
      <c r="P546" s="179"/>
      <c r="Q546" s="180"/>
      <c r="R546" s="18">
        <f>SUM(R530:R545)</f>
        <v>526.5</v>
      </c>
      <c r="S546" s="3"/>
      <c r="V546" s="17"/>
      <c r="X546" s="12"/>
      <c r="Y546" s="10"/>
      <c r="AJ546" s="178" t="s">
        <v>7</v>
      </c>
      <c r="AK546" s="179"/>
      <c r="AL546" s="179"/>
      <c r="AM546" s="180"/>
      <c r="AN546" s="18">
        <f>SUM(AN530:AN545)</f>
        <v>85</v>
      </c>
      <c r="AO546" s="3"/>
    </row>
    <row r="547" spans="1:41" ht="20.25" customHeight="1" thickBot="1">
      <c r="B547" s="12"/>
      <c r="C547" s="10"/>
      <c r="N547" s="152">
        <v>20230616</v>
      </c>
      <c r="O547" s="152" t="s">
        <v>558</v>
      </c>
      <c r="P547" s="152" t="s">
        <v>476</v>
      </c>
      <c r="Q547" s="154">
        <v>75.180000000000007</v>
      </c>
      <c r="R547" s="152">
        <v>42.960999999999999</v>
      </c>
      <c r="S547" s="152">
        <v>4554</v>
      </c>
      <c r="V547" s="17"/>
      <c r="X547" s="12"/>
      <c r="Y547" s="10"/>
    </row>
    <row r="548" spans="1:41" ht="16.5" customHeight="1" thickBot="1">
      <c r="B548" s="12"/>
      <c r="C548" s="10"/>
      <c r="N548" s="152">
        <v>20230626</v>
      </c>
      <c r="O548" s="152" t="s">
        <v>558</v>
      </c>
      <c r="P548" s="152" t="s">
        <v>476</v>
      </c>
      <c r="Q548" s="154">
        <v>88.75</v>
      </c>
      <c r="R548" s="152">
        <v>50.713000000000001</v>
      </c>
      <c r="S548" s="152">
        <v>6859367</v>
      </c>
      <c r="V548" s="17"/>
      <c r="X548" s="12"/>
      <c r="Y548" s="10"/>
    </row>
    <row r="549" spans="1:41" ht="18" customHeight="1" thickBot="1">
      <c r="B549" s="12"/>
      <c r="C549" s="10"/>
      <c r="E549" s="14"/>
      <c r="N549" s="152">
        <v>20230630</v>
      </c>
      <c r="O549" s="152" t="s">
        <v>558</v>
      </c>
      <c r="P549" s="152" t="s">
        <v>476</v>
      </c>
      <c r="Q549" s="154">
        <v>117.26</v>
      </c>
      <c r="R549" s="152">
        <v>67.003</v>
      </c>
      <c r="S549" s="152">
        <v>1454</v>
      </c>
      <c r="V549" s="17"/>
      <c r="X549" s="12"/>
      <c r="Y549" s="10"/>
      <c r="AA549" s="14"/>
    </row>
    <row r="550" spans="1:41">
      <c r="B550" s="12"/>
      <c r="C550" s="10"/>
      <c r="Q550" s="167">
        <f>SUM(Q547:Q549)</f>
        <v>281.19</v>
      </c>
      <c r="V550" s="17"/>
      <c r="X550" s="12"/>
      <c r="Y550" s="10"/>
    </row>
    <row r="551" spans="1:41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1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1">
      <c r="E553" s="1" t="s">
        <v>19</v>
      </c>
      <c r="V553" s="17"/>
      <c r="AA553" s="1" t="s">
        <v>19</v>
      </c>
    </row>
    <row r="554" spans="1:41">
      <c r="V554" s="17"/>
    </row>
    <row r="555" spans="1:41">
      <c r="V555" s="17"/>
    </row>
    <row r="556" spans="1:41">
      <c r="V556" s="17"/>
    </row>
    <row r="557" spans="1:41">
      <c r="V557" s="17"/>
    </row>
    <row r="558" spans="1:41">
      <c r="V558" s="17"/>
    </row>
    <row r="559" spans="1:41">
      <c r="V559" s="17"/>
    </row>
    <row r="560" spans="1:41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</row>
    <row r="563" spans="1:43">
      <c r="V563" s="17"/>
    </row>
    <row r="564" spans="1:43">
      <c r="H564" s="181" t="s">
        <v>30</v>
      </c>
      <c r="I564" s="181"/>
      <c r="J564" s="181"/>
      <c r="V564" s="17"/>
      <c r="AA564" s="181" t="s">
        <v>31</v>
      </c>
      <c r="AB564" s="181"/>
      <c r="AC564" s="181"/>
    </row>
    <row r="565" spans="1:43">
      <c r="H565" s="181"/>
      <c r="I565" s="181"/>
      <c r="J565" s="181"/>
      <c r="V565" s="17"/>
      <c r="AA565" s="181"/>
      <c r="AB565" s="181"/>
      <c r="AC565" s="181"/>
    </row>
    <row r="566" spans="1:43">
      <c r="V566" s="17"/>
    </row>
    <row r="567" spans="1:43">
      <c r="V567" s="17"/>
      <c r="AP567" s="17"/>
      <c r="AQ567" s="17"/>
    </row>
    <row r="568" spans="1:43" ht="23.25">
      <c r="B568" s="24" t="s">
        <v>67</v>
      </c>
      <c r="V568" s="17"/>
      <c r="X568" s="22" t="s">
        <v>67</v>
      </c>
      <c r="AP568" s="17"/>
      <c r="AQ568" s="17"/>
    </row>
    <row r="569" spans="1:43" ht="23.25">
      <c r="B569" s="23" t="s">
        <v>32</v>
      </c>
      <c r="C569" s="20">
        <f>IF(X528="PAGADO",0,Y533)</f>
        <v>-2298.3370000000023</v>
      </c>
      <c r="E569" s="182" t="s">
        <v>593</v>
      </c>
      <c r="F569" s="182"/>
      <c r="G569" s="182"/>
      <c r="H569" s="182"/>
      <c r="V569" s="17"/>
      <c r="X569" s="23" t="s">
        <v>32</v>
      </c>
      <c r="Y569" s="20">
        <f>IF(B1365="PAGADO",0,C574)</f>
        <v>-2187.0370000000021</v>
      </c>
      <c r="AA569" s="182" t="s">
        <v>357</v>
      </c>
      <c r="AB569" s="182"/>
      <c r="AC569" s="182"/>
      <c r="AD569" s="182"/>
      <c r="AP569" s="17"/>
      <c r="AQ569" s="17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400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330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1083</v>
      </c>
      <c r="AC571" s="3" t="s">
        <v>97</v>
      </c>
      <c r="AD571" s="5">
        <v>400</v>
      </c>
      <c r="AJ571" s="25">
        <v>45128</v>
      </c>
      <c r="AK571" s="3" t="s">
        <v>433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330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400</v>
      </c>
      <c r="AA572" s="4"/>
      <c r="AB572" s="3"/>
      <c r="AC572" s="3"/>
      <c r="AD572" s="5"/>
      <c r="AJ572" s="25">
        <v>45131</v>
      </c>
      <c r="AK572" s="3" t="s">
        <v>1091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330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2403.0370000000021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-2003.0370000000021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658</v>
      </c>
      <c r="H575" s="5">
        <v>160</v>
      </c>
      <c r="N575" s="3"/>
      <c r="O575" s="3"/>
      <c r="P575" s="3"/>
      <c r="Q575" s="3"/>
      <c r="R575" s="18"/>
      <c r="S575" s="3"/>
      <c r="V575" s="17"/>
      <c r="X575" s="183" t="str">
        <f>IF(Y574&lt;0,"NO PAGAR","COBRAR'")</f>
        <v>NO PAGAR</v>
      </c>
      <c r="Y575" s="183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183" t="str">
        <f>IF(C574&lt;0,"NO PAGAR","COBRAR'")</f>
        <v>NO PAGAR</v>
      </c>
      <c r="C576" s="183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76" t="s">
        <v>9</v>
      </c>
      <c r="C577" s="177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76" t="s">
        <v>9</v>
      </c>
      <c r="Y577" s="177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216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178" t="s">
        <v>7</v>
      </c>
      <c r="F585" s="179"/>
      <c r="G585" s="180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78" t="s">
        <v>7</v>
      </c>
      <c r="AB585" s="179"/>
      <c r="AC585" s="180"/>
      <c r="AD585" s="5">
        <f>SUM(AD571:AD584)</f>
        <v>400</v>
      </c>
      <c r="AJ585" s="3"/>
      <c r="AK585" s="3"/>
      <c r="AL585" s="3"/>
      <c r="AM585" s="3"/>
      <c r="AN585" s="18"/>
      <c r="AO585" s="3"/>
    </row>
    <row r="586" spans="2:41">
      <c r="B586" s="11" t="s">
        <v>1081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178" t="s">
        <v>7</v>
      </c>
      <c r="O587" s="179"/>
      <c r="P587" s="179"/>
      <c r="Q587" s="180"/>
      <c r="R587" s="18">
        <f>SUM(R571:R586)</f>
        <v>1580</v>
      </c>
      <c r="S587" s="3"/>
      <c r="V587" s="17"/>
      <c r="X587" s="12"/>
      <c r="Y587" s="10"/>
      <c r="AJ587" s="178" t="s">
        <v>7</v>
      </c>
      <c r="AK587" s="179"/>
      <c r="AL587" s="179"/>
      <c r="AM587" s="180"/>
      <c r="AN587" s="18">
        <f>SUM(AN571:AN586)</f>
        <v>216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2" t="s">
        <v>1080</v>
      </c>
      <c r="O589" s="171">
        <v>0.99054398148148148</v>
      </c>
      <c r="P589" s="152">
        <v>20230714</v>
      </c>
      <c r="Q589" s="154" t="s">
        <v>558</v>
      </c>
      <c r="R589" s="152" t="s">
        <v>975</v>
      </c>
      <c r="S589" s="152" t="s">
        <v>476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2403.0370000000021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184" t="s">
        <v>29</v>
      </c>
      <c r="AD607" s="184"/>
      <c r="AE607" s="184"/>
    </row>
    <row r="608" spans="2:31">
      <c r="H608" s="181" t="s">
        <v>28</v>
      </c>
      <c r="I608" s="181"/>
      <c r="J608" s="181"/>
      <c r="V608" s="17"/>
      <c r="AC608" s="184"/>
      <c r="AD608" s="184"/>
      <c r="AE608" s="184"/>
    </row>
    <row r="609" spans="2:41">
      <c r="H609" s="181"/>
      <c r="I609" s="181"/>
      <c r="J609" s="181"/>
      <c r="V609" s="17"/>
      <c r="AC609" s="184"/>
      <c r="AD609" s="184"/>
      <c r="AE609" s="184"/>
    </row>
    <row r="610" spans="2:41">
      <c r="V610" s="17"/>
    </row>
    <row r="611" spans="2:41">
      <c r="V611" s="17"/>
    </row>
    <row r="612" spans="2:41" ht="23.25">
      <c r="B612" s="22" t="s">
        <v>68</v>
      </c>
      <c r="V612" s="17"/>
      <c r="X612" s="22" t="s">
        <v>68</v>
      </c>
    </row>
    <row r="613" spans="2:41" ht="23.25">
      <c r="B613" s="23" t="s">
        <v>32</v>
      </c>
      <c r="C613" s="20">
        <f>IF(X569="PAGADO",0,Y574)</f>
        <v>-2003.0370000000021</v>
      </c>
      <c r="E613" s="182" t="s">
        <v>20</v>
      </c>
      <c r="F613" s="182"/>
      <c r="G613" s="182"/>
      <c r="H613" s="182"/>
      <c r="V613" s="17"/>
      <c r="X613" s="23" t="s">
        <v>32</v>
      </c>
      <c r="Y613" s="20">
        <f>IF(B613="PAGADO",0,C618)</f>
        <v>-2187.0370000000021</v>
      </c>
      <c r="AA613" s="182" t="s">
        <v>20</v>
      </c>
      <c r="AB613" s="182"/>
      <c r="AC613" s="182"/>
      <c r="AD613" s="182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C640</f>
        <v>2187.0370000000021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Y640</f>
        <v>2187.0370000000021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25</v>
      </c>
      <c r="C618" s="21">
        <f>C616-C617</f>
        <v>-2187.0370000000021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8</v>
      </c>
      <c r="Y618" s="21">
        <f>Y616-Y617</f>
        <v>-2187.0370000000021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6.25">
      <c r="B619" s="185" t="str">
        <f>IF(C618&lt;0,"NO PAGAR","COBRAR")</f>
        <v>NO PAGAR</v>
      </c>
      <c r="C619" s="185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85" t="str">
        <f>IF(Y618&lt;0,"NO PAGAR","COBRAR")</f>
        <v>NO PAGAR</v>
      </c>
      <c r="Y619" s="185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76" t="s">
        <v>9</v>
      </c>
      <c r="C620" s="177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76" t="s">
        <v>9</v>
      </c>
      <c r="Y620" s="177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9" t="str">
        <f>IF(C654&lt;0,"SALDO A FAVOR","SALDO ADELANTAD0'")</f>
        <v>SALDO ADELANTAD0'</v>
      </c>
      <c r="C621" s="10">
        <f>IF(Y569&lt;=0,Y569*-1)</f>
        <v>2187.0370000000021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9" t="str">
        <f>IF(C618&lt;0,"SALDO ADELANTADO","SALDO A FAVOR'")</f>
        <v>SALDO ADELANTADO</v>
      </c>
      <c r="Y621" s="10">
        <f>IF(C618&lt;=0,C618*-1)</f>
        <v>2187.0370000000021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10</v>
      </c>
      <c r="C622" s="10">
        <f>R631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10</v>
      </c>
      <c r="Y622" s="10">
        <f>AN631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11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11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12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12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13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13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14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14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15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15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16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16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17</v>
      </c>
      <c r="C629" s="10"/>
      <c r="E629" s="178" t="s">
        <v>7</v>
      </c>
      <c r="F629" s="179"/>
      <c r="G629" s="180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17</v>
      </c>
      <c r="Y629" s="10"/>
      <c r="AA629" s="178" t="s">
        <v>7</v>
      </c>
      <c r="AB629" s="179"/>
      <c r="AC629" s="180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2"/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2"/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78" t="s">
        <v>7</v>
      </c>
      <c r="O631" s="179"/>
      <c r="P631" s="179"/>
      <c r="Q631" s="180"/>
      <c r="R631" s="18">
        <f>SUM(R615:R630)</f>
        <v>0</v>
      </c>
      <c r="S631" s="3"/>
      <c r="V631" s="17"/>
      <c r="X631" s="12"/>
      <c r="Y631" s="10"/>
      <c r="AJ631" s="178" t="s">
        <v>7</v>
      </c>
      <c r="AK631" s="179"/>
      <c r="AL631" s="179"/>
      <c r="AM631" s="180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1"/>
      <c r="C639" s="10"/>
      <c r="V639" s="17"/>
      <c r="X639" s="11"/>
      <c r="Y639" s="10"/>
    </row>
    <row r="640" spans="2:41">
      <c r="B640" s="15" t="s">
        <v>18</v>
      </c>
      <c r="C640" s="16">
        <f>SUM(C621:C639)</f>
        <v>2187.0370000000021</v>
      </c>
      <c r="V640" s="17"/>
      <c r="X640" s="15" t="s">
        <v>18</v>
      </c>
      <c r="Y640" s="16">
        <f>SUM(Y621:Y639)</f>
        <v>2187.0370000000021</v>
      </c>
    </row>
    <row r="641" spans="1:43">
      <c r="D641" t="s">
        <v>22</v>
      </c>
      <c r="E641" t="s">
        <v>21</v>
      </c>
      <c r="V641" s="17"/>
      <c r="Z641" t="s">
        <v>22</v>
      </c>
      <c r="AA641" t="s">
        <v>21</v>
      </c>
    </row>
    <row r="642" spans="1:43">
      <c r="E642" s="1" t="s">
        <v>19</v>
      </c>
      <c r="V642" s="17"/>
      <c r="AA642" s="1" t="s">
        <v>19</v>
      </c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V647" s="17"/>
    </row>
    <row r="648" spans="1:43">
      <c r="V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</row>
    <row r="650" spans="1:43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</row>
    <row r="651" spans="1:43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</row>
    <row r="652" spans="1:43">
      <c r="V652" s="17"/>
    </row>
    <row r="653" spans="1:43">
      <c r="H653" s="181" t="s">
        <v>30</v>
      </c>
      <c r="I653" s="181"/>
      <c r="J653" s="181"/>
      <c r="V653" s="17"/>
      <c r="AA653" s="181" t="s">
        <v>31</v>
      </c>
      <c r="AB653" s="181"/>
      <c r="AC653" s="181"/>
    </row>
    <row r="654" spans="1:43">
      <c r="H654" s="181"/>
      <c r="I654" s="181"/>
      <c r="J654" s="181"/>
      <c r="V654" s="17"/>
      <c r="AA654" s="181"/>
      <c r="AB654" s="181"/>
      <c r="AC654" s="181"/>
    </row>
    <row r="655" spans="1:43">
      <c r="V655" s="17"/>
    </row>
    <row r="656" spans="1:43">
      <c r="V656" s="17"/>
      <c r="AP656" s="17"/>
      <c r="AQ656" s="17"/>
    </row>
    <row r="657" spans="2:43" ht="23.25">
      <c r="B657" s="24" t="s">
        <v>68</v>
      </c>
      <c r="V657" s="17"/>
      <c r="X657" s="22" t="s">
        <v>68</v>
      </c>
      <c r="AP657" s="17"/>
      <c r="AQ657" s="17"/>
    </row>
    <row r="658" spans="2:43" ht="23.25">
      <c r="B658" s="23" t="s">
        <v>32</v>
      </c>
      <c r="C658" s="20">
        <f>IF(X613="PAGADO",0,C618)</f>
        <v>-2187.0370000000021</v>
      </c>
      <c r="E658" s="182" t="s">
        <v>20</v>
      </c>
      <c r="F658" s="182"/>
      <c r="G658" s="182"/>
      <c r="H658" s="182"/>
      <c r="V658" s="17"/>
      <c r="X658" s="23" t="s">
        <v>32</v>
      </c>
      <c r="Y658" s="20">
        <f>IF(B1458="PAGADO",0,C663)</f>
        <v>-2187.0370000000021</v>
      </c>
      <c r="AA658" s="182" t="s">
        <v>20</v>
      </c>
      <c r="AB658" s="182"/>
      <c r="AC658" s="182"/>
      <c r="AD658" s="182"/>
      <c r="AP658" s="17"/>
      <c r="AQ658" s="17"/>
    </row>
    <row r="659" spans="2:43">
      <c r="B659" s="1" t="s">
        <v>0</v>
      </c>
      <c r="C659" s="19">
        <f>H674</f>
        <v>0</v>
      </c>
      <c r="E659" s="2" t="s">
        <v>1</v>
      </c>
      <c r="F659" s="2" t="s">
        <v>2</v>
      </c>
      <c r="G659" s="2" t="s">
        <v>3</v>
      </c>
      <c r="H659" s="2" t="s">
        <v>4</v>
      </c>
      <c r="N659" s="2" t="s">
        <v>1</v>
      </c>
      <c r="O659" s="2" t="s">
        <v>5</v>
      </c>
      <c r="P659" s="2" t="s">
        <v>4</v>
      </c>
      <c r="Q659" s="2" t="s">
        <v>6</v>
      </c>
      <c r="R659" s="2" t="s">
        <v>7</v>
      </c>
      <c r="S659" s="3"/>
      <c r="V659" s="17"/>
      <c r="X659" s="1" t="s">
        <v>0</v>
      </c>
      <c r="Y659" s="19">
        <f>AD674</f>
        <v>0</v>
      </c>
      <c r="AA659" s="2" t="s">
        <v>1</v>
      </c>
      <c r="AB659" s="2" t="s">
        <v>2</v>
      </c>
      <c r="AC659" s="2" t="s">
        <v>3</v>
      </c>
      <c r="AD659" s="2" t="s">
        <v>4</v>
      </c>
      <c r="AJ659" s="2" t="s">
        <v>1</v>
      </c>
      <c r="AK659" s="2" t="s">
        <v>5</v>
      </c>
      <c r="AL659" s="2" t="s">
        <v>4</v>
      </c>
      <c r="AM659" s="2" t="s">
        <v>6</v>
      </c>
      <c r="AN659" s="2" t="s">
        <v>7</v>
      </c>
      <c r="AO659" s="3"/>
    </row>
    <row r="660" spans="2:43">
      <c r="C660" s="2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Y660" s="2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3">
      <c r="B661" s="1" t="s">
        <v>24</v>
      </c>
      <c r="C661" s="19">
        <f>IF(C658&gt;0,C658+C659,C659)</f>
        <v>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" t="s">
        <v>24</v>
      </c>
      <c r="Y661" s="19">
        <f>IF(Y658&gt;0,Y658+Y659,Y659)</f>
        <v>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3">
      <c r="B662" s="1" t="s">
        <v>9</v>
      </c>
      <c r="C662" s="20">
        <f>C686</f>
        <v>2187.0370000000021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9</v>
      </c>
      <c r="Y662" s="20">
        <f>Y686</f>
        <v>2187.0370000000021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3">
      <c r="B663" s="6" t="s">
        <v>26</v>
      </c>
      <c r="C663" s="21">
        <f>C661-C662</f>
        <v>-2187.0370000000021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 t="s">
        <v>27</v>
      </c>
      <c r="Y663" s="21">
        <f>Y661-Y662</f>
        <v>-2187.0370000000021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3" ht="23.25">
      <c r="B664" s="6"/>
      <c r="C664" s="7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83" t="str">
        <f>IF(Y663&lt;0,"NO PAGAR","COBRAR'")</f>
        <v>NO PAGAR</v>
      </c>
      <c r="Y664" s="183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3" ht="23.25">
      <c r="B665" s="183" t="str">
        <f>IF(C663&lt;0,"NO PAGAR","COBRAR'")</f>
        <v>NO PAGAR</v>
      </c>
      <c r="C665" s="183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6"/>
      <c r="Y665" s="8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3">
      <c r="B666" s="176" t="s">
        <v>9</v>
      </c>
      <c r="C666" s="177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76" t="s">
        <v>9</v>
      </c>
      <c r="Y666" s="177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3">
      <c r="B667" s="9" t="str">
        <f>IF(Y618&lt;0,"SALDO ADELANTADO","SALDO A FAVOR '")</f>
        <v>SALDO ADELANTADO</v>
      </c>
      <c r="C667" s="10">
        <f>IF(Y618&lt;=0,Y618*-1)</f>
        <v>2187.0370000000021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9" t="str">
        <f>IF(C663&lt;0,"SALDO ADELANTADO","SALDO A FAVOR'")</f>
        <v>SALDO ADELANTADO</v>
      </c>
      <c r="Y667" s="10">
        <f>IF(C663&lt;=0,C663*-1)</f>
        <v>2187.0370000000021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3">
      <c r="B668" s="11" t="s">
        <v>10</v>
      </c>
      <c r="C668" s="10">
        <f>R676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10</v>
      </c>
      <c r="Y668" s="10">
        <f>AN676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3">
      <c r="B669" s="11" t="s">
        <v>11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11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3">
      <c r="B670" s="11" t="s">
        <v>12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12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3">
      <c r="B671" s="11" t="s">
        <v>13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13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3">
      <c r="B672" s="11" t="s">
        <v>14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14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15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15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16</v>
      </c>
      <c r="C674" s="10"/>
      <c r="E674" s="178" t="s">
        <v>7</v>
      </c>
      <c r="F674" s="179"/>
      <c r="G674" s="180"/>
      <c r="H674" s="5">
        <f>SUM(H660:H673)</f>
        <v>0</v>
      </c>
      <c r="N674" s="3"/>
      <c r="O674" s="3"/>
      <c r="P674" s="3"/>
      <c r="Q674" s="3"/>
      <c r="R674" s="18"/>
      <c r="S674" s="3"/>
      <c r="V674" s="17"/>
      <c r="X674" s="11" t="s">
        <v>16</v>
      </c>
      <c r="Y674" s="10"/>
      <c r="AA674" s="178" t="s">
        <v>7</v>
      </c>
      <c r="AB674" s="179"/>
      <c r="AC674" s="180"/>
      <c r="AD674" s="5">
        <f>SUM(AD660:AD673)</f>
        <v>0</v>
      </c>
      <c r="AJ674" s="3"/>
      <c r="AK674" s="3"/>
      <c r="AL674" s="3"/>
      <c r="AM674" s="3"/>
      <c r="AN674" s="18"/>
      <c r="AO674" s="3"/>
    </row>
    <row r="675" spans="2:41">
      <c r="B675" s="11" t="s">
        <v>17</v>
      </c>
      <c r="C675" s="10"/>
      <c r="E675" s="13"/>
      <c r="F675" s="13"/>
      <c r="G675" s="13"/>
      <c r="N675" s="3"/>
      <c r="O675" s="3"/>
      <c r="P675" s="3"/>
      <c r="Q675" s="3"/>
      <c r="R675" s="18"/>
      <c r="S675" s="3"/>
      <c r="V675" s="17"/>
      <c r="X675" s="11" t="s">
        <v>17</v>
      </c>
      <c r="Y675" s="10"/>
      <c r="AA675" s="13"/>
      <c r="AB675" s="13"/>
      <c r="AC675" s="13"/>
      <c r="AJ675" s="3"/>
      <c r="AK675" s="3"/>
      <c r="AL675" s="3"/>
      <c r="AM675" s="3"/>
      <c r="AN675" s="18"/>
      <c r="AO675" s="3"/>
    </row>
    <row r="676" spans="2:41">
      <c r="B676" s="12"/>
      <c r="C676" s="10"/>
      <c r="N676" s="178" t="s">
        <v>7</v>
      </c>
      <c r="O676" s="179"/>
      <c r="P676" s="179"/>
      <c r="Q676" s="180"/>
      <c r="R676" s="18">
        <f>SUM(R660:R675)</f>
        <v>0</v>
      </c>
      <c r="S676" s="3"/>
      <c r="V676" s="17"/>
      <c r="X676" s="12"/>
      <c r="Y676" s="10"/>
      <c r="AJ676" s="178" t="s">
        <v>7</v>
      </c>
      <c r="AK676" s="179"/>
      <c r="AL676" s="179"/>
      <c r="AM676" s="180"/>
      <c r="AN676" s="18">
        <f>SUM(AN660:AN675)</f>
        <v>0</v>
      </c>
      <c r="AO676" s="3"/>
    </row>
    <row r="677" spans="2:41">
      <c r="B677" s="12"/>
      <c r="C677" s="10"/>
      <c r="V677" s="17"/>
      <c r="X677" s="12"/>
      <c r="Y677" s="10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E679" s="14"/>
      <c r="V679" s="17"/>
      <c r="X679" s="12"/>
      <c r="Y679" s="10"/>
      <c r="AA679" s="14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1"/>
      <c r="C685" s="10"/>
      <c r="V685" s="17"/>
      <c r="X685" s="11"/>
      <c r="Y685" s="10"/>
    </row>
    <row r="686" spans="2:41">
      <c r="B686" s="15" t="s">
        <v>18</v>
      </c>
      <c r="C686" s="16">
        <f>SUM(C667:C685)</f>
        <v>2187.0370000000021</v>
      </c>
      <c r="D686" t="s">
        <v>22</v>
      </c>
      <c r="E686" t="s">
        <v>21</v>
      </c>
      <c r="V686" s="17"/>
      <c r="X686" s="15" t="s">
        <v>18</v>
      </c>
      <c r="Y686" s="16">
        <f>SUM(Y667:Y685)</f>
        <v>2187.0370000000021</v>
      </c>
      <c r="Z686" t="s">
        <v>22</v>
      </c>
      <c r="AA686" t="s">
        <v>21</v>
      </c>
    </row>
    <row r="687" spans="2:41">
      <c r="E687" s="1" t="s">
        <v>19</v>
      </c>
      <c r="V687" s="17"/>
      <c r="AA687" s="1" t="s">
        <v>19</v>
      </c>
    </row>
    <row r="688" spans="2:41">
      <c r="V688" s="17"/>
    </row>
    <row r="689" spans="8:31">
      <c r="V689" s="17"/>
    </row>
    <row r="690" spans="8:31">
      <c r="V690" s="17"/>
    </row>
    <row r="691" spans="8:31">
      <c r="V691" s="17"/>
    </row>
    <row r="692" spans="8:31">
      <c r="V692" s="17"/>
    </row>
    <row r="693" spans="8:31">
      <c r="V693" s="17"/>
    </row>
    <row r="694" spans="8:31">
      <c r="V694" s="17"/>
    </row>
    <row r="695" spans="8:31">
      <c r="V695" s="17"/>
    </row>
    <row r="696" spans="8:31">
      <c r="V696" s="17"/>
    </row>
    <row r="697" spans="8:31">
      <c r="V697" s="17"/>
    </row>
    <row r="698" spans="8:31">
      <c r="V698" s="17"/>
    </row>
    <row r="699" spans="8:31">
      <c r="V699" s="17"/>
    </row>
    <row r="700" spans="8:31">
      <c r="V700" s="17"/>
      <c r="AC700" s="184" t="s">
        <v>29</v>
      </c>
      <c r="AD700" s="184"/>
      <c r="AE700" s="184"/>
    </row>
    <row r="701" spans="8:31">
      <c r="H701" s="181" t="s">
        <v>28</v>
      </c>
      <c r="I701" s="181"/>
      <c r="J701" s="181"/>
      <c r="V701" s="17"/>
      <c r="AC701" s="184"/>
      <c r="AD701" s="184"/>
      <c r="AE701" s="184"/>
    </row>
    <row r="702" spans="8:31">
      <c r="H702" s="181"/>
      <c r="I702" s="181"/>
      <c r="J702" s="181"/>
      <c r="V702" s="17"/>
      <c r="AC702" s="184"/>
      <c r="AD702" s="184"/>
      <c r="AE702" s="184"/>
    </row>
    <row r="703" spans="8:31">
      <c r="V703" s="17"/>
    </row>
    <row r="704" spans="8:31">
      <c r="V704" s="17"/>
    </row>
    <row r="705" spans="2:41" ht="23.25">
      <c r="B705" s="22" t="s">
        <v>69</v>
      </c>
      <c r="V705" s="17"/>
      <c r="X705" s="22" t="s">
        <v>69</v>
      </c>
    </row>
    <row r="706" spans="2:41" ht="23.25">
      <c r="B706" s="23" t="s">
        <v>32</v>
      </c>
      <c r="C706" s="20">
        <f>IF(X658="PAGADO",0,Y663)</f>
        <v>-2187.0370000000021</v>
      </c>
      <c r="E706" s="182" t="s">
        <v>20</v>
      </c>
      <c r="F706" s="182"/>
      <c r="G706" s="182"/>
      <c r="H706" s="182"/>
      <c r="V706" s="17"/>
      <c r="X706" s="23" t="s">
        <v>32</v>
      </c>
      <c r="Y706" s="20">
        <f>IF(B706="PAGADO",0,C711)</f>
        <v>-2187.0370000000021</v>
      </c>
      <c r="AA706" s="182" t="s">
        <v>20</v>
      </c>
      <c r="AB706" s="182"/>
      <c r="AC706" s="182"/>
      <c r="AD706" s="182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C733</f>
        <v>2187.0370000000021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Y733</f>
        <v>2187.0370000000021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25</v>
      </c>
      <c r="C711" s="21">
        <f>C709-C710</f>
        <v>-2187.0370000000021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8</v>
      </c>
      <c r="Y711" s="21">
        <f>Y709-Y710</f>
        <v>-2187.0370000000021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6.25">
      <c r="B712" s="185" t="str">
        <f>IF(C711&lt;0,"NO PAGAR","COBRAR")</f>
        <v>NO PAGAR</v>
      </c>
      <c r="C712" s="185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85" t="str">
        <f>IF(Y711&lt;0,"NO PAGAR","COBRAR")</f>
        <v>NO PAGAR</v>
      </c>
      <c r="Y712" s="185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76" t="s">
        <v>9</v>
      </c>
      <c r="C713" s="177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76" t="s">
        <v>9</v>
      </c>
      <c r="Y713" s="177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9" t="str">
        <f>IF(C747&lt;0,"SALDO A FAVOR","SALDO ADELANTAD0'")</f>
        <v>SALDO ADELANTAD0'</v>
      </c>
      <c r="C714" s="10">
        <f>IF(Y658&lt;=0,Y658*-1)</f>
        <v>2187.0370000000021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9" t="str">
        <f>IF(C711&lt;0,"SALDO ADELANTADO","SALDO A FAVOR'")</f>
        <v>SALDO ADELANTADO</v>
      </c>
      <c r="Y714" s="10">
        <f>IF(C711&lt;=0,C711*-1)</f>
        <v>2187.0370000000021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10</v>
      </c>
      <c r="C715" s="10">
        <f>R724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10</v>
      </c>
      <c r="Y715" s="10">
        <f>AN724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11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11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12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12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13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13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14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14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15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15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16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16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17</v>
      </c>
      <c r="C722" s="10"/>
      <c r="E722" s="178" t="s">
        <v>7</v>
      </c>
      <c r="F722" s="179"/>
      <c r="G722" s="180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17</v>
      </c>
      <c r="Y722" s="10"/>
      <c r="AA722" s="178" t="s">
        <v>7</v>
      </c>
      <c r="AB722" s="179"/>
      <c r="AC722" s="180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2"/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2"/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78" t="s">
        <v>7</v>
      </c>
      <c r="O724" s="179"/>
      <c r="P724" s="179"/>
      <c r="Q724" s="180"/>
      <c r="R724" s="18">
        <f>SUM(R708:R723)</f>
        <v>0</v>
      </c>
      <c r="S724" s="3"/>
      <c r="V724" s="17"/>
      <c r="X724" s="12"/>
      <c r="Y724" s="10"/>
      <c r="AJ724" s="178" t="s">
        <v>7</v>
      </c>
      <c r="AK724" s="179"/>
      <c r="AL724" s="179"/>
      <c r="AM724" s="180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1"/>
      <c r="C732" s="10"/>
      <c r="V732" s="17"/>
      <c r="X732" s="11"/>
      <c r="Y732" s="10"/>
    </row>
    <row r="733" spans="2:41">
      <c r="B733" s="15" t="s">
        <v>18</v>
      </c>
      <c r="C733" s="16">
        <f>SUM(C714:C732)</f>
        <v>2187.0370000000021</v>
      </c>
      <c r="V733" s="17"/>
      <c r="X733" s="15" t="s">
        <v>18</v>
      </c>
      <c r="Y733" s="16">
        <f>SUM(Y714:Y732)</f>
        <v>2187.0370000000021</v>
      </c>
    </row>
    <row r="734" spans="2:41">
      <c r="D734" t="s">
        <v>22</v>
      </c>
      <c r="E734" t="s">
        <v>21</v>
      </c>
      <c r="V734" s="17"/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1:43">
      <c r="V737" s="17"/>
    </row>
    <row r="738" spans="1:43">
      <c r="V738" s="17"/>
    </row>
    <row r="739" spans="1:43">
      <c r="V739" s="17"/>
    </row>
    <row r="740" spans="1:43">
      <c r="V740" s="17"/>
    </row>
    <row r="741" spans="1:43">
      <c r="V741" s="17"/>
    </row>
    <row r="742" spans="1:43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</row>
    <row r="743" spans="1:43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</row>
    <row r="744" spans="1:43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</row>
    <row r="745" spans="1:43">
      <c r="V745" s="17"/>
    </row>
    <row r="746" spans="1:43">
      <c r="H746" s="181" t="s">
        <v>30</v>
      </c>
      <c r="I746" s="181"/>
      <c r="J746" s="181"/>
      <c r="V746" s="17"/>
      <c r="AA746" s="181" t="s">
        <v>31</v>
      </c>
      <c r="AB746" s="181"/>
      <c r="AC746" s="181"/>
    </row>
    <row r="747" spans="1:43">
      <c r="H747" s="181"/>
      <c r="I747" s="181"/>
      <c r="J747" s="181"/>
      <c r="V747" s="17"/>
      <c r="AA747" s="181"/>
      <c r="AB747" s="181"/>
      <c r="AC747" s="181"/>
    </row>
    <row r="748" spans="1:43">
      <c r="V748" s="17"/>
    </row>
    <row r="749" spans="1:43">
      <c r="V749" s="17"/>
      <c r="AP749" s="17"/>
      <c r="AQ749" s="17"/>
    </row>
    <row r="750" spans="1:43" ht="23.25">
      <c r="B750" s="24" t="s">
        <v>69</v>
      </c>
      <c r="V750" s="17"/>
      <c r="X750" s="22" t="s">
        <v>69</v>
      </c>
      <c r="AP750" s="17"/>
      <c r="AQ750" s="17"/>
    </row>
    <row r="751" spans="1:43" ht="23.25">
      <c r="B751" s="23" t="s">
        <v>32</v>
      </c>
      <c r="C751" s="20">
        <f>IF(X706="PAGADO",0,C711)</f>
        <v>-2187.0370000000021</v>
      </c>
      <c r="E751" s="182" t="s">
        <v>20</v>
      </c>
      <c r="F751" s="182"/>
      <c r="G751" s="182"/>
      <c r="H751" s="182"/>
      <c r="V751" s="17"/>
      <c r="X751" s="23" t="s">
        <v>32</v>
      </c>
      <c r="Y751" s="20">
        <f>IF(B1551="PAGADO",0,C756)</f>
        <v>-2187.0370000000021</v>
      </c>
      <c r="AA751" s="182" t="s">
        <v>20</v>
      </c>
      <c r="AB751" s="182"/>
      <c r="AC751" s="182"/>
      <c r="AD751" s="182"/>
      <c r="AP751" s="17"/>
      <c r="AQ751" s="17"/>
    </row>
    <row r="752" spans="1:43">
      <c r="B752" s="1" t="s">
        <v>0</v>
      </c>
      <c r="C752" s="19">
        <f>H767</f>
        <v>0</v>
      </c>
      <c r="E752" s="2" t="s">
        <v>1</v>
      </c>
      <c r="F752" s="2" t="s">
        <v>2</v>
      </c>
      <c r="G752" s="2" t="s">
        <v>3</v>
      </c>
      <c r="H752" s="2" t="s">
        <v>4</v>
      </c>
      <c r="N752" s="2" t="s">
        <v>1</v>
      </c>
      <c r="O752" s="2" t="s">
        <v>5</v>
      </c>
      <c r="P752" s="2" t="s">
        <v>4</v>
      </c>
      <c r="Q752" s="2" t="s">
        <v>6</v>
      </c>
      <c r="R752" s="2" t="s">
        <v>7</v>
      </c>
      <c r="S752" s="3"/>
      <c r="V752" s="17"/>
      <c r="X752" s="1" t="s">
        <v>0</v>
      </c>
      <c r="Y752" s="19">
        <f>AD767</f>
        <v>0</v>
      </c>
      <c r="AA752" s="2" t="s">
        <v>1</v>
      </c>
      <c r="AB752" s="2" t="s">
        <v>2</v>
      </c>
      <c r="AC752" s="2" t="s">
        <v>3</v>
      </c>
      <c r="AD752" s="2" t="s">
        <v>4</v>
      </c>
      <c r="AJ752" s="2" t="s">
        <v>1</v>
      </c>
      <c r="AK752" s="2" t="s">
        <v>5</v>
      </c>
      <c r="AL752" s="2" t="s">
        <v>4</v>
      </c>
      <c r="AM752" s="2" t="s">
        <v>6</v>
      </c>
      <c r="AN752" s="2" t="s">
        <v>7</v>
      </c>
      <c r="AO752" s="3"/>
    </row>
    <row r="753" spans="2:41">
      <c r="C753" s="2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Y753" s="2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" t="s">
        <v>24</v>
      </c>
      <c r="C754" s="19">
        <f>IF(C751&gt;0,C751+C752,C752)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" t="s">
        <v>24</v>
      </c>
      <c r="Y754" s="19">
        <f>IF(Y751&gt;0,Y751+Y752,Y752)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" t="s">
        <v>9</v>
      </c>
      <c r="C755" s="20">
        <f>C779</f>
        <v>2187.0370000000021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9</v>
      </c>
      <c r="Y755" s="20">
        <f>Y779</f>
        <v>2187.0370000000021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6" t="s">
        <v>26</v>
      </c>
      <c r="C756" s="21">
        <f>C754-C755</f>
        <v>-2187.0370000000021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6" t="s">
        <v>27</v>
      </c>
      <c r="Y756" s="21">
        <f>Y754-Y755</f>
        <v>-2187.0370000000021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ht="23.25">
      <c r="B757" s="6"/>
      <c r="C757" s="7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83" t="str">
        <f>IF(Y756&lt;0,"NO PAGAR","COBRAR'")</f>
        <v>NO PAGAR</v>
      </c>
      <c r="Y757" s="183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3.25">
      <c r="B758" s="183" t="str">
        <f>IF(C756&lt;0,"NO PAGAR","COBRAR'")</f>
        <v>NO PAGAR</v>
      </c>
      <c r="C758" s="183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6"/>
      <c r="Y758" s="8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76" t="s">
        <v>9</v>
      </c>
      <c r="C759" s="177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76" t="s">
        <v>9</v>
      </c>
      <c r="Y759" s="177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9" t="str">
        <f>IF(Y711&lt;0,"SALDO ADELANTADO","SALDO A FAVOR '")</f>
        <v>SALDO ADELANTADO</v>
      </c>
      <c r="C760" s="10">
        <f>IF(Y711&lt;=0,Y711*-1)</f>
        <v>2187.0370000000021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9" t="str">
        <f>IF(C756&lt;0,"SALDO ADELANTADO","SALDO A FAVOR'")</f>
        <v>SALDO ADELANTADO</v>
      </c>
      <c r="Y760" s="10">
        <f>IF(C756&lt;=0,C756*-1)</f>
        <v>2187.0370000000021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10</v>
      </c>
      <c r="C761" s="10">
        <f>R769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10</v>
      </c>
      <c r="Y761" s="10">
        <f>AN769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11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11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12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12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13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13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14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14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15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15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16</v>
      </c>
      <c r="C767" s="10"/>
      <c r="E767" s="178" t="s">
        <v>7</v>
      </c>
      <c r="F767" s="179"/>
      <c r="G767" s="180"/>
      <c r="H767" s="5">
        <f>SUM(H753:H766)</f>
        <v>0</v>
      </c>
      <c r="N767" s="3"/>
      <c r="O767" s="3"/>
      <c r="P767" s="3"/>
      <c r="Q767" s="3"/>
      <c r="R767" s="18"/>
      <c r="S767" s="3"/>
      <c r="V767" s="17"/>
      <c r="X767" s="11" t="s">
        <v>16</v>
      </c>
      <c r="Y767" s="10"/>
      <c r="AA767" s="178" t="s">
        <v>7</v>
      </c>
      <c r="AB767" s="179"/>
      <c r="AC767" s="180"/>
      <c r="AD767" s="5">
        <f>SUM(AD753:AD766)</f>
        <v>0</v>
      </c>
      <c r="AJ767" s="3"/>
      <c r="AK767" s="3"/>
      <c r="AL767" s="3"/>
      <c r="AM767" s="3"/>
      <c r="AN767" s="18"/>
      <c r="AO767" s="3"/>
    </row>
    <row r="768" spans="2:41">
      <c r="B768" s="11" t="s">
        <v>17</v>
      </c>
      <c r="C768" s="10"/>
      <c r="E768" s="13"/>
      <c r="F768" s="13"/>
      <c r="G768" s="13"/>
      <c r="N768" s="3"/>
      <c r="O768" s="3"/>
      <c r="P768" s="3"/>
      <c r="Q768" s="3"/>
      <c r="R768" s="18"/>
      <c r="S768" s="3"/>
      <c r="V768" s="17"/>
      <c r="X768" s="11" t="s">
        <v>17</v>
      </c>
      <c r="Y768" s="10"/>
      <c r="AA768" s="13"/>
      <c r="AB768" s="13"/>
      <c r="AC768" s="13"/>
      <c r="AJ768" s="3"/>
      <c r="AK768" s="3"/>
      <c r="AL768" s="3"/>
      <c r="AM768" s="3"/>
      <c r="AN768" s="18"/>
      <c r="AO768" s="3"/>
    </row>
    <row r="769" spans="2:41">
      <c r="B769" s="12"/>
      <c r="C769" s="10"/>
      <c r="N769" s="178" t="s">
        <v>7</v>
      </c>
      <c r="O769" s="179"/>
      <c r="P769" s="179"/>
      <c r="Q769" s="180"/>
      <c r="R769" s="18">
        <f>SUM(R753:R768)</f>
        <v>0</v>
      </c>
      <c r="S769" s="3"/>
      <c r="V769" s="17"/>
      <c r="X769" s="12"/>
      <c r="Y769" s="10"/>
      <c r="AJ769" s="178" t="s">
        <v>7</v>
      </c>
      <c r="AK769" s="179"/>
      <c r="AL769" s="179"/>
      <c r="AM769" s="180"/>
      <c r="AN769" s="18">
        <f>SUM(AN753:AN768)</f>
        <v>0</v>
      </c>
      <c r="AO769" s="3"/>
    </row>
    <row r="770" spans="2:41">
      <c r="B770" s="12"/>
      <c r="C770" s="10"/>
      <c r="V770" s="17"/>
      <c r="X770" s="12"/>
      <c r="Y770" s="10"/>
    </row>
    <row r="771" spans="2:41">
      <c r="B771" s="12"/>
      <c r="C771" s="10"/>
      <c r="V771" s="17"/>
      <c r="X771" s="12"/>
      <c r="Y771" s="10"/>
    </row>
    <row r="772" spans="2:41">
      <c r="B772" s="12"/>
      <c r="C772" s="10"/>
      <c r="E772" s="14"/>
      <c r="V772" s="17"/>
      <c r="X772" s="12"/>
      <c r="Y772" s="10"/>
      <c r="AA772" s="14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1"/>
      <c r="C778" s="10"/>
      <c r="V778" s="17"/>
      <c r="X778" s="11"/>
      <c r="Y778" s="10"/>
    </row>
    <row r="779" spans="2:41">
      <c r="B779" s="15" t="s">
        <v>18</v>
      </c>
      <c r="C779" s="16">
        <f>SUM(C760:C778)</f>
        <v>2187.0370000000021</v>
      </c>
      <c r="D779" t="s">
        <v>22</v>
      </c>
      <c r="E779" t="s">
        <v>21</v>
      </c>
      <c r="V779" s="17"/>
      <c r="X779" s="15" t="s">
        <v>18</v>
      </c>
      <c r="Y779" s="16">
        <f>SUM(Y760:Y778)</f>
        <v>2187.0370000000021</v>
      </c>
      <c r="Z779" t="s">
        <v>22</v>
      </c>
      <c r="AA779" t="s">
        <v>21</v>
      </c>
    </row>
    <row r="780" spans="2:41">
      <c r="E780" s="1" t="s">
        <v>19</v>
      </c>
      <c r="V780" s="17"/>
      <c r="AA780" s="1" t="s">
        <v>19</v>
      </c>
    </row>
    <row r="781" spans="2:41">
      <c r="V781" s="17"/>
    </row>
    <row r="782" spans="2:41">
      <c r="V782" s="17"/>
    </row>
    <row r="783" spans="2:41">
      <c r="V783" s="17"/>
    </row>
    <row r="784" spans="2:41">
      <c r="V784" s="17"/>
    </row>
    <row r="785" spans="2:41">
      <c r="V785" s="17"/>
    </row>
    <row r="786" spans="2:41">
      <c r="V786" s="17"/>
    </row>
    <row r="787" spans="2:41">
      <c r="V787" s="17"/>
    </row>
    <row r="788" spans="2:41">
      <c r="V788" s="17"/>
    </row>
    <row r="789" spans="2:41">
      <c r="V789" s="17"/>
    </row>
    <row r="790" spans="2:41">
      <c r="V790" s="17"/>
    </row>
    <row r="791" spans="2:41">
      <c r="V791" s="17"/>
    </row>
    <row r="792" spans="2:41">
      <c r="V792" s="17"/>
    </row>
    <row r="793" spans="2:41">
      <c r="V793" s="17"/>
      <c r="AC793" s="184" t="s">
        <v>29</v>
      </c>
      <c r="AD793" s="184"/>
      <c r="AE793" s="184"/>
    </row>
    <row r="794" spans="2:41">
      <c r="H794" s="181" t="s">
        <v>28</v>
      </c>
      <c r="I794" s="181"/>
      <c r="J794" s="181"/>
      <c r="V794" s="17"/>
      <c r="AC794" s="184"/>
      <c r="AD794" s="184"/>
      <c r="AE794" s="184"/>
    </row>
    <row r="795" spans="2:41">
      <c r="H795" s="181"/>
      <c r="I795" s="181"/>
      <c r="J795" s="181"/>
      <c r="V795" s="17"/>
      <c r="AC795" s="184"/>
      <c r="AD795" s="184"/>
      <c r="AE795" s="184"/>
    </row>
    <row r="796" spans="2:41">
      <c r="V796" s="17"/>
    </row>
    <row r="797" spans="2:41">
      <c r="V797" s="17"/>
    </row>
    <row r="798" spans="2:41" ht="23.25">
      <c r="B798" s="22" t="s">
        <v>70</v>
      </c>
      <c r="V798" s="17"/>
      <c r="X798" s="22" t="s">
        <v>70</v>
      </c>
    </row>
    <row r="799" spans="2:41" ht="23.25">
      <c r="B799" s="23" t="s">
        <v>32</v>
      </c>
      <c r="C799" s="20">
        <f>IF(X751="PAGADO",0,Y756)</f>
        <v>-2187.0370000000021</v>
      </c>
      <c r="E799" s="182" t="s">
        <v>20</v>
      </c>
      <c r="F799" s="182"/>
      <c r="G799" s="182"/>
      <c r="H799" s="182"/>
      <c r="V799" s="17"/>
      <c r="X799" s="23" t="s">
        <v>32</v>
      </c>
      <c r="Y799" s="20">
        <f>IF(B799="PAGADO",0,C804)</f>
        <v>-2187.0370000000021</v>
      </c>
      <c r="AA799" s="182" t="s">
        <v>20</v>
      </c>
      <c r="AB799" s="182"/>
      <c r="AC799" s="182"/>
      <c r="AD799" s="182"/>
    </row>
    <row r="800" spans="2:41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IF(Y799&gt;0,Y800+Y799,Y800)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C826</f>
        <v>2187.0370000000021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Y826</f>
        <v>2187.0370000000021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25</v>
      </c>
      <c r="C804" s="21">
        <f>C802-C803</f>
        <v>-2187.0370000000021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8</v>
      </c>
      <c r="Y804" s="21">
        <f>Y802-Y803</f>
        <v>-2187.0370000000021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6.25">
      <c r="B805" s="185" t="str">
        <f>IF(C804&lt;0,"NO PAGAR","COBRAR")</f>
        <v>NO PAGAR</v>
      </c>
      <c r="C805" s="185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85" t="str">
        <f>IF(Y804&lt;0,"NO PAGAR","COBRAR")</f>
        <v>NO PAGAR</v>
      </c>
      <c r="Y805" s="185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76" t="s">
        <v>9</v>
      </c>
      <c r="C806" s="177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76" t="s">
        <v>9</v>
      </c>
      <c r="Y806" s="177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9" t="str">
        <f>IF(C840&lt;0,"SALDO A FAVOR","SALDO ADELANTAD0'")</f>
        <v>SALDO ADELANTAD0'</v>
      </c>
      <c r="C807" s="10">
        <f>IF(Y751&lt;=0,Y751*-1)</f>
        <v>2187.0370000000021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9" t="str">
        <f>IF(C804&lt;0,"SALDO ADELANTADO","SALDO A FAVOR'")</f>
        <v>SALDO ADELANTADO</v>
      </c>
      <c r="Y807" s="10">
        <f>IF(C804&lt;=0,C804*-1)</f>
        <v>2187.0370000000021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10</v>
      </c>
      <c r="C808" s="10">
        <f>R817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10</v>
      </c>
      <c r="Y808" s="10">
        <f>AN817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11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11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12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12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13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13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14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14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15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15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16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16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17</v>
      </c>
      <c r="C815" s="10"/>
      <c r="E815" s="178" t="s">
        <v>7</v>
      </c>
      <c r="F815" s="179"/>
      <c r="G815" s="180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17</v>
      </c>
      <c r="Y815" s="10"/>
      <c r="AA815" s="178" t="s">
        <v>7</v>
      </c>
      <c r="AB815" s="179"/>
      <c r="AC815" s="180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2"/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2"/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78" t="s">
        <v>7</v>
      </c>
      <c r="O817" s="179"/>
      <c r="P817" s="179"/>
      <c r="Q817" s="180"/>
      <c r="R817" s="18">
        <f>SUM(R801:R816)</f>
        <v>0</v>
      </c>
      <c r="S817" s="3"/>
      <c r="V817" s="17"/>
      <c r="X817" s="12"/>
      <c r="Y817" s="10"/>
      <c r="AJ817" s="178" t="s">
        <v>7</v>
      </c>
      <c r="AK817" s="179"/>
      <c r="AL817" s="179"/>
      <c r="AM817" s="180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1"/>
      <c r="C825" s="10"/>
      <c r="V825" s="17"/>
      <c r="X825" s="11"/>
      <c r="Y825" s="10"/>
    </row>
    <row r="826" spans="2:41">
      <c r="B826" s="15" t="s">
        <v>18</v>
      </c>
      <c r="C826" s="16">
        <f>SUM(C807:C825)</f>
        <v>2187.0370000000021</v>
      </c>
      <c r="V826" s="17"/>
      <c r="X826" s="15" t="s">
        <v>18</v>
      </c>
      <c r="Y826" s="16">
        <f>SUM(Y807:Y825)</f>
        <v>2187.0370000000021</v>
      </c>
    </row>
    <row r="827" spans="2:41">
      <c r="D827" t="s">
        <v>22</v>
      </c>
      <c r="E827" t="s">
        <v>21</v>
      </c>
      <c r="V827" s="17"/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</row>
    <row r="836" spans="1:43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</row>
    <row r="838" spans="1:43">
      <c r="V838" s="17"/>
    </row>
    <row r="839" spans="1:43">
      <c r="H839" s="181" t="s">
        <v>30</v>
      </c>
      <c r="I839" s="181"/>
      <c r="J839" s="181"/>
      <c r="V839" s="17"/>
      <c r="AA839" s="181" t="s">
        <v>31</v>
      </c>
      <c r="AB839" s="181"/>
      <c r="AC839" s="181"/>
    </row>
    <row r="840" spans="1:43">
      <c r="H840" s="181"/>
      <c r="I840" s="181"/>
      <c r="J840" s="181"/>
      <c r="V840" s="17"/>
      <c r="AA840" s="181"/>
      <c r="AB840" s="181"/>
      <c r="AC840" s="181"/>
    </row>
    <row r="841" spans="1:43">
      <c r="V841" s="17"/>
    </row>
    <row r="842" spans="1:43">
      <c r="V842" s="17"/>
      <c r="AP842" s="17"/>
      <c r="AQ842" s="17"/>
    </row>
    <row r="843" spans="1:43" ht="23.25">
      <c r="B843" s="24" t="s">
        <v>70</v>
      </c>
      <c r="V843" s="17"/>
      <c r="X843" s="22" t="s">
        <v>70</v>
      </c>
      <c r="AP843" s="17"/>
      <c r="AQ843" s="17"/>
    </row>
    <row r="844" spans="1:43" ht="23.25">
      <c r="B844" s="23" t="s">
        <v>32</v>
      </c>
      <c r="C844" s="20">
        <f>IF(X799="PAGADO",0,C804)</f>
        <v>-2187.0370000000021</v>
      </c>
      <c r="E844" s="182" t="s">
        <v>20</v>
      </c>
      <c r="F844" s="182"/>
      <c r="G844" s="182"/>
      <c r="H844" s="182"/>
      <c r="V844" s="17"/>
      <c r="X844" s="23" t="s">
        <v>32</v>
      </c>
      <c r="Y844" s="20">
        <f>IF(B1644="PAGADO",0,C849)</f>
        <v>-2187.0370000000021</v>
      </c>
      <c r="AA844" s="182" t="s">
        <v>20</v>
      </c>
      <c r="AB844" s="182"/>
      <c r="AC844" s="182"/>
      <c r="AD844" s="182"/>
      <c r="AP844" s="17"/>
      <c r="AQ844" s="17"/>
    </row>
    <row r="845" spans="1:43">
      <c r="B845" s="1" t="s">
        <v>0</v>
      </c>
      <c r="C845" s="19">
        <f>H860</f>
        <v>0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>
      <c r="C846" s="2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Y846" s="2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1:43">
      <c r="B847" s="1" t="s">
        <v>24</v>
      </c>
      <c r="C847" s="19">
        <f>IF(C844&gt;0,C844+C845,C845)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>
      <c r="B848" s="1" t="s">
        <v>9</v>
      </c>
      <c r="C848" s="20">
        <f>C872</f>
        <v>2187.0370000000021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Y872</f>
        <v>2187.0370000000021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6" t="s">
        <v>26</v>
      </c>
      <c r="C849" s="21">
        <f>C847-C848</f>
        <v>-2187.0370000000021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-2187.0370000000021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ht="23.25">
      <c r="B850" s="6"/>
      <c r="C850" s="7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83" t="str">
        <f>IF(Y849&lt;0,"NO PAGAR","COBRAR'")</f>
        <v>NO PAGAR</v>
      </c>
      <c r="Y850" s="183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ht="23.25">
      <c r="B851" s="183" t="str">
        <f>IF(C849&lt;0,"NO PAGAR","COBRAR'")</f>
        <v>NO PAGAR</v>
      </c>
      <c r="C851" s="183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76" t="s">
        <v>9</v>
      </c>
      <c r="C852" s="17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76" t="s">
        <v>9</v>
      </c>
      <c r="Y852" s="177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9" t="str">
        <f>IF(Y804&lt;0,"SALDO ADELANTADO","SALDO A FAVOR '")</f>
        <v>SALDO ADELANTADO</v>
      </c>
      <c r="C853" s="10">
        <f>IF(Y804&lt;=0,Y804*-1)</f>
        <v>2187.0370000000021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2187.0370000000021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10</v>
      </c>
      <c r="C854" s="10">
        <f>R862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16</v>
      </c>
      <c r="C860" s="10"/>
      <c r="E860" s="178" t="s">
        <v>7</v>
      </c>
      <c r="F860" s="179"/>
      <c r="G860" s="180"/>
      <c r="H860" s="5">
        <f>SUM(H846:H859)</f>
        <v>0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178" t="s">
        <v>7</v>
      </c>
      <c r="AB860" s="179"/>
      <c r="AC860" s="180"/>
      <c r="AD860" s="5">
        <f>SUM(AD846:AD859)</f>
        <v>0</v>
      </c>
      <c r="AJ860" s="3"/>
      <c r="AK860" s="3"/>
      <c r="AL860" s="3"/>
      <c r="AM860" s="3"/>
      <c r="AN860" s="18"/>
      <c r="AO860" s="3"/>
    </row>
    <row r="861" spans="2:41">
      <c r="B861" s="11" t="s">
        <v>17</v>
      </c>
      <c r="C861" s="10"/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>
      <c r="B862" s="12"/>
      <c r="C862" s="10"/>
      <c r="N862" s="178" t="s">
        <v>7</v>
      </c>
      <c r="O862" s="179"/>
      <c r="P862" s="179"/>
      <c r="Q862" s="180"/>
      <c r="R862" s="18">
        <f>SUM(R846:R861)</f>
        <v>0</v>
      </c>
      <c r="S862" s="3"/>
      <c r="V862" s="17"/>
      <c r="X862" s="12"/>
      <c r="Y862" s="10"/>
      <c r="AJ862" s="178" t="s">
        <v>7</v>
      </c>
      <c r="AK862" s="179"/>
      <c r="AL862" s="179"/>
      <c r="AM862" s="180"/>
      <c r="AN862" s="18">
        <f>SUM(AN846:AN861)</f>
        <v>0</v>
      </c>
      <c r="AO862" s="3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E865" s="14"/>
      <c r="V865" s="17"/>
      <c r="X865" s="12"/>
      <c r="Y865" s="10"/>
      <c r="AA865" s="14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1"/>
      <c r="C871" s="10"/>
      <c r="V871" s="17"/>
      <c r="X871" s="11"/>
      <c r="Y871" s="10"/>
    </row>
    <row r="872" spans="2:27">
      <c r="B872" s="15" t="s">
        <v>18</v>
      </c>
      <c r="C872" s="16">
        <f>SUM(C853:C871)</f>
        <v>2187.0370000000021</v>
      </c>
      <c r="D872" t="s">
        <v>22</v>
      </c>
      <c r="E872" t="s">
        <v>21</v>
      </c>
      <c r="V872" s="17"/>
      <c r="X872" s="15" t="s">
        <v>18</v>
      </c>
      <c r="Y872" s="16">
        <f>SUM(Y853:Y871)</f>
        <v>2187.0370000000021</v>
      </c>
      <c r="Z872" t="s">
        <v>22</v>
      </c>
      <c r="AA872" t="s">
        <v>21</v>
      </c>
    </row>
    <row r="873" spans="2:27">
      <c r="E873" s="1" t="s">
        <v>19</v>
      </c>
      <c r="V873" s="17"/>
      <c r="AA873" s="1" t="s">
        <v>19</v>
      </c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  <c r="AC887" s="184" t="s">
        <v>29</v>
      </c>
      <c r="AD887" s="184"/>
      <c r="AE887" s="184"/>
    </row>
    <row r="888" spans="2:41">
      <c r="H888" s="181" t="s">
        <v>28</v>
      </c>
      <c r="I888" s="181"/>
      <c r="J888" s="181"/>
      <c r="V888" s="17"/>
      <c r="AC888" s="184"/>
      <c r="AD888" s="184"/>
      <c r="AE888" s="184"/>
    </row>
    <row r="889" spans="2:41">
      <c r="H889" s="181"/>
      <c r="I889" s="181"/>
      <c r="J889" s="181"/>
      <c r="V889" s="17"/>
      <c r="AC889" s="184"/>
      <c r="AD889" s="184"/>
      <c r="AE889" s="184"/>
    </row>
    <row r="890" spans="2:41">
      <c r="V890" s="17"/>
    </row>
    <row r="891" spans="2:41">
      <c r="V891" s="17"/>
    </row>
    <row r="892" spans="2:41" ht="23.25">
      <c r="B892" s="22" t="s">
        <v>71</v>
      </c>
      <c r="V892" s="17"/>
      <c r="X892" s="22" t="s">
        <v>71</v>
      </c>
    </row>
    <row r="893" spans="2:41" ht="23.25">
      <c r="B893" s="23" t="s">
        <v>32</v>
      </c>
      <c r="C893" s="20">
        <f>IF(X844="PAGADO",0,Y849)</f>
        <v>-2187.0370000000021</v>
      </c>
      <c r="E893" s="182" t="s">
        <v>20</v>
      </c>
      <c r="F893" s="182"/>
      <c r="G893" s="182"/>
      <c r="H893" s="182"/>
      <c r="V893" s="17"/>
      <c r="X893" s="23" t="s">
        <v>32</v>
      </c>
      <c r="Y893" s="20">
        <f>IF(B893="PAGADO",0,C898)</f>
        <v>-2187.0370000000021</v>
      </c>
      <c r="AA893" s="182" t="s">
        <v>20</v>
      </c>
      <c r="AB893" s="182"/>
      <c r="AC893" s="182"/>
      <c r="AD893" s="182"/>
    </row>
    <row r="894" spans="2:41">
      <c r="B894" s="1" t="s">
        <v>0</v>
      </c>
      <c r="C894" s="19">
        <f>H909</f>
        <v>0</v>
      </c>
      <c r="E894" s="2" t="s">
        <v>1</v>
      </c>
      <c r="F894" s="2" t="s">
        <v>2</v>
      </c>
      <c r="G894" s="2" t="s">
        <v>3</v>
      </c>
      <c r="H894" s="2" t="s">
        <v>4</v>
      </c>
      <c r="N894" s="2" t="s">
        <v>1</v>
      </c>
      <c r="O894" s="2" t="s">
        <v>5</v>
      </c>
      <c r="P894" s="2" t="s">
        <v>4</v>
      </c>
      <c r="Q894" s="2" t="s">
        <v>6</v>
      </c>
      <c r="R894" s="2" t="s">
        <v>7</v>
      </c>
      <c r="S894" s="3"/>
      <c r="V894" s="17"/>
      <c r="X894" s="1" t="s">
        <v>0</v>
      </c>
      <c r="Y894" s="19">
        <f>AD909</f>
        <v>0</v>
      </c>
      <c r="AA894" s="2" t="s">
        <v>1</v>
      </c>
      <c r="AB894" s="2" t="s">
        <v>2</v>
      </c>
      <c r="AC894" s="2" t="s">
        <v>3</v>
      </c>
      <c r="AD894" s="2" t="s">
        <v>4</v>
      </c>
      <c r="AJ894" s="2" t="s">
        <v>1</v>
      </c>
      <c r="AK894" s="2" t="s">
        <v>5</v>
      </c>
      <c r="AL894" s="2" t="s">
        <v>4</v>
      </c>
      <c r="AM894" s="2" t="s">
        <v>6</v>
      </c>
      <c r="AN894" s="2" t="s">
        <v>7</v>
      </c>
      <c r="AO894" s="3"/>
    </row>
    <row r="895" spans="2:41">
      <c r="C895" s="2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Y895" s="2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" t="s">
        <v>24</v>
      </c>
      <c r="C896" s="19">
        <f>IF(C893&gt;0,C893+C894,C894)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24</v>
      </c>
      <c r="Y896" s="19">
        <f>IF(Y893&gt;0,Y894+Y893,Y894)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" t="s">
        <v>9</v>
      </c>
      <c r="C897" s="20">
        <f>C920</f>
        <v>2187.0370000000021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9</v>
      </c>
      <c r="Y897" s="20">
        <f>Y920</f>
        <v>2187.0370000000021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6" t="s">
        <v>25</v>
      </c>
      <c r="C898" s="21">
        <f>C896-C897</f>
        <v>-2187.0370000000021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6" t="s">
        <v>8</v>
      </c>
      <c r="Y898" s="21">
        <f>Y896-Y897</f>
        <v>-2187.0370000000021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6.25">
      <c r="B899" s="185" t="str">
        <f>IF(C898&lt;0,"NO PAGAR","COBRAR")</f>
        <v>NO PAGAR</v>
      </c>
      <c r="C899" s="185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85" t="str">
        <f>IF(Y898&lt;0,"NO PAGAR","COBRAR")</f>
        <v>NO PAGAR</v>
      </c>
      <c r="Y899" s="185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76" t="s">
        <v>9</v>
      </c>
      <c r="C900" s="177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76" t="s">
        <v>9</v>
      </c>
      <c r="Y900" s="177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IF(C934&lt;0,"SALDO A FAVOR","SALDO ADELANTAD0'")</f>
        <v>SALDO ADELANTAD0'</v>
      </c>
      <c r="C901" s="10">
        <f>IF(Y849&lt;=0,Y849*-1)</f>
        <v>2187.0370000000021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IF(C898&lt;0,"SALDO ADELANTADO","SALDO A FAVOR'")</f>
        <v>SALDO ADELANTADO</v>
      </c>
      <c r="Y901" s="10">
        <f>IF(C898&lt;=0,C898*-1)</f>
        <v>2187.0370000000021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78" t="s">
        <v>7</v>
      </c>
      <c r="F909" s="179"/>
      <c r="G909" s="180"/>
      <c r="H909" s="5">
        <f>SUM(H895:H908)</f>
        <v>0</v>
      </c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78" t="s">
        <v>7</v>
      </c>
      <c r="AB909" s="179"/>
      <c r="AC909" s="180"/>
      <c r="AD909" s="5">
        <f>SUM(AD895:AD908)</f>
        <v>0</v>
      </c>
      <c r="AJ909" s="3"/>
      <c r="AK909" s="3"/>
      <c r="AL909" s="3"/>
      <c r="AM909" s="3"/>
      <c r="AN909" s="18"/>
      <c r="AO909" s="3"/>
    </row>
    <row r="910" spans="2:41">
      <c r="B910" s="12"/>
      <c r="C910" s="10"/>
      <c r="E910" s="13"/>
      <c r="F910" s="13"/>
      <c r="G910" s="13"/>
      <c r="N910" s="3"/>
      <c r="O910" s="3"/>
      <c r="P910" s="3"/>
      <c r="Q910" s="3"/>
      <c r="R910" s="18"/>
      <c r="S910" s="3"/>
      <c r="V910" s="17"/>
      <c r="X910" s="12"/>
      <c r="Y910" s="10"/>
      <c r="AA910" s="13"/>
      <c r="AB910" s="13"/>
      <c r="AC910" s="13"/>
      <c r="AJ910" s="3"/>
      <c r="AK910" s="3"/>
      <c r="AL910" s="3"/>
      <c r="AM910" s="3"/>
      <c r="AN910" s="18"/>
      <c r="AO910" s="3"/>
    </row>
    <row r="911" spans="2:41">
      <c r="B911" s="12"/>
      <c r="C911" s="10"/>
      <c r="N911" s="178" t="s">
        <v>7</v>
      </c>
      <c r="O911" s="179"/>
      <c r="P911" s="179"/>
      <c r="Q911" s="180"/>
      <c r="R911" s="18">
        <f>SUM(R895:R910)</f>
        <v>0</v>
      </c>
      <c r="S911" s="3"/>
      <c r="V911" s="17"/>
      <c r="X911" s="12"/>
      <c r="Y911" s="10"/>
      <c r="AJ911" s="178" t="s">
        <v>7</v>
      </c>
      <c r="AK911" s="179"/>
      <c r="AL911" s="179"/>
      <c r="AM911" s="180"/>
      <c r="AN911" s="18">
        <f>SUM(AN895:AN910)</f>
        <v>0</v>
      </c>
      <c r="AO911" s="3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E914" s="14"/>
      <c r="V914" s="17"/>
      <c r="X914" s="12"/>
      <c r="Y914" s="10"/>
      <c r="AA914" s="14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2187.0370000000021</v>
      </c>
      <c r="V920" s="17"/>
      <c r="X920" s="15" t="s">
        <v>18</v>
      </c>
      <c r="Y920" s="16">
        <f>SUM(Y901:Y919)</f>
        <v>2187.0370000000021</v>
      </c>
    </row>
    <row r="921" spans="2:27">
      <c r="D921" t="s">
        <v>22</v>
      </c>
      <c r="E921" t="s">
        <v>21</v>
      </c>
      <c r="V921" s="17"/>
      <c r="Z921" t="s">
        <v>22</v>
      </c>
      <c r="AA921" t="s">
        <v>21</v>
      </c>
    </row>
    <row r="922" spans="2:27">
      <c r="E922" s="1" t="s">
        <v>19</v>
      </c>
      <c r="V922" s="17"/>
      <c r="AA922" s="1" t="s">
        <v>19</v>
      </c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1:43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</row>
    <row r="930" spans="1:43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</row>
    <row r="932" spans="1:43">
      <c r="V932" s="17"/>
    </row>
    <row r="933" spans="1:43">
      <c r="H933" s="181" t="s">
        <v>30</v>
      </c>
      <c r="I933" s="181"/>
      <c r="J933" s="181"/>
      <c r="V933" s="17"/>
      <c r="AA933" s="181" t="s">
        <v>31</v>
      </c>
      <c r="AB933" s="181"/>
      <c r="AC933" s="181"/>
    </row>
    <row r="934" spans="1:43">
      <c r="H934" s="181"/>
      <c r="I934" s="181"/>
      <c r="J934" s="181"/>
      <c r="V934" s="17"/>
      <c r="AA934" s="181"/>
      <c r="AB934" s="181"/>
      <c r="AC934" s="181"/>
    </row>
    <row r="935" spans="1:43">
      <c r="V935" s="17"/>
    </row>
    <row r="936" spans="1:43">
      <c r="V936" s="17"/>
      <c r="AP936" s="17"/>
      <c r="AQ936" s="17"/>
    </row>
    <row r="937" spans="1:43" ht="23.25">
      <c r="B937" s="24" t="s">
        <v>73</v>
      </c>
      <c r="V937" s="17"/>
      <c r="X937" s="22" t="s">
        <v>71</v>
      </c>
      <c r="AP937" s="17"/>
      <c r="AQ937" s="17"/>
    </row>
    <row r="938" spans="1:43" ht="23.25">
      <c r="B938" s="23" t="s">
        <v>32</v>
      </c>
      <c r="C938" s="20">
        <f>IF(X893="PAGADO",0,C898)</f>
        <v>-2187.0370000000021</v>
      </c>
      <c r="E938" s="182" t="s">
        <v>20</v>
      </c>
      <c r="F938" s="182"/>
      <c r="G938" s="182"/>
      <c r="H938" s="182"/>
      <c r="V938" s="17"/>
      <c r="X938" s="23" t="s">
        <v>32</v>
      </c>
      <c r="Y938" s="20">
        <f>IF(B1738="PAGADO",0,C943)</f>
        <v>-2187.0370000000021</v>
      </c>
      <c r="AA938" s="182" t="s">
        <v>20</v>
      </c>
      <c r="AB938" s="182"/>
      <c r="AC938" s="182"/>
      <c r="AD938" s="182"/>
      <c r="AP938" s="17"/>
      <c r="AQ938" s="17"/>
    </row>
    <row r="939" spans="1:43">
      <c r="B939" s="1" t="s">
        <v>0</v>
      </c>
      <c r="C939" s="19">
        <f>H954</f>
        <v>0</v>
      </c>
      <c r="E939" s="2" t="s">
        <v>1</v>
      </c>
      <c r="F939" s="2" t="s">
        <v>2</v>
      </c>
      <c r="G939" s="2" t="s">
        <v>3</v>
      </c>
      <c r="H939" s="2" t="s">
        <v>4</v>
      </c>
      <c r="N939" s="2" t="s">
        <v>1</v>
      </c>
      <c r="O939" s="2" t="s">
        <v>5</v>
      </c>
      <c r="P939" s="2" t="s">
        <v>4</v>
      </c>
      <c r="Q939" s="2" t="s">
        <v>6</v>
      </c>
      <c r="R939" s="2" t="s">
        <v>7</v>
      </c>
      <c r="S939" s="3"/>
      <c r="V939" s="17"/>
      <c r="X939" s="1" t="s">
        <v>0</v>
      </c>
      <c r="Y939" s="19">
        <f>AD954</f>
        <v>0</v>
      </c>
      <c r="AA939" s="2" t="s">
        <v>1</v>
      </c>
      <c r="AB939" s="2" t="s">
        <v>2</v>
      </c>
      <c r="AC939" s="2" t="s">
        <v>3</v>
      </c>
      <c r="AD939" s="2" t="s">
        <v>4</v>
      </c>
      <c r="AJ939" s="2" t="s">
        <v>1</v>
      </c>
      <c r="AK939" s="2" t="s">
        <v>5</v>
      </c>
      <c r="AL939" s="2" t="s">
        <v>4</v>
      </c>
      <c r="AM939" s="2" t="s">
        <v>6</v>
      </c>
      <c r="AN939" s="2" t="s">
        <v>7</v>
      </c>
      <c r="AO939" s="3"/>
    </row>
    <row r="940" spans="1:43">
      <c r="C940" s="2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Y940" s="2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1:43">
      <c r="B941" s="1" t="s">
        <v>24</v>
      </c>
      <c r="C941" s="19">
        <f>IF(C938&gt;0,C938+C939,C939)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" t="s">
        <v>24</v>
      </c>
      <c r="Y941" s="19">
        <f>IF(Y938&gt;0,Y938+Y939,Y939)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>
      <c r="B942" s="1" t="s">
        <v>9</v>
      </c>
      <c r="C942" s="20">
        <f>C966</f>
        <v>2187.0370000000021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9</v>
      </c>
      <c r="Y942" s="20">
        <f>Y966</f>
        <v>2187.0370000000021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6" t="s">
        <v>26</v>
      </c>
      <c r="C943" s="21">
        <f>C941-C942</f>
        <v>-2187.0370000000021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6" t="s">
        <v>27</v>
      </c>
      <c r="Y943" s="21">
        <f>Y941-Y942</f>
        <v>-2187.0370000000021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 ht="23.25">
      <c r="B944" s="6"/>
      <c r="C944" s="7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83" t="str">
        <f>IF(Y943&lt;0,"NO PAGAR","COBRAR'")</f>
        <v>NO PAGAR</v>
      </c>
      <c r="Y944" s="183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>
      <c r="B945" s="183" t="str">
        <f>IF(C943&lt;0,"NO PAGAR","COBRAR'")</f>
        <v>NO PAGAR</v>
      </c>
      <c r="C945" s="183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6"/>
      <c r="Y945" s="8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76" t="s">
        <v>9</v>
      </c>
      <c r="C946" s="177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76" t="s">
        <v>9</v>
      </c>
      <c r="Y946" s="177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9" t="str">
        <f>IF(Y898&lt;0,"SALDO ADELANTADO","SALDO A FAVOR '")</f>
        <v>SALDO ADELANTADO</v>
      </c>
      <c r="C947" s="10">
        <f>IF(Y898&lt;=0,Y898*-1)</f>
        <v>2187.0370000000021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9" t="str">
        <f>IF(C943&lt;0,"SALDO ADELANTADO","SALDO A FAVOR'")</f>
        <v>SALDO ADELANTADO</v>
      </c>
      <c r="Y947" s="10">
        <f>IF(C943&lt;=0,C943*-1)</f>
        <v>2187.0370000000021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10</v>
      </c>
      <c r="C948" s="10">
        <f>R956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10</v>
      </c>
      <c r="Y948" s="10">
        <f>AN956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11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11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12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12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13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13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14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14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15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15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16</v>
      </c>
      <c r="C954" s="10"/>
      <c r="E954" s="178" t="s">
        <v>7</v>
      </c>
      <c r="F954" s="179"/>
      <c r="G954" s="180"/>
      <c r="H954" s="5">
        <f>SUM(H940:H953)</f>
        <v>0</v>
      </c>
      <c r="N954" s="3"/>
      <c r="O954" s="3"/>
      <c r="P954" s="3"/>
      <c r="Q954" s="3"/>
      <c r="R954" s="18"/>
      <c r="S954" s="3"/>
      <c r="V954" s="17"/>
      <c r="X954" s="11" t="s">
        <v>16</v>
      </c>
      <c r="Y954" s="10"/>
      <c r="AA954" s="178" t="s">
        <v>7</v>
      </c>
      <c r="AB954" s="179"/>
      <c r="AC954" s="180"/>
      <c r="AD954" s="5">
        <f>SUM(AD940:AD953)</f>
        <v>0</v>
      </c>
      <c r="AJ954" s="3"/>
      <c r="AK954" s="3"/>
      <c r="AL954" s="3"/>
      <c r="AM954" s="3"/>
      <c r="AN954" s="18"/>
      <c r="AO954" s="3"/>
    </row>
    <row r="955" spans="2:41">
      <c r="B955" s="11" t="s">
        <v>17</v>
      </c>
      <c r="C955" s="10"/>
      <c r="E955" s="13"/>
      <c r="F955" s="13"/>
      <c r="G955" s="13"/>
      <c r="N955" s="3"/>
      <c r="O955" s="3"/>
      <c r="P955" s="3"/>
      <c r="Q955" s="3"/>
      <c r="R955" s="18"/>
      <c r="S955" s="3"/>
      <c r="V955" s="17"/>
      <c r="X955" s="11" t="s">
        <v>17</v>
      </c>
      <c r="Y955" s="10"/>
      <c r="AA955" s="13"/>
      <c r="AB955" s="13"/>
      <c r="AC955" s="13"/>
      <c r="AJ955" s="3"/>
      <c r="AK955" s="3"/>
      <c r="AL955" s="3"/>
      <c r="AM955" s="3"/>
      <c r="AN955" s="18"/>
      <c r="AO955" s="3"/>
    </row>
    <row r="956" spans="2:41">
      <c r="B956" s="12"/>
      <c r="C956" s="10"/>
      <c r="N956" s="178" t="s">
        <v>7</v>
      </c>
      <c r="O956" s="179"/>
      <c r="P956" s="179"/>
      <c r="Q956" s="180"/>
      <c r="R956" s="18">
        <f>SUM(R940:R955)</f>
        <v>0</v>
      </c>
      <c r="S956" s="3"/>
      <c r="V956" s="17"/>
      <c r="X956" s="12"/>
      <c r="Y956" s="10"/>
      <c r="AJ956" s="178" t="s">
        <v>7</v>
      </c>
      <c r="AK956" s="179"/>
      <c r="AL956" s="179"/>
      <c r="AM956" s="180"/>
      <c r="AN956" s="18">
        <f>SUM(AN940:AN955)</f>
        <v>0</v>
      </c>
      <c r="AO956" s="3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E959" s="14"/>
      <c r="V959" s="17"/>
      <c r="X959" s="12"/>
      <c r="Y959" s="10"/>
      <c r="AA959" s="14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1"/>
      <c r="C965" s="10"/>
      <c r="V965" s="17"/>
      <c r="X965" s="11"/>
      <c r="Y965" s="10"/>
    </row>
    <row r="966" spans="2:27">
      <c r="B966" s="15" t="s">
        <v>18</v>
      </c>
      <c r="C966" s="16">
        <f>SUM(C947:C965)</f>
        <v>2187.0370000000021</v>
      </c>
      <c r="D966" t="s">
        <v>22</v>
      </c>
      <c r="E966" t="s">
        <v>21</v>
      </c>
      <c r="V966" s="17"/>
      <c r="X966" s="15" t="s">
        <v>18</v>
      </c>
      <c r="Y966" s="16">
        <f>SUM(Y947:Y965)</f>
        <v>2187.0370000000021</v>
      </c>
      <c r="Z966" t="s">
        <v>22</v>
      </c>
      <c r="AA966" t="s">
        <v>21</v>
      </c>
    </row>
    <row r="967" spans="2:27">
      <c r="E967" s="1" t="s">
        <v>19</v>
      </c>
      <c r="V967" s="17"/>
      <c r="AA967" s="1" t="s">
        <v>19</v>
      </c>
    </row>
    <row r="968" spans="2:27">
      <c r="V968" s="17"/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  <c r="AC980" s="184" t="s">
        <v>29</v>
      </c>
      <c r="AD980" s="184"/>
      <c r="AE980" s="184"/>
    </row>
    <row r="981" spans="2:41">
      <c r="H981" s="181" t="s">
        <v>28</v>
      </c>
      <c r="I981" s="181"/>
      <c r="J981" s="181"/>
      <c r="V981" s="17"/>
      <c r="AC981" s="184"/>
      <c r="AD981" s="184"/>
      <c r="AE981" s="184"/>
    </row>
    <row r="982" spans="2:41">
      <c r="H982" s="181"/>
      <c r="I982" s="181"/>
      <c r="J982" s="181"/>
      <c r="V982" s="17"/>
      <c r="AC982" s="184"/>
      <c r="AD982" s="184"/>
      <c r="AE982" s="184"/>
    </row>
    <row r="983" spans="2:41">
      <c r="V983" s="17"/>
    </row>
    <row r="984" spans="2:41">
      <c r="V984" s="17"/>
    </row>
    <row r="985" spans="2:41" ht="23.25">
      <c r="B985" s="22" t="s">
        <v>72</v>
      </c>
      <c r="V985" s="17"/>
      <c r="X985" s="22" t="s">
        <v>74</v>
      </c>
    </row>
    <row r="986" spans="2:41" ht="23.25">
      <c r="B986" s="23" t="s">
        <v>32</v>
      </c>
      <c r="C986" s="20">
        <f>IF(X938="PAGADO",0,Y943)</f>
        <v>-2187.0370000000021</v>
      </c>
      <c r="E986" s="182" t="s">
        <v>20</v>
      </c>
      <c r="F986" s="182"/>
      <c r="G986" s="182"/>
      <c r="H986" s="182"/>
      <c r="V986" s="17"/>
      <c r="X986" s="23" t="s">
        <v>32</v>
      </c>
      <c r="Y986" s="20">
        <f>IF(B986="PAGADO",0,C991)</f>
        <v>-2187.0370000000021</v>
      </c>
      <c r="AA986" s="182" t="s">
        <v>20</v>
      </c>
      <c r="AB986" s="182"/>
      <c r="AC986" s="182"/>
      <c r="AD986" s="182"/>
    </row>
    <row r="987" spans="2:41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2:41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" t="s">
        <v>9</v>
      </c>
      <c r="C990" s="20">
        <f>C1013</f>
        <v>2187.0370000000021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Y1013</f>
        <v>2187.0370000000021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6" t="s">
        <v>25</v>
      </c>
      <c r="C991" s="21">
        <f>C989-C990</f>
        <v>-2187.0370000000021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8</v>
      </c>
      <c r="Y991" s="21">
        <f>Y989-Y990</f>
        <v>-2187.0370000000021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ht="26.25">
      <c r="B992" s="185" t="str">
        <f>IF(C991&lt;0,"NO PAGAR","COBRAR")</f>
        <v>NO PAGAR</v>
      </c>
      <c r="C992" s="185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85" t="str">
        <f>IF(Y991&lt;0,"NO PAGAR","COBRAR")</f>
        <v>NO PAGAR</v>
      </c>
      <c r="Y992" s="185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76" t="s">
        <v>9</v>
      </c>
      <c r="C993" s="177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76" t="s">
        <v>9</v>
      </c>
      <c r="Y993" s="177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9" t="str">
        <f>IF(C1027&lt;0,"SALDO A FAVOR","SALDO ADELANTAD0'")</f>
        <v>SALDO ADELANTAD0'</v>
      </c>
      <c r="C994" s="10">
        <f>IF(Y938&lt;=0,Y938*-1)</f>
        <v>2187.0370000000021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9" t="str">
        <f>IF(C991&lt;0,"SALDO ADELANTADO","SALDO A FAVOR'")</f>
        <v>SALDO ADELANTADO</v>
      </c>
      <c r="Y994" s="10">
        <f>IF(C991&lt;=0,C991*-1)</f>
        <v>2187.0370000000021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10</v>
      </c>
      <c r="C995" s="10">
        <f>R1004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10</v>
      </c>
      <c r="Y995" s="10">
        <f>AN1004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11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11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12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12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13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13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14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14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15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15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16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16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17</v>
      </c>
      <c r="C1002" s="10"/>
      <c r="E1002" s="178" t="s">
        <v>7</v>
      </c>
      <c r="F1002" s="179"/>
      <c r="G1002" s="180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17</v>
      </c>
      <c r="Y1002" s="10"/>
      <c r="AA1002" s="178" t="s">
        <v>7</v>
      </c>
      <c r="AB1002" s="179"/>
      <c r="AC1002" s="180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2"/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2"/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78" t="s">
        <v>7</v>
      </c>
      <c r="O1004" s="179"/>
      <c r="P1004" s="179"/>
      <c r="Q1004" s="180"/>
      <c r="R1004" s="18">
        <f>SUM(R988:R1003)</f>
        <v>0</v>
      </c>
      <c r="S1004" s="3"/>
      <c r="V1004" s="17"/>
      <c r="X1004" s="12"/>
      <c r="Y1004" s="10"/>
      <c r="AJ1004" s="178" t="s">
        <v>7</v>
      </c>
      <c r="AK1004" s="179"/>
      <c r="AL1004" s="179"/>
      <c r="AM1004" s="180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1:41">
      <c r="B1009" s="12"/>
      <c r="C1009" s="10"/>
      <c r="V1009" s="17"/>
      <c r="X1009" s="12"/>
      <c r="Y1009" s="10"/>
    </row>
    <row r="1010" spans="1:41">
      <c r="B1010" s="12"/>
      <c r="C1010" s="10"/>
      <c r="V1010" s="17"/>
      <c r="X1010" s="12"/>
      <c r="Y1010" s="10"/>
    </row>
    <row r="1011" spans="1:41">
      <c r="B1011" s="12"/>
      <c r="C1011" s="10"/>
      <c r="V1011" s="17"/>
      <c r="X1011" s="12"/>
      <c r="Y1011" s="10"/>
    </row>
    <row r="1012" spans="1:41">
      <c r="B1012" s="11"/>
      <c r="C1012" s="10"/>
      <c r="V1012" s="17"/>
      <c r="X1012" s="11"/>
      <c r="Y1012" s="10"/>
    </row>
    <row r="1013" spans="1:41">
      <c r="B1013" s="15" t="s">
        <v>18</v>
      </c>
      <c r="C1013" s="16">
        <f>SUM(C994:C1012)</f>
        <v>2187.0370000000021</v>
      </c>
      <c r="V1013" s="17"/>
      <c r="X1013" s="15" t="s">
        <v>18</v>
      </c>
      <c r="Y1013" s="16">
        <f>SUM(Y994:Y1012)</f>
        <v>2187.0370000000021</v>
      </c>
    </row>
    <row r="1014" spans="1:41">
      <c r="D1014" t="s">
        <v>22</v>
      </c>
      <c r="E1014" t="s">
        <v>21</v>
      </c>
      <c r="V1014" s="17"/>
      <c r="Z1014" t="s">
        <v>22</v>
      </c>
      <c r="AA1014" t="s">
        <v>21</v>
      </c>
    </row>
    <row r="1015" spans="1:41">
      <c r="E1015" s="1" t="s">
        <v>19</v>
      </c>
      <c r="V1015" s="17"/>
      <c r="AA1015" s="1" t="s">
        <v>19</v>
      </c>
    </row>
    <row r="1016" spans="1:41">
      <c r="V1016" s="17"/>
    </row>
    <row r="1017" spans="1:41">
      <c r="V1017" s="17"/>
    </row>
    <row r="1018" spans="1:41">
      <c r="V1018" s="17"/>
    </row>
    <row r="1019" spans="1:41">
      <c r="V1019" s="17"/>
    </row>
    <row r="1020" spans="1:41">
      <c r="V1020" s="17"/>
    </row>
    <row r="1021" spans="1:41">
      <c r="V1021" s="17"/>
    </row>
    <row r="1022" spans="1:41">
      <c r="A1022" s="17"/>
      <c r="B1022" s="17"/>
      <c r="C1022" s="17"/>
      <c r="D1022" s="17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</row>
    <row r="1023" spans="1:41">
      <c r="A1023" s="17"/>
      <c r="B1023" s="17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</row>
    <row r="1024" spans="1:41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</row>
    <row r="1025" spans="2:43">
      <c r="V1025" s="17"/>
    </row>
    <row r="1026" spans="2:43">
      <c r="H1026" s="181" t="s">
        <v>30</v>
      </c>
      <c r="I1026" s="181"/>
      <c r="J1026" s="181"/>
      <c r="V1026" s="17"/>
      <c r="AA1026" s="181" t="s">
        <v>31</v>
      </c>
      <c r="AB1026" s="181"/>
      <c r="AC1026" s="181"/>
    </row>
    <row r="1027" spans="2:43">
      <c r="H1027" s="181"/>
      <c r="I1027" s="181"/>
      <c r="J1027" s="181"/>
      <c r="V1027" s="17"/>
      <c r="AA1027" s="181"/>
      <c r="AB1027" s="181"/>
      <c r="AC1027" s="181"/>
    </row>
    <row r="1028" spans="2:43">
      <c r="V1028" s="17"/>
    </row>
    <row r="1029" spans="2:43">
      <c r="V1029" s="17"/>
      <c r="AP1029" s="17"/>
      <c r="AQ1029" s="17"/>
    </row>
    <row r="1030" spans="2:43" ht="23.25">
      <c r="B1030" s="24" t="s">
        <v>72</v>
      </c>
      <c r="V1030" s="17"/>
      <c r="X1030" s="22" t="s">
        <v>72</v>
      </c>
      <c r="AP1030" s="17"/>
      <c r="AQ1030" s="17"/>
    </row>
    <row r="1031" spans="2:43" ht="23.25">
      <c r="B1031" s="23" t="s">
        <v>32</v>
      </c>
      <c r="C1031" s="20">
        <f>IF(X986="PAGADO",0,C991)</f>
        <v>-2187.0370000000021</v>
      </c>
      <c r="E1031" s="182" t="s">
        <v>20</v>
      </c>
      <c r="F1031" s="182"/>
      <c r="G1031" s="182"/>
      <c r="H1031" s="182"/>
      <c r="V1031" s="17"/>
      <c r="X1031" s="23" t="s">
        <v>32</v>
      </c>
      <c r="Y1031" s="20">
        <f>IF(B1831="PAGADO",0,C1036)</f>
        <v>-2187.0370000000021</v>
      </c>
      <c r="AA1031" s="182" t="s">
        <v>20</v>
      </c>
      <c r="AB1031" s="182"/>
      <c r="AC1031" s="182"/>
      <c r="AD1031" s="182"/>
      <c r="AP1031" s="17"/>
      <c r="AQ1031" s="17"/>
    </row>
    <row r="1032" spans="2:43">
      <c r="B1032" s="1" t="s">
        <v>0</v>
      </c>
      <c r="C1032" s="19">
        <f>H1047</f>
        <v>0</v>
      </c>
      <c r="E1032" s="2" t="s">
        <v>1</v>
      </c>
      <c r="F1032" s="2" t="s">
        <v>2</v>
      </c>
      <c r="G1032" s="2" t="s">
        <v>3</v>
      </c>
      <c r="H1032" s="2" t="s">
        <v>4</v>
      </c>
      <c r="N1032" s="2" t="s">
        <v>1</v>
      </c>
      <c r="O1032" s="2" t="s">
        <v>5</v>
      </c>
      <c r="P1032" s="2" t="s">
        <v>4</v>
      </c>
      <c r="Q1032" s="2" t="s">
        <v>6</v>
      </c>
      <c r="R1032" s="2" t="s">
        <v>7</v>
      </c>
      <c r="S1032" s="3"/>
      <c r="V1032" s="17"/>
      <c r="X1032" s="1" t="s">
        <v>0</v>
      </c>
      <c r="Y1032" s="19">
        <f>AD1047</f>
        <v>0</v>
      </c>
      <c r="AA1032" s="2" t="s">
        <v>1</v>
      </c>
      <c r="AB1032" s="2" t="s">
        <v>2</v>
      </c>
      <c r="AC1032" s="2" t="s">
        <v>3</v>
      </c>
      <c r="AD1032" s="2" t="s">
        <v>4</v>
      </c>
      <c r="AJ1032" s="2" t="s">
        <v>1</v>
      </c>
      <c r="AK1032" s="2" t="s">
        <v>5</v>
      </c>
      <c r="AL1032" s="2" t="s">
        <v>4</v>
      </c>
      <c r="AM1032" s="2" t="s">
        <v>6</v>
      </c>
      <c r="AN1032" s="2" t="s">
        <v>7</v>
      </c>
      <c r="AO1032" s="3"/>
    </row>
    <row r="1033" spans="2:43">
      <c r="C1033" s="2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Y1033" s="2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3">
      <c r="B1034" s="1" t="s">
        <v>24</v>
      </c>
      <c r="C1034" s="19">
        <f>IF(C1031&gt;0,C1031+C1032,C1032)</f>
        <v>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" t="s">
        <v>24</v>
      </c>
      <c r="Y1034" s="19">
        <f>IF(Y1031&gt;0,Y1031+Y1032,Y1032)</f>
        <v>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3">
      <c r="B1035" s="1" t="s">
        <v>9</v>
      </c>
      <c r="C1035" s="20">
        <f>C1059</f>
        <v>2187.0370000000021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9</v>
      </c>
      <c r="Y1035" s="20">
        <f>Y1059</f>
        <v>2187.0370000000021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3">
      <c r="B1036" s="6" t="s">
        <v>26</v>
      </c>
      <c r="C1036" s="21">
        <f>C1034-C1035</f>
        <v>-2187.0370000000021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 t="s">
        <v>27</v>
      </c>
      <c r="Y1036" s="21">
        <f>Y1034-Y1035</f>
        <v>-2187.0370000000021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3" ht="23.25">
      <c r="B1037" s="6"/>
      <c r="C1037" s="7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83" t="str">
        <f>IF(Y1036&lt;0,"NO PAGAR","COBRAR'")</f>
        <v>NO PAGAR</v>
      </c>
      <c r="Y1037" s="183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3" ht="23.25">
      <c r="B1038" s="183" t="str">
        <f>IF(C1036&lt;0,"NO PAGAR","COBRAR'")</f>
        <v>NO PAGAR</v>
      </c>
      <c r="C1038" s="183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/>
      <c r="Y1038" s="8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3">
      <c r="B1039" s="176" t="s">
        <v>9</v>
      </c>
      <c r="C1039" s="177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76" t="s">
        <v>9</v>
      </c>
      <c r="Y1039" s="177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3">
      <c r="B1040" s="9" t="str">
        <f>IF(Y991&lt;0,"SALDO ADELANTADO","SALDO A FAVOR '")</f>
        <v>SALDO ADELANTADO</v>
      </c>
      <c r="C1040" s="10">
        <f>IF(Y991&lt;=0,Y991*-1)</f>
        <v>2187.0370000000021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9" t="str">
        <f>IF(C1036&lt;0,"SALDO ADELANTADO","SALDO A FAVOR'")</f>
        <v>SALDO ADELANTADO</v>
      </c>
      <c r="Y1040" s="10">
        <f>IF(C1036&lt;=0,C1036*-1)</f>
        <v>2187.0370000000021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10</v>
      </c>
      <c r="C1041" s="10">
        <f>R1049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10</v>
      </c>
      <c r="Y1041" s="10">
        <f>AN1049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11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11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12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12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13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13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14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14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15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15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16</v>
      </c>
      <c r="C1047" s="10"/>
      <c r="E1047" s="178" t="s">
        <v>7</v>
      </c>
      <c r="F1047" s="179"/>
      <c r="G1047" s="180"/>
      <c r="H1047" s="5">
        <f>SUM(H1033:H1046)</f>
        <v>0</v>
      </c>
      <c r="N1047" s="3"/>
      <c r="O1047" s="3"/>
      <c r="P1047" s="3"/>
      <c r="Q1047" s="3"/>
      <c r="R1047" s="18"/>
      <c r="S1047" s="3"/>
      <c r="V1047" s="17"/>
      <c r="X1047" s="11" t="s">
        <v>16</v>
      </c>
      <c r="Y1047" s="10"/>
      <c r="AA1047" s="178" t="s">
        <v>7</v>
      </c>
      <c r="AB1047" s="179"/>
      <c r="AC1047" s="180"/>
      <c r="AD1047" s="5">
        <f>SUM(AD1033:AD1046)</f>
        <v>0</v>
      </c>
      <c r="AJ1047" s="3"/>
      <c r="AK1047" s="3"/>
      <c r="AL1047" s="3"/>
      <c r="AM1047" s="3"/>
      <c r="AN1047" s="18"/>
      <c r="AO1047" s="3"/>
    </row>
    <row r="1048" spans="2:41">
      <c r="B1048" s="11" t="s">
        <v>17</v>
      </c>
      <c r="C1048" s="10"/>
      <c r="E1048" s="13"/>
      <c r="F1048" s="13"/>
      <c r="G1048" s="13"/>
      <c r="N1048" s="3"/>
      <c r="O1048" s="3"/>
      <c r="P1048" s="3"/>
      <c r="Q1048" s="3"/>
      <c r="R1048" s="18"/>
      <c r="S1048" s="3"/>
      <c r="V1048" s="17"/>
      <c r="X1048" s="11" t="s">
        <v>17</v>
      </c>
      <c r="Y1048" s="10"/>
      <c r="AA1048" s="13"/>
      <c r="AB1048" s="13"/>
      <c r="AC1048" s="13"/>
      <c r="AJ1048" s="3"/>
      <c r="AK1048" s="3"/>
      <c r="AL1048" s="3"/>
      <c r="AM1048" s="3"/>
      <c r="AN1048" s="18"/>
      <c r="AO1048" s="3"/>
    </row>
    <row r="1049" spans="2:41">
      <c r="B1049" s="12"/>
      <c r="C1049" s="10"/>
      <c r="N1049" s="178" t="s">
        <v>7</v>
      </c>
      <c r="O1049" s="179"/>
      <c r="P1049" s="179"/>
      <c r="Q1049" s="180"/>
      <c r="R1049" s="18">
        <f>SUM(R1033:R1048)</f>
        <v>0</v>
      </c>
      <c r="S1049" s="3"/>
      <c r="V1049" s="17"/>
      <c r="X1049" s="12"/>
      <c r="Y1049" s="10"/>
      <c r="AJ1049" s="178" t="s">
        <v>7</v>
      </c>
      <c r="AK1049" s="179"/>
      <c r="AL1049" s="179"/>
      <c r="AM1049" s="180"/>
      <c r="AN1049" s="18">
        <f>SUM(AN1033:AN1048)</f>
        <v>0</v>
      </c>
      <c r="AO1049" s="3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E1052" s="14"/>
      <c r="V1052" s="17"/>
      <c r="X1052" s="12"/>
      <c r="Y1052" s="10"/>
      <c r="AA1052" s="14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1"/>
      <c r="C1058" s="10"/>
      <c r="V1058" s="17"/>
      <c r="X1058" s="11"/>
      <c r="Y1058" s="10"/>
    </row>
    <row r="1059" spans="2:27">
      <c r="B1059" s="15" t="s">
        <v>18</v>
      </c>
      <c r="C1059" s="16">
        <f>SUM(C1040:C1058)</f>
        <v>2187.0370000000021</v>
      </c>
      <c r="D1059" t="s">
        <v>22</v>
      </c>
      <c r="E1059" t="s">
        <v>21</v>
      </c>
      <c r="V1059" s="17"/>
      <c r="X1059" s="15" t="s">
        <v>18</v>
      </c>
      <c r="Y1059" s="16">
        <f>SUM(Y1040:Y1058)</f>
        <v>2187.0370000000021</v>
      </c>
      <c r="Z1059" t="s">
        <v>22</v>
      </c>
      <c r="AA1059" t="s">
        <v>21</v>
      </c>
    </row>
    <row r="1060" spans="2:27">
      <c r="E1060" s="1" t="s">
        <v>19</v>
      </c>
      <c r="V1060" s="17"/>
      <c r="AA1060" s="1" t="s">
        <v>19</v>
      </c>
    </row>
    <row r="1061" spans="2:27">
      <c r="V1061" s="17"/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</sheetData>
  <mergeCells count="290"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E629:G629"/>
    <mergeCell ref="AA629:AC629"/>
    <mergeCell ref="N631:Q631"/>
    <mergeCell ref="AJ631:AM631"/>
    <mergeCell ref="H653:J654"/>
    <mergeCell ref="AA653:AC654"/>
    <mergeCell ref="E613:H613"/>
    <mergeCell ref="AA613:AD613"/>
    <mergeCell ref="B619:C619"/>
    <mergeCell ref="X619:Y619"/>
    <mergeCell ref="B620:C620"/>
    <mergeCell ref="X620:Y620"/>
    <mergeCell ref="AJ676:AM676"/>
    <mergeCell ref="AC700:AE702"/>
    <mergeCell ref="H701:J702"/>
    <mergeCell ref="E658:H658"/>
    <mergeCell ref="AA658:AD658"/>
    <mergeCell ref="X664:Y664"/>
    <mergeCell ref="B665:C665"/>
    <mergeCell ref="B666:C666"/>
    <mergeCell ref="X666:Y666"/>
    <mergeCell ref="E706:H706"/>
    <mergeCell ref="AA706:AD706"/>
    <mergeCell ref="B712:C712"/>
    <mergeCell ref="X712:Y712"/>
    <mergeCell ref="B713:C713"/>
    <mergeCell ref="X713:Y713"/>
    <mergeCell ref="E674:G674"/>
    <mergeCell ref="AA674:AC674"/>
    <mergeCell ref="N676:Q676"/>
    <mergeCell ref="B758:C758"/>
    <mergeCell ref="B759:C759"/>
    <mergeCell ref="X759:Y759"/>
    <mergeCell ref="E722:G722"/>
    <mergeCell ref="AA722:AC722"/>
    <mergeCell ref="N724:Q724"/>
    <mergeCell ref="AJ724:AM724"/>
    <mergeCell ref="H746:J747"/>
    <mergeCell ref="AA746:AC747"/>
    <mergeCell ref="E767:G767"/>
    <mergeCell ref="AA767:AC767"/>
    <mergeCell ref="N769:Q769"/>
    <mergeCell ref="AJ769:AM769"/>
    <mergeCell ref="AC793:AE795"/>
    <mergeCell ref="H794:J795"/>
    <mergeCell ref="E751:H751"/>
    <mergeCell ref="AA751:AD751"/>
    <mergeCell ref="X757:Y757"/>
    <mergeCell ref="E815:G815"/>
    <mergeCell ref="AA815:AC815"/>
    <mergeCell ref="N817:Q817"/>
    <mergeCell ref="AJ817:AM817"/>
    <mergeCell ref="H839:J840"/>
    <mergeCell ref="AA839:AC840"/>
    <mergeCell ref="E799:H799"/>
    <mergeCell ref="AA799:AD799"/>
    <mergeCell ref="B805:C805"/>
    <mergeCell ref="X805:Y805"/>
    <mergeCell ref="B806:C806"/>
    <mergeCell ref="X806:Y806"/>
    <mergeCell ref="AJ862:AM862"/>
    <mergeCell ref="AC887:AE889"/>
    <mergeCell ref="H888:J889"/>
    <mergeCell ref="E844:H844"/>
    <mergeCell ref="AA844:AD844"/>
    <mergeCell ref="X850:Y850"/>
    <mergeCell ref="B851:C851"/>
    <mergeCell ref="B852:C852"/>
    <mergeCell ref="X852:Y852"/>
    <mergeCell ref="E893:H893"/>
    <mergeCell ref="AA893:AD893"/>
    <mergeCell ref="B899:C899"/>
    <mergeCell ref="X899:Y899"/>
    <mergeCell ref="B900:C900"/>
    <mergeCell ref="X900:Y900"/>
    <mergeCell ref="E860:G860"/>
    <mergeCell ref="AA860:AC860"/>
    <mergeCell ref="N862:Q862"/>
    <mergeCell ref="B945:C945"/>
    <mergeCell ref="B946:C946"/>
    <mergeCell ref="X946:Y946"/>
    <mergeCell ref="E909:G909"/>
    <mergeCell ref="AA909:AC909"/>
    <mergeCell ref="N911:Q911"/>
    <mergeCell ref="AJ911:AM911"/>
    <mergeCell ref="H933:J934"/>
    <mergeCell ref="AA933:AC934"/>
    <mergeCell ref="E954:G954"/>
    <mergeCell ref="AA954:AC954"/>
    <mergeCell ref="N956:Q956"/>
    <mergeCell ref="AJ956:AM956"/>
    <mergeCell ref="AC980:AE982"/>
    <mergeCell ref="H981:J982"/>
    <mergeCell ref="E938:H938"/>
    <mergeCell ref="AA938:AD938"/>
    <mergeCell ref="X944:Y944"/>
    <mergeCell ref="E1002:G1002"/>
    <mergeCell ref="AA1002:AC1002"/>
    <mergeCell ref="N1004:Q1004"/>
    <mergeCell ref="AJ1004:AM1004"/>
    <mergeCell ref="H1026:J1027"/>
    <mergeCell ref="AA1026:AC1027"/>
    <mergeCell ref="E986:H986"/>
    <mergeCell ref="AA986:AD986"/>
    <mergeCell ref="B992:C992"/>
    <mergeCell ref="X992:Y992"/>
    <mergeCell ref="B993:C993"/>
    <mergeCell ref="X993:Y993"/>
    <mergeCell ref="E1047:G1047"/>
    <mergeCell ref="AA1047:AC1047"/>
    <mergeCell ref="N1049:Q1049"/>
    <mergeCell ref="AJ1049:AM1049"/>
    <mergeCell ref="E1031:H1031"/>
    <mergeCell ref="AA1031:AD1031"/>
    <mergeCell ref="X1037:Y1037"/>
    <mergeCell ref="B1038:C1038"/>
    <mergeCell ref="B1039:C1039"/>
    <mergeCell ref="X1039:Y1039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68"/>
  <sheetViews>
    <sheetView topLeftCell="A562" zoomScale="93" zoomScaleNormal="93" workbookViewId="0">
      <selection activeCell="C525" sqref="C525"/>
    </sheetView>
  </sheetViews>
  <sheetFormatPr baseColWidth="10" defaultColWidth="11.42578125" defaultRowHeight="15"/>
  <cols>
    <col min="1" max="1" width="2.85546875" customWidth="1"/>
    <col min="2" max="2" width="25.570312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82" t="s">
        <v>79</v>
      </c>
      <c r="F8" s="182"/>
      <c r="G8" s="182"/>
      <c r="H8" s="182"/>
      <c r="V8" s="17"/>
      <c r="X8" s="23" t="s">
        <v>32</v>
      </c>
      <c r="Y8" s="20">
        <f>IF(B8="PAGADO",0,C13)</f>
        <v>0</v>
      </c>
      <c r="AA8" s="182" t="s">
        <v>148</v>
      </c>
      <c r="AB8" s="182"/>
      <c r="AC8" s="182"/>
      <c r="AD8" s="182"/>
      <c r="AK8" s="195" t="s">
        <v>110</v>
      </c>
      <c r="AL8" s="195"/>
      <c r="AM8" s="195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COBRAR</v>
      </c>
      <c r="C14" s="18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5" t="str">
        <f>IF(Y13&lt;0,"NO PAGAR","COBRAR")</f>
        <v>NO PAGAR</v>
      </c>
      <c r="Y14" s="185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78" t="s">
        <v>7</v>
      </c>
      <c r="AB24" s="179"/>
      <c r="AC24" s="180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82" t="s">
        <v>79</v>
      </c>
      <c r="F53" s="182"/>
      <c r="G53" s="182"/>
      <c r="H53" s="182"/>
      <c r="V53" s="17"/>
      <c r="X53" s="23" t="s">
        <v>32</v>
      </c>
      <c r="Y53" s="20">
        <f>IF(B53="PAGADO",0,C58)</f>
        <v>251.97000000000011</v>
      </c>
      <c r="AA53" s="182" t="s">
        <v>148</v>
      </c>
      <c r="AB53" s="182"/>
      <c r="AC53" s="182"/>
      <c r="AD53" s="182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3" t="str">
        <f>IF(Y58&lt;0,"NO PAGAR","COBRAR'")</f>
        <v>COBRAR'</v>
      </c>
      <c r="Y59" s="18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3" t="str">
        <f>IF(C58&lt;0,"NO PAGAR","COBRAR'")</f>
        <v>COBRAR'</v>
      </c>
      <c r="C60" s="18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78" t="s">
        <v>7</v>
      </c>
      <c r="F69" s="179"/>
      <c r="G69" s="180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84" t="s">
        <v>29</v>
      </c>
      <c r="AD97" s="184"/>
      <c r="AE97" s="184"/>
    </row>
    <row r="98" spans="2:41">
      <c r="H98" s="181" t="s">
        <v>28</v>
      </c>
      <c r="I98" s="181"/>
      <c r="J98" s="181"/>
      <c r="V98" s="17"/>
      <c r="AC98" s="184"/>
      <c r="AD98" s="184"/>
      <c r="AE98" s="184"/>
    </row>
    <row r="99" spans="2:41">
      <c r="H99" s="181"/>
      <c r="I99" s="181"/>
      <c r="J99" s="181"/>
      <c r="V99" s="17"/>
      <c r="AC99" s="184"/>
      <c r="AD99" s="184"/>
      <c r="AE99" s="184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82" t="s">
        <v>79</v>
      </c>
      <c r="F103" s="182"/>
      <c r="G103" s="182"/>
      <c r="H103" s="182"/>
      <c r="V103" s="17"/>
      <c r="X103" s="23" t="s">
        <v>156</v>
      </c>
      <c r="Y103" s="20">
        <f>IF(B103="PAGADO",0,C108)</f>
        <v>1501.97</v>
      </c>
      <c r="AA103" s="182" t="s">
        <v>79</v>
      </c>
      <c r="AB103" s="182"/>
      <c r="AC103" s="182"/>
      <c r="AD103" s="182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85" t="str">
        <f>IF(C108&lt;0,"NO PAGAR","COBRAR")</f>
        <v>COBRAR</v>
      </c>
      <c r="C109" s="185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85" t="str">
        <f>IF(Y108&lt;0,"NO PAGAR","COBRAR")</f>
        <v>COBRAR</v>
      </c>
      <c r="Y109" s="185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76" t="s">
        <v>9</v>
      </c>
      <c r="C110" s="177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76" t="s">
        <v>9</v>
      </c>
      <c r="Y110" s="177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78" t="s">
        <v>7</v>
      </c>
      <c r="F119" s="179"/>
      <c r="G119" s="180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78" t="s">
        <v>7</v>
      </c>
      <c r="AB119" s="179"/>
      <c r="AC119" s="180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78" t="s">
        <v>7</v>
      </c>
      <c r="O121" s="179"/>
      <c r="P121" s="179"/>
      <c r="Q121" s="180"/>
      <c r="R121" s="18">
        <f>SUM(R105:R120)</f>
        <v>0</v>
      </c>
      <c r="S121" s="3"/>
      <c r="V121" s="17"/>
      <c r="X121" s="12"/>
      <c r="Y121" s="10"/>
      <c r="AJ121" s="178" t="s">
        <v>7</v>
      </c>
      <c r="AK121" s="179"/>
      <c r="AL121" s="179"/>
      <c r="AM121" s="180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81" t="s">
        <v>30</v>
      </c>
      <c r="I130" s="181"/>
      <c r="J130" s="181"/>
      <c r="V130" s="17"/>
      <c r="AA130" s="181" t="s">
        <v>31</v>
      </c>
      <c r="AB130" s="181"/>
      <c r="AC130" s="181"/>
    </row>
    <row r="131" spans="2:41">
      <c r="H131" s="181"/>
      <c r="I131" s="181"/>
      <c r="J131" s="181"/>
      <c r="V131" s="17"/>
      <c r="AA131" s="181"/>
      <c r="AB131" s="181"/>
      <c r="AC131" s="181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82" t="s">
        <v>148</v>
      </c>
      <c r="F135" s="182"/>
      <c r="G135" s="182"/>
      <c r="H135" s="182"/>
      <c r="V135" s="17"/>
      <c r="X135" s="23" t="s">
        <v>32</v>
      </c>
      <c r="Y135" s="20">
        <f>IF(B135="PAGADO",0,C140)</f>
        <v>0</v>
      </c>
      <c r="AA135" s="182" t="s">
        <v>356</v>
      </c>
      <c r="AB135" s="182"/>
      <c r="AC135" s="182"/>
      <c r="AD135" s="182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183" t="str">
        <f>IF(Y140&lt;0,"NO PAGAR","COBRAR'")</f>
        <v>COBRAR'</v>
      </c>
      <c r="Y141" s="183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83" t="str">
        <f>IF(C140&lt;0,"NO PAGAR","COBRAR'")</f>
        <v>COBRAR'</v>
      </c>
      <c r="C142" s="183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76" t="s">
        <v>9</v>
      </c>
      <c r="C143" s="177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76" t="s">
        <v>9</v>
      </c>
      <c r="Y143" s="177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78" t="s">
        <v>7</v>
      </c>
      <c r="F151" s="179"/>
      <c r="G151" s="180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78" t="s">
        <v>7</v>
      </c>
      <c r="AB151" s="179"/>
      <c r="AC151" s="180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78" t="s">
        <v>7</v>
      </c>
      <c r="O153" s="179"/>
      <c r="P153" s="179"/>
      <c r="Q153" s="180"/>
      <c r="R153" s="18">
        <f>SUM(R137:R152)</f>
        <v>0</v>
      </c>
      <c r="S153" s="3"/>
      <c r="V153" s="17"/>
      <c r="X153" s="12"/>
      <c r="Y153" s="10"/>
      <c r="AJ153" s="178" t="s">
        <v>7</v>
      </c>
      <c r="AK153" s="179"/>
      <c r="AL153" s="179"/>
      <c r="AM153" s="180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84" t="s">
        <v>29</v>
      </c>
      <c r="AD169" s="184"/>
      <c r="AE169" s="184"/>
    </row>
    <row r="170" spans="2:41">
      <c r="H170" s="181" t="s">
        <v>28</v>
      </c>
      <c r="I170" s="181"/>
      <c r="J170" s="181"/>
      <c r="V170" s="17"/>
      <c r="AC170" s="184"/>
      <c r="AD170" s="184"/>
      <c r="AE170" s="184"/>
    </row>
    <row r="171" spans="2:41">
      <c r="H171" s="181"/>
      <c r="I171" s="181"/>
      <c r="J171" s="181"/>
      <c r="V171" s="17"/>
      <c r="AC171" s="184"/>
      <c r="AD171" s="184"/>
      <c r="AE171" s="184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82" t="s">
        <v>79</v>
      </c>
      <c r="F175" s="182"/>
      <c r="G175" s="182"/>
      <c r="H175" s="182"/>
      <c r="V175" s="17"/>
      <c r="X175" s="23" t="s">
        <v>32</v>
      </c>
      <c r="Y175" s="20">
        <f>IF(B175="PAGADO",0,C180)</f>
        <v>0</v>
      </c>
      <c r="AA175" s="182" t="s">
        <v>356</v>
      </c>
      <c r="AB175" s="182"/>
      <c r="AC175" s="182"/>
      <c r="AD175" s="182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85" t="str">
        <f>IF(C180&lt;0,"NO PAGAR","COBRAR")</f>
        <v>COBRAR</v>
      </c>
      <c r="C181" s="185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85" t="str">
        <f>IF(Y180&lt;0,"NO PAGAR","COBRAR")</f>
        <v>NO PAGAR</v>
      </c>
      <c r="Y181" s="185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76" t="s">
        <v>9</v>
      </c>
      <c r="C182" s="177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76" t="s">
        <v>9</v>
      </c>
      <c r="Y182" s="177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78" t="s">
        <v>7</v>
      </c>
      <c r="F191" s="179"/>
      <c r="G191" s="180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78" t="s">
        <v>7</v>
      </c>
      <c r="AB191" s="179"/>
      <c r="AC191" s="180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78" t="s">
        <v>7</v>
      </c>
      <c r="O193" s="179"/>
      <c r="P193" s="179"/>
      <c r="Q193" s="180"/>
      <c r="R193" s="18">
        <f>SUM(R177:R192)</f>
        <v>400</v>
      </c>
      <c r="S193" s="3"/>
      <c r="V193" s="17"/>
      <c r="X193" s="12"/>
      <c r="Y193" s="10"/>
      <c r="AJ193" s="178" t="s">
        <v>7</v>
      </c>
      <c r="AK193" s="179"/>
      <c r="AL193" s="179"/>
      <c r="AM193" s="180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81" t="s">
        <v>30</v>
      </c>
      <c r="I207" s="181"/>
      <c r="J207" s="181"/>
      <c r="V207" s="17"/>
      <c r="AA207" s="181" t="s">
        <v>31</v>
      </c>
      <c r="AB207" s="181"/>
      <c r="AC207" s="181"/>
    </row>
    <row r="208" spans="1:43">
      <c r="H208" s="181"/>
      <c r="I208" s="181"/>
      <c r="J208" s="181"/>
      <c r="V208" s="17"/>
      <c r="AA208" s="181"/>
      <c r="AB208" s="181"/>
      <c r="AC208" s="181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82" t="s">
        <v>356</v>
      </c>
      <c r="F212" s="182"/>
      <c r="G212" s="182"/>
      <c r="H212" s="182"/>
      <c r="V212" s="17"/>
      <c r="X212" s="23" t="s">
        <v>130</v>
      </c>
      <c r="Y212" s="20">
        <f>IF(B212="PAGADO",0,C217)</f>
        <v>0</v>
      </c>
      <c r="AA212" s="182" t="s">
        <v>545</v>
      </c>
      <c r="AB212" s="182"/>
      <c r="AC212" s="182"/>
      <c r="AD212" s="182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183" t="str">
        <f>IF(Y217&lt;0,"NO PAGAR","COBRAR'")</f>
        <v>COBRAR'</v>
      </c>
      <c r="Y218" s="183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83" t="str">
        <f>IF(C217&lt;0,"NO PAGAR","COBRAR'")</f>
        <v>COBRAR'</v>
      </c>
      <c r="C219" s="183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76" t="s">
        <v>9</v>
      </c>
      <c r="C220" s="177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76" t="s">
        <v>9</v>
      </c>
      <c r="Y220" s="177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78" t="s">
        <v>7</v>
      </c>
      <c r="F228" s="179"/>
      <c r="G228" s="180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78" t="s">
        <v>7</v>
      </c>
      <c r="AB228" s="179"/>
      <c r="AC228" s="180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78" t="s">
        <v>7</v>
      </c>
      <c r="O230" s="179"/>
      <c r="P230" s="179"/>
      <c r="Q230" s="180"/>
      <c r="R230" s="18">
        <f>SUM(R214:R229)</f>
        <v>0</v>
      </c>
      <c r="S230" s="3"/>
      <c r="V230" s="17"/>
      <c r="X230" s="12"/>
      <c r="Y230" s="10"/>
      <c r="AJ230" s="178" t="s">
        <v>7</v>
      </c>
      <c r="AK230" s="179"/>
      <c r="AL230" s="179"/>
      <c r="AM230" s="180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84" t="s">
        <v>29</v>
      </c>
      <c r="AD253" s="184"/>
      <c r="AE253" s="184"/>
    </row>
    <row r="254" spans="5:31">
      <c r="H254" s="181" t="s">
        <v>28</v>
      </c>
      <c r="I254" s="181"/>
      <c r="J254" s="181"/>
      <c r="V254" s="17"/>
      <c r="AC254" s="184"/>
      <c r="AD254" s="184"/>
      <c r="AE254" s="184"/>
    </row>
    <row r="255" spans="5:31">
      <c r="H255" s="181"/>
      <c r="I255" s="181"/>
      <c r="J255" s="181"/>
      <c r="V255" s="17"/>
      <c r="AC255" s="184"/>
      <c r="AD255" s="184"/>
      <c r="AE255" s="184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82" t="s">
        <v>545</v>
      </c>
      <c r="F259" s="182"/>
      <c r="G259" s="182"/>
      <c r="H259" s="182"/>
      <c r="V259" s="17"/>
      <c r="X259" s="23" t="s">
        <v>32</v>
      </c>
      <c r="Y259" s="20">
        <f>IF(B259="PAGADO",0,C264)</f>
        <v>0</v>
      </c>
      <c r="AA259" s="182" t="s">
        <v>600</v>
      </c>
      <c r="AB259" s="182"/>
      <c r="AC259" s="182"/>
      <c r="AD259" s="182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85" t="str">
        <f>IF(C264&lt;0,"NO PAGAR","COBRAR")</f>
        <v>COBRAR</v>
      </c>
      <c r="C265" s="185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85" t="str">
        <f>IF(Y264&lt;0,"NO PAGAR","COBRAR")</f>
        <v>COBRAR</v>
      </c>
      <c r="Y265" s="185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76" t="s">
        <v>9</v>
      </c>
      <c r="C266" s="177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76" t="s">
        <v>9</v>
      </c>
      <c r="Y266" s="177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78" t="s">
        <v>7</v>
      </c>
      <c r="F275" s="179"/>
      <c r="G275" s="180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78" t="s">
        <v>7</v>
      </c>
      <c r="AB275" s="179"/>
      <c r="AC275" s="180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78" t="s">
        <v>7</v>
      </c>
      <c r="O277" s="179"/>
      <c r="P277" s="179"/>
      <c r="Q277" s="180"/>
      <c r="R277" s="18">
        <f>SUM(R261:R276)</f>
        <v>100</v>
      </c>
      <c r="S277" s="3"/>
      <c r="V277" s="17"/>
      <c r="X277" s="12"/>
      <c r="Y277" s="10"/>
      <c r="AJ277" s="178" t="s">
        <v>7</v>
      </c>
      <c r="AK277" s="179"/>
      <c r="AL277" s="179"/>
      <c r="AM277" s="180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81" t="s">
        <v>30</v>
      </c>
      <c r="I299" s="181"/>
      <c r="J299" s="181"/>
      <c r="V299" s="17"/>
      <c r="AA299" s="181" t="s">
        <v>31</v>
      </c>
      <c r="AB299" s="181"/>
      <c r="AC299" s="181"/>
    </row>
    <row r="300" spans="1:43">
      <c r="H300" s="181"/>
      <c r="I300" s="181"/>
      <c r="J300" s="181"/>
      <c r="V300" s="17"/>
      <c r="AA300" s="181"/>
      <c r="AB300" s="181"/>
      <c r="AC300" s="181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82" t="s">
        <v>356</v>
      </c>
      <c r="F304" s="182"/>
      <c r="G304" s="182"/>
      <c r="H304" s="182"/>
      <c r="V304" s="17"/>
      <c r="X304" s="23" t="s">
        <v>32</v>
      </c>
      <c r="Y304" s="20">
        <f>IF(B1068="PAGADO",0,C309)</f>
        <v>240</v>
      </c>
      <c r="AA304" s="182" t="s">
        <v>677</v>
      </c>
      <c r="AB304" s="182"/>
      <c r="AC304" s="182"/>
      <c r="AD304" s="182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83" t="str">
        <f>IF(Y309&lt;0,"NO PAGAR","COBRAR'")</f>
        <v>COBRAR'</v>
      </c>
      <c r="Y310" s="183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83" t="str">
        <f>IF(C309&lt;0,"NO PAGAR","COBRAR'")</f>
        <v>COBRAR'</v>
      </c>
      <c r="C311" s="183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76" t="s">
        <v>9</v>
      </c>
      <c r="C312" s="177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76" t="s">
        <v>9</v>
      </c>
      <c r="Y312" s="177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78" t="s">
        <v>7</v>
      </c>
      <c r="F320" s="179"/>
      <c r="G320" s="180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78" t="s">
        <v>7</v>
      </c>
      <c r="AB320" s="179"/>
      <c r="AC320" s="180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78" t="s">
        <v>7</v>
      </c>
      <c r="O322" s="179"/>
      <c r="P322" s="179"/>
      <c r="Q322" s="180"/>
      <c r="R322" s="18">
        <f>SUM(R306:R321)</f>
        <v>2552.6999999999998</v>
      </c>
      <c r="S322" s="3"/>
      <c r="V322" s="17"/>
      <c r="X322" s="11"/>
      <c r="Y322" s="10"/>
      <c r="AJ322" s="178" t="s">
        <v>7</v>
      </c>
      <c r="AK322" s="179"/>
      <c r="AL322" s="179"/>
      <c r="AM322" s="180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81" t="s">
        <v>28</v>
      </c>
      <c r="I347" s="181"/>
      <c r="J347" s="181"/>
      <c r="V347" s="17"/>
    </row>
    <row r="348" spans="2:30">
      <c r="H348" s="181"/>
      <c r="I348" s="181"/>
      <c r="J348" s="181"/>
      <c r="V348" s="17"/>
    </row>
    <row r="349" spans="2:30">
      <c r="V349" s="17"/>
      <c r="X349" s="194" t="s">
        <v>64</v>
      </c>
      <c r="AB349" s="191" t="s">
        <v>29</v>
      </c>
      <c r="AC349" s="191"/>
      <c r="AD349" s="191"/>
    </row>
    <row r="350" spans="2:30">
      <c r="V350" s="17"/>
      <c r="X350" s="194"/>
      <c r="AB350" s="191"/>
      <c r="AC350" s="191"/>
      <c r="AD350" s="191"/>
    </row>
    <row r="351" spans="2:30" ht="23.25">
      <c r="B351" s="22" t="s">
        <v>64</v>
      </c>
      <c r="V351" s="17"/>
      <c r="X351" s="194"/>
      <c r="AB351" s="191"/>
      <c r="AC351" s="191"/>
      <c r="AD351" s="191"/>
    </row>
    <row r="352" spans="2:30" ht="23.25">
      <c r="B352" s="23" t="s">
        <v>130</v>
      </c>
      <c r="C352" s="20">
        <f>IF(X304="PAGADO",0,Y309)</f>
        <v>229.98</v>
      </c>
      <c r="E352" s="182" t="s">
        <v>545</v>
      </c>
      <c r="F352" s="182"/>
      <c r="G352" s="182"/>
      <c r="H352" s="182"/>
      <c r="V352" s="17"/>
      <c r="X352" s="23" t="s">
        <v>130</v>
      </c>
      <c r="Y352" s="20">
        <f>IF(B352="PAGADO",0,C357)</f>
        <v>0</v>
      </c>
      <c r="AA352" s="182" t="s">
        <v>677</v>
      </c>
      <c r="AB352" s="182"/>
      <c r="AC352" s="182"/>
      <c r="AD352" s="182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85" t="str">
        <f>IF(C357&lt;0,"NO PAGAR","COBRAR")</f>
        <v>COBRAR</v>
      </c>
      <c r="C358" s="185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85" t="str">
        <f>IF(Y357&lt;0,"NO PAGAR","COBRAR")</f>
        <v>COBRAR</v>
      </c>
      <c r="Y358" s="185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>
      <c r="B359" s="176" t="s">
        <v>9</v>
      </c>
      <c r="C359" s="177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76" t="s">
        <v>9</v>
      </c>
      <c r="Y359" s="177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78" t="s">
        <v>7</v>
      </c>
      <c r="AK363" s="179"/>
      <c r="AL363" s="179"/>
      <c r="AM363" s="180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78" t="s">
        <v>7</v>
      </c>
      <c r="F368" s="179"/>
      <c r="G368" s="180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78" t="s">
        <v>7</v>
      </c>
      <c r="AB368" s="179"/>
      <c r="AC368" s="180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78" t="s">
        <v>7</v>
      </c>
      <c r="O370" s="179"/>
      <c r="P370" s="179"/>
      <c r="Q370" s="180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81" t="s">
        <v>30</v>
      </c>
      <c r="I386" s="181"/>
      <c r="J386" s="181"/>
      <c r="V386" s="17"/>
      <c r="AA386" s="181" t="s">
        <v>31</v>
      </c>
      <c r="AB386" s="181"/>
      <c r="AC386" s="181"/>
    </row>
    <row r="387" spans="2:41">
      <c r="H387" s="181"/>
      <c r="I387" s="181"/>
      <c r="J387" s="181"/>
      <c r="V387" s="17"/>
      <c r="AA387" s="181"/>
      <c r="AB387" s="181"/>
      <c r="AC387" s="181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82" t="s">
        <v>545</v>
      </c>
      <c r="F391" s="182"/>
      <c r="G391" s="182"/>
      <c r="H391" s="182"/>
      <c r="V391" s="17"/>
      <c r="X391" s="23" t="s">
        <v>32</v>
      </c>
      <c r="Y391" s="20">
        <f>IF(B391="PAGADO",0,C396)</f>
        <v>0</v>
      </c>
      <c r="AA391" s="182" t="s">
        <v>841</v>
      </c>
      <c r="AB391" s="182"/>
      <c r="AC391" s="182"/>
      <c r="AD391" s="182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83" t="str">
        <f>IF(Y396&lt;0,"NO PAGAR","COBRAR'")</f>
        <v>COBRAR'</v>
      </c>
      <c r="Y397" s="183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83" t="str">
        <f>IF(C396&lt;0,"NO PAGAR","COBRAR'")</f>
        <v>COBRAR'</v>
      </c>
      <c r="C398" s="183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76" t="s">
        <v>9</v>
      </c>
      <c r="C399" s="177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76" t="s">
        <v>9</v>
      </c>
      <c r="Y399" s="177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78" t="s">
        <v>7</v>
      </c>
      <c r="AK402" s="179"/>
      <c r="AL402" s="179"/>
      <c r="AM402" s="180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78" t="s">
        <v>7</v>
      </c>
      <c r="F407" s="179"/>
      <c r="G407" s="180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78" t="s">
        <v>7</v>
      </c>
      <c r="AB407" s="179"/>
      <c r="AC407" s="180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>
      <c r="B409" s="12"/>
      <c r="C409" s="10"/>
      <c r="N409" s="178" t="s">
        <v>7</v>
      </c>
      <c r="O409" s="179"/>
      <c r="P409" s="179"/>
      <c r="Q409" s="180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84" t="s">
        <v>29</v>
      </c>
      <c r="AD431" s="184"/>
      <c r="AE431" s="184"/>
    </row>
    <row r="432" spans="8:31">
      <c r="H432" s="181" t="s">
        <v>28</v>
      </c>
      <c r="I432" s="181"/>
      <c r="J432" s="181"/>
      <c r="V432" s="17"/>
      <c r="AC432" s="184"/>
      <c r="AD432" s="184"/>
      <c r="AE432" s="184"/>
    </row>
    <row r="433" spans="2:41">
      <c r="H433" s="181"/>
      <c r="I433" s="181"/>
      <c r="J433" s="181"/>
      <c r="V433" s="17"/>
      <c r="AC433" s="184"/>
      <c r="AD433" s="184"/>
      <c r="AE433" s="184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82" t="s">
        <v>356</v>
      </c>
      <c r="F437" s="182"/>
      <c r="G437" s="182"/>
      <c r="H437" s="182"/>
      <c r="V437" s="17"/>
      <c r="X437" s="23" t="s">
        <v>32</v>
      </c>
      <c r="Y437" s="20">
        <f>IF(B437="PAGADO",0,C442)</f>
        <v>0</v>
      </c>
      <c r="AA437" s="182" t="s">
        <v>356</v>
      </c>
      <c r="AB437" s="182"/>
      <c r="AC437" s="182"/>
      <c r="AD437" s="182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85" t="str">
        <f>IF(C442&lt;0,"NO PAGAR","COBRAR")</f>
        <v>COBRAR</v>
      </c>
      <c r="C443" s="185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85" t="str">
        <f>IF(Y442&lt;0,"NO PAGAR","COBRAR")</f>
        <v>NO PAGAR</v>
      </c>
      <c r="Y443" s="185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76" t="s">
        <v>9</v>
      </c>
      <c r="C444" s="177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76" t="s">
        <v>9</v>
      </c>
      <c r="Y444" s="177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78" t="s">
        <v>7</v>
      </c>
      <c r="AK452" s="179"/>
      <c r="AL452" s="179"/>
      <c r="AM452" s="180"/>
      <c r="AN452" s="18">
        <f>SUM(AN436:AN451)</f>
        <v>600</v>
      </c>
      <c r="AO452" s="3"/>
    </row>
    <row r="453" spans="2:42">
      <c r="B453" s="11" t="s">
        <v>17</v>
      </c>
      <c r="C453" s="10"/>
      <c r="E453" s="178" t="s">
        <v>7</v>
      </c>
      <c r="F453" s="179"/>
      <c r="G453" s="180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78" t="s">
        <v>7</v>
      </c>
      <c r="AB453" s="179"/>
      <c r="AC453" s="180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>
      <c r="B455" s="12"/>
      <c r="C455" s="10"/>
      <c r="N455" s="178" t="s">
        <v>7</v>
      </c>
      <c r="O455" s="179"/>
      <c r="P455" s="179"/>
      <c r="Q455" s="180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>
      <c r="E460" s="1" t="s">
        <v>19</v>
      </c>
      <c r="V460" s="17"/>
      <c r="AA460" s="1" t="s">
        <v>19</v>
      </c>
      <c r="AN460" s="132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81" t="s">
        <v>30</v>
      </c>
      <c r="I471" s="181"/>
      <c r="J471" s="181"/>
      <c r="V471" s="17"/>
      <c r="AA471" s="181" t="s">
        <v>31</v>
      </c>
      <c r="AB471" s="181"/>
      <c r="AC471" s="181"/>
    </row>
    <row r="472" spans="1:43">
      <c r="H472" s="181"/>
      <c r="I472" s="181"/>
      <c r="J472" s="181"/>
      <c r="V472" s="17"/>
      <c r="AA472" s="181"/>
      <c r="AB472" s="181"/>
      <c r="AC472" s="181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182" t="s">
        <v>545</v>
      </c>
      <c r="F474" s="182"/>
      <c r="G474" s="182"/>
      <c r="H474" s="182"/>
      <c r="V474" s="17"/>
      <c r="X474" s="23" t="s">
        <v>130</v>
      </c>
      <c r="Y474" s="20">
        <f>IF(B474="PAGADO",0,C479)</f>
        <v>0</v>
      </c>
      <c r="AA474" s="182" t="s">
        <v>545</v>
      </c>
      <c r="AB474" s="182"/>
      <c r="AC474" s="182"/>
      <c r="AD474" s="182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1">
        <v>45094</v>
      </c>
      <c r="AB479" s="162" t="s">
        <v>442</v>
      </c>
      <c r="AC479" s="162" t="s">
        <v>143</v>
      </c>
      <c r="AD479" s="163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183" t="str">
        <f>IF(Y479&lt;0,"NO PAGAR","COBRAR'")</f>
        <v>COBRAR'</v>
      </c>
      <c r="Y480" s="183"/>
      <c r="AA480" s="164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183" t="str">
        <f>IF(C479&lt;0,"NO PAGAR","COBRAR'")</f>
        <v>COBRAR'</v>
      </c>
      <c r="C481" s="183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76" t="s">
        <v>9</v>
      </c>
      <c r="C482" s="177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76" t="s">
        <v>9</v>
      </c>
      <c r="Y482" s="177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928</v>
      </c>
      <c r="C490" s="10">
        <v>18.2</v>
      </c>
      <c r="E490" s="178" t="s">
        <v>7</v>
      </c>
      <c r="F490" s="179"/>
      <c r="G490" s="180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78" t="s">
        <v>7</v>
      </c>
      <c r="AB490" s="179"/>
      <c r="AC490" s="180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0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78" t="s">
        <v>7</v>
      </c>
      <c r="O492" s="179"/>
      <c r="P492" s="179"/>
      <c r="Q492" s="180"/>
      <c r="R492" s="18">
        <f>SUM(R476:R491)</f>
        <v>25</v>
      </c>
      <c r="S492" s="3"/>
      <c r="V492" s="17"/>
      <c r="X492" s="12"/>
      <c r="Y492" s="10"/>
      <c r="AJ492" s="178" t="s">
        <v>7</v>
      </c>
      <c r="AK492" s="179"/>
      <c r="AL492" s="179"/>
      <c r="AM492" s="180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20230602</v>
      </c>
      <c r="AK493" s="152" t="s">
        <v>466</v>
      </c>
      <c r="AL493" s="152" t="s">
        <v>975</v>
      </c>
      <c r="AM493" s="152" t="s">
        <v>476</v>
      </c>
      <c r="AN493" s="154">
        <v>149.62</v>
      </c>
      <c r="AO493" s="153">
        <v>85497</v>
      </c>
      <c r="AP493" s="152">
        <v>12345</v>
      </c>
    </row>
    <row r="494" spans="2:42" ht="27" thickBot="1">
      <c r="B494" s="12"/>
      <c r="C494" s="10"/>
      <c r="V494" s="17"/>
      <c r="X494" s="12"/>
      <c r="Y494" s="10"/>
      <c r="AJ494" s="152">
        <v>20230611</v>
      </c>
      <c r="AK494" s="152" t="s">
        <v>466</v>
      </c>
      <c r="AL494" s="152" t="s">
        <v>975</v>
      </c>
      <c r="AM494" s="152" t="s">
        <v>476</v>
      </c>
      <c r="AN494" s="154">
        <v>55.11</v>
      </c>
      <c r="AO494" s="153">
        <v>31489</v>
      </c>
      <c r="AP494" s="152">
        <v>59845</v>
      </c>
    </row>
    <row r="495" spans="2:42" ht="27" thickBot="1">
      <c r="B495" s="11"/>
      <c r="C495" s="10"/>
      <c r="V495" s="17"/>
      <c r="X495" s="11"/>
      <c r="Y495" s="10"/>
      <c r="AJ495" s="152">
        <v>20230614</v>
      </c>
      <c r="AK495" s="152" t="s">
        <v>466</v>
      </c>
      <c r="AL495" s="152" t="s">
        <v>975</v>
      </c>
      <c r="AM495" s="152" t="s">
        <v>476</v>
      </c>
      <c r="AN495" s="154">
        <v>62.36</v>
      </c>
      <c r="AO495" s="153">
        <v>35635</v>
      </c>
      <c r="AP495" s="152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5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184" t="s">
        <v>29</v>
      </c>
      <c r="AD516" s="184"/>
      <c r="AE516" s="184"/>
    </row>
    <row r="517" spans="2:41" ht="15.75" customHeight="1">
      <c r="H517" s="181" t="s">
        <v>28</v>
      </c>
      <c r="I517" s="181"/>
      <c r="J517" s="181"/>
      <c r="V517" s="17"/>
      <c r="AC517" s="184"/>
      <c r="AD517" s="184"/>
      <c r="AE517" s="184"/>
    </row>
    <row r="518" spans="2:41">
      <c r="H518" s="181"/>
      <c r="I518" s="181"/>
      <c r="J518" s="181"/>
      <c r="V518" s="17"/>
      <c r="AC518" s="184"/>
      <c r="AD518" s="184"/>
      <c r="AE518" s="184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182" t="s">
        <v>545</v>
      </c>
      <c r="F520" s="182"/>
      <c r="G520" s="182"/>
      <c r="H520" s="182"/>
      <c r="V520" s="17"/>
      <c r="X520" s="23" t="s">
        <v>32</v>
      </c>
      <c r="Y520" s="20">
        <f>IF(B520="PAGADO",0,C525)</f>
        <v>-1429.17</v>
      </c>
      <c r="AA520" s="182" t="s">
        <v>1052</v>
      </c>
      <c r="AB520" s="182"/>
      <c r="AC520" s="182"/>
      <c r="AD520" s="182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1046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513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433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1055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352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1056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185" t="str">
        <f>IF(C525&lt;0,"NO PAGAR","COBRAR")</f>
        <v>NO PAGAR</v>
      </c>
      <c r="C526" s="185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85" t="str">
        <f>IF(Y525&lt;0,"NO PAGAR","COBRAR")</f>
        <v>NO PAGAR</v>
      </c>
      <c r="Y526" s="185"/>
      <c r="AA526" s="4">
        <v>45058</v>
      </c>
      <c r="AB526" s="3" t="s">
        <v>591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176" t="s">
        <v>9</v>
      </c>
      <c r="C527" s="17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76" t="s">
        <v>9</v>
      </c>
      <c r="Y527" s="177"/>
      <c r="AA527" s="4">
        <v>45059</v>
      </c>
      <c r="AB527" s="3" t="s">
        <v>591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591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1032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1027</v>
      </c>
      <c r="C536" s="10">
        <v>255.53</v>
      </c>
      <c r="E536" s="178" t="s">
        <v>7</v>
      </c>
      <c r="F536" s="179"/>
      <c r="G536" s="180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78" t="s">
        <v>7</v>
      </c>
      <c r="AB536" s="179"/>
      <c r="AC536" s="180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178" t="s">
        <v>7</v>
      </c>
      <c r="O538" s="179"/>
      <c r="P538" s="179"/>
      <c r="Q538" s="180"/>
      <c r="R538" s="18">
        <f>SUM(R522:R537)</f>
        <v>1064.5</v>
      </c>
      <c r="S538" s="3"/>
      <c r="V538" s="17"/>
      <c r="X538" s="12"/>
      <c r="Y538" s="10"/>
      <c r="AJ538" s="178" t="s">
        <v>7</v>
      </c>
      <c r="AK538" s="179"/>
      <c r="AL538" s="179"/>
      <c r="AM538" s="180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2">
        <v>20230616</v>
      </c>
      <c r="O539" s="152" t="s">
        <v>466</v>
      </c>
      <c r="P539" s="152" t="s">
        <v>476</v>
      </c>
      <c r="Q539" s="154">
        <v>72.010000000000005</v>
      </c>
      <c r="R539" s="152">
        <v>41.149000000000001</v>
      </c>
      <c r="S539" s="152">
        <v>0</v>
      </c>
      <c r="V539" s="17"/>
      <c r="X539" s="12"/>
      <c r="Y539" s="10"/>
    </row>
    <row r="540" spans="2:41" ht="21" customHeight="1" thickBot="1">
      <c r="B540" s="12"/>
      <c r="C540" s="10"/>
      <c r="N540" s="152">
        <v>20230621</v>
      </c>
      <c r="O540" s="152" t="s">
        <v>466</v>
      </c>
      <c r="P540" s="152" t="s">
        <v>476</v>
      </c>
      <c r="Q540" s="154">
        <v>73</v>
      </c>
      <c r="R540" s="152">
        <v>41.716000000000001</v>
      </c>
      <c r="S540" s="152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2">
        <v>20230626</v>
      </c>
      <c r="O541" s="152" t="s">
        <v>466</v>
      </c>
      <c r="P541" s="152" t="s">
        <v>476</v>
      </c>
      <c r="Q541" s="154">
        <v>70.010000000000005</v>
      </c>
      <c r="R541" s="152">
        <v>40.006</v>
      </c>
      <c r="S541" s="152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2">
        <v>20230628</v>
      </c>
      <c r="O542" s="152" t="s">
        <v>466</v>
      </c>
      <c r="P542" s="152" t="s">
        <v>476</v>
      </c>
      <c r="Q542" s="154">
        <v>40.51</v>
      </c>
      <c r="R542" s="152">
        <v>23.15</v>
      </c>
      <c r="S542" s="152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181" t="s">
        <v>30</v>
      </c>
      <c r="I556" s="181"/>
      <c r="J556" s="181"/>
      <c r="V556" s="17"/>
      <c r="AA556" s="181" t="s">
        <v>31</v>
      </c>
      <c r="AB556" s="181"/>
      <c r="AC556" s="181"/>
    </row>
    <row r="557" spans="1:43">
      <c r="H557" s="181"/>
      <c r="I557" s="181"/>
      <c r="J557" s="181"/>
      <c r="V557" s="17"/>
      <c r="AA557" s="181"/>
      <c r="AB557" s="181"/>
      <c r="AC557" s="181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182" t="s">
        <v>356</v>
      </c>
      <c r="F561" s="182"/>
      <c r="G561" s="182"/>
      <c r="H561" s="182"/>
      <c r="V561" s="17"/>
      <c r="X561" s="23" t="s">
        <v>32</v>
      </c>
      <c r="Y561" s="20">
        <f>IF(B561="PAGADO",0,C566)</f>
        <v>0</v>
      </c>
      <c r="AA561" s="182" t="s">
        <v>20</v>
      </c>
      <c r="AB561" s="182"/>
      <c r="AC561" s="182"/>
      <c r="AD561" s="182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330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330</v>
      </c>
      <c r="G564" s="3" t="s">
        <v>1066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330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183" t="str">
        <f>IF(Y566&lt;0,"NO PAGAR","COBRAR'")</f>
        <v>COBRAR'</v>
      </c>
      <c r="Y567" s="183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183" t="str">
        <f>IF(C566&lt;0,"NO PAGAR","COBRAR'")</f>
        <v>COBRAR'</v>
      </c>
      <c r="C568" s="183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76" t="s">
        <v>9</v>
      </c>
      <c r="C569" s="177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76" t="s">
        <v>9</v>
      </c>
      <c r="Y569" s="177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178" t="s">
        <v>7</v>
      </c>
      <c r="F577" s="179"/>
      <c r="G577" s="180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78" t="s">
        <v>7</v>
      </c>
      <c r="AB577" s="179"/>
      <c r="AC577" s="180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1081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178" t="s">
        <v>7</v>
      </c>
      <c r="O579" s="179"/>
      <c r="P579" s="179"/>
      <c r="Q579" s="180"/>
      <c r="R579" s="18">
        <f>SUM(R563:R578)</f>
        <v>0</v>
      </c>
      <c r="S579" s="3"/>
      <c r="V579" s="17"/>
      <c r="X579" s="12"/>
      <c r="Y579" s="10"/>
      <c r="AJ579" s="178" t="s">
        <v>7</v>
      </c>
      <c r="AK579" s="179"/>
      <c r="AL579" s="179"/>
      <c r="AM579" s="180"/>
      <c r="AN579" s="18">
        <f>SUM(AN563:AN578)</f>
        <v>0</v>
      </c>
      <c r="AO579" s="3"/>
    </row>
    <row r="580" spans="2:41" ht="15.75" thickBot="1">
      <c r="B580" s="12"/>
      <c r="C580" s="10"/>
      <c r="N580" t="s">
        <v>1080</v>
      </c>
      <c r="O580" s="170">
        <v>0.25998842592592591</v>
      </c>
      <c r="P580">
        <v>20230701</v>
      </c>
      <c r="Q580" t="s">
        <v>466</v>
      </c>
      <c r="R580" t="s">
        <v>975</v>
      </c>
      <c r="S580" t="s">
        <v>476</v>
      </c>
      <c r="T580" s="166">
        <v>64</v>
      </c>
      <c r="U580" s="166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1080</v>
      </c>
      <c r="O581" s="170">
        <v>0.49709490740740742</v>
      </c>
      <c r="P581">
        <v>20230709</v>
      </c>
      <c r="Q581" t="s">
        <v>466</v>
      </c>
      <c r="R581" t="s">
        <v>975</v>
      </c>
      <c r="S581" t="s">
        <v>476</v>
      </c>
      <c r="T581" s="166">
        <v>68</v>
      </c>
      <c r="U581" s="166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1080</v>
      </c>
      <c r="O582" s="170">
        <v>0.65501157407407407</v>
      </c>
      <c r="P582">
        <v>20230705</v>
      </c>
      <c r="Q582" t="s">
        <v>466</v>
      </c>
      <c r="R582" t="s">
        <v>975</v>
      </c>
      <c r="S582" t="s">
        <v>476</v>
      </c>
      <c r="T582" s="166">
        <v>72.84</v>
      </c>
      <c r="U582" s="166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1080</v>
      </c>
      <c r="O583" s="170">
        <v>0.76893518518518522</v>
      </c>
      <c r="P583">
        <v>20230712</v>
      </c>
      <c r="Q583" t="s">
        <v>466</v>
      </c>
      <c r="R583" t="s">
        <v>975</v>
      </c>
      <c r="S583" t="s">
        <v>476</v>
      </c>
      <c r="T583" s="166">
        <v>70</v>
      </c>
      <c r="U583" s="166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1080</v>
      </c>
      <c r="O584" s="170">
        <v>0.51361111111111113</v>
      </c>
      <c r="P584">
        <v>20230714</v>
      </c>
      <c r="Q584" t="s">
        <v>466</v>
      </c>
      <c r="R584" t="s">
        <v>975</v>
      </c>
      <c r="S584" t="s">
        <v>476</v>
      </c>
      <c r="T584" s="166">
        <v>64.5</v>
      </c>
      <c r="U584" s="166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184" t="s">
        <v>29</v>
      </c>
      <c r="AD599" s="184"/>
      <c r="AE599" s="184"/>
    </row>
    <row r="600" spans="2:41">
      <c r="H600" s="181" t="s">
        <v>28</v>
      </c>
      <c r="I600" s="181"/>
      <c r="J600" s="181"/>
      <c r="V600" s="17"/>
      <c r="AC600" s="184"/>
      <c r="AD600" s="184"/>
      <c r="AE600" s="184"/>
    </row>
    <row r="601" spans="2:41">
      <c r="H601" s="181"/>
      <c r="I601" s="181"/>
      <c r="J601" s="181"/>
      <c r="V601" s="17"/>
      <c r="AC601" s="184"/>
      <c r="AD601" s="184"/>
      <c r="AE601" s="184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182" t="s">
        <v>20</v>
      </c>
      <c r="F605" s="182"/>
      <c r="G605" s="182"/>
      <c r="H605" s="182"/>
      <c r="V605" s="17"/>
      <c r="X605" s="23" t="s">
        <v>32</v>
      </c>
      <c r="Y605" s="20">
        <f>IF(B605="PAGADO",0,C610)</f>
        <v>0</v>
      </c>
      <c r="AA605" s="182" t="s">
        <v>20</v>
      </c>
      <c r="AB605" s="182"/>
      <c r="AC605" s="182"/>
      <c r="AD605" s="182"/>
    </row>
    <row r="606" spans="2:41">
      <c r="B606" s="1" t="s">
        <v>0</v>
      </c>
      <c r="C606" s="19">
        <f>H621</f>
        <v>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0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Y607" s="2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" t="s">
        <v>24</v>
      </c>
      <c r="C608" s="19">
        <f>IF(C605&gt;0,C605+C606,C606)</f>
        <v>0</v>
      </c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" t="s">
        <v>24</v>
      </c>
      <c r="Y608" s="19">
        <f>IF(Y605&gt;0,Y605+Y606,Y606)</f>
        <v>0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0</v>
      </c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0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0</v>
      </c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0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185" t="str">
        <f>IF(C610&lt;0,"NO PAGAR","COBRAR")</f>
        <v>COBRAR</v>
      </c>
      <c r="C611" s="185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85" t="str">
        <f>IF(Y610&lt;0,"NO PAGAR","COBRAR")</f>
        <v>COBRAR</v>
      </c>
      <c r="Y611" s="185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76" t="s">
        <v>9</v>
      </c>
      <c r="C612" s="177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76" t="s">
        <v>9</v>
      </c>
      <c r="Y612" s="177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 FAVOR'</v>
      </c>
      <c r="Y613" s="10">
        <f>IF(C610&lt;=0,C610*-1)</f>
        <v>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14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16</v>
      </c>
      <c r="Y620" s="1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/>
      <c r="E621" s="178" t="s">
        <v>7</v>
      </c>
      <c r="F621" s="179"/>
      <c r="G621" s="180"/>
      <c r="H621" s="5">
        <f>SUM(H607:H620)</f>
        <v>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78" t="s">
        <v>7</v>
      </c>
      <c r="AB621" s="179"/>
      <c r="AC621" s="180"/>
      <c r="AD621" s="5">
        <f>SUM(AD607:AD620)</f>
        <v>0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178" t="s">
        <v>7</v>
      </c>
      <c r="O623" s="179"/>
      <c r="P623" s="179"/>
      <c r="Q623" s="180"/>
      <c r="R623" s="18">
        <f>SUM(R607:R622)</f>
        <v>0</v>
      </c>
      <c r="S623" s="3"/>
      <c r="V623" s="17"/>
      <c r="X623" s="12"/>
      <c r="Y623" s="10"/>
      <c r="AJ623" s="178" t="s">
        <v>7</v>
      </c>
      <c r="AK623" s="179"/>
      <c r="AL623" s="179"/>
      <c r="AM623" s="180"/>
      <c r="AN623" s="18">
        <f>SUM(AN607:AN622)</f>
        <v>0</v>
      </c>
      <c r="AO623" s="3"/>
    </row>
    <row r="624" spans="2:41">
      <c r="B624" s="12"/>
      <c r="C624" s="10"/>
      <c r="V624" s="17"/>
      <c r="X624" s="12"/>
      <c r="Y624" s="10"/>
    </row>
    <row r="625" spans="2:27">
      <c r="B625" s="12"/>
      <c r="C625" s="10"/>
      <c r="V625" s="17"/>
      <c r="X625" s="12"/>
      <c r="Y625" s="10"/>
    </row>
    <row r="626" spans="2:27">
      <c r="B626" s="12"/>
      <c r="C626" s="10"/>
      <c r="E626" s="14"/>
      <c r="V626" s="17"/>
      <c r="X626" s="12"/>
      <c r="Y626" s="10"/>
      <c r="AA626" s="14"/>
    </row>
    <row r="627" spans="2:27">
      <c r="B627" s="12"/>
      <c r="C627" s="10"/>
      <c r="V627" s="17"/>
      <c r="X627" s="12"/>
      <c r="Y627" s="10"/>
    </row>
    <row r="628" spans="2:27">
      <c r="B628" s="12"/>
      <c r="C628" s="10"/>
      <c r="V628" s="17"/>
      <c r="X628" s="12"/>
      <c r="Y628" s="10"/>
    </row>
    <row r="629" spans="2:27">
      <c r="B629" s="12"/>
      <c r="C629" s="10"/>
      <c r="V629" s="17"/>
      <c r="X629" s="12"/>
      <c r="Y629" s="10"/>
    </row>
    <row r="630" spans="2:27">
      <c r="B630" s="12"/>
      <c r="C630" s="10"/>
      <c r="V630" s="17"/>
      <c r="X630" s="12"/>
      <c r="Y630" s="10"/>
    </row>
    <row r="631" spans="2:27">
      <c r="B631" s="11"/>
      <c r="C631" s="10"/>
      <c r="V631" s="17"/>
      <c r="X631" s="11"/>
      <c r="Y631" s="10"/>
    </row>
    <row r="632" spans="2:27">
      <c r="B632" s="15" t="s">
        <v>18</v>
      </c>
      <c r="C632" s="16">
        <f>SUM(C613:C631)</f>
        <v>0</v>
      </c>
      <c r="V632" s="17"/>
      <c r="X632" s="15" t="s">
        <v>18</v>
      </c>
      <c r="Y632" s="16">
        <f>SUM(Y613:Y631)</f>
        <v>0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181" t="s">
        <v>30</v>
      </c>
      <c r="I645" s="181"/>
      <c r="J645" s="181"/>
      <c r="V645" s="17"/>
      <c r="AA645" s="181" t="s">
        <v>31</v>
      </c>
      <c r="AB645" s="181"/>
      <c r="AC645" s="181"/>
    </row>
    <row r="646" spans="1:43">
      <c r="H646" s="181"/>
      <c r="I646" s="181"/>
      <c r="J646" s="181"/>
      <c r="V646" s="17"/>
      <c r="AA646" s="181"/>
      <c r="AB646" s="181"/>
      <c r="AC646" s="181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32</v>
      </c>
      <c r="C650" s="20">
        <f>IF(X605="PAGADO",0,C610)</f>
        <v>0</v>
      </c>
      <c r="E650" s="182" t="s">
        <v>20</v>
      </c>
      <c r="F650" s="182"/>
      <c r="G650" s="182"/>
      <c r="H650" s="182"/>
      <c r="V650" s="17"/>
      <c r="X650" s="23" t="s">
        <v>32</v>
      </c>
      <c r="Y650" s="20">
        <f>IF(B1450="PAGADO",0,C655)</f>
        <v>0</v>
      </c>
      <c r="AA650" s="182" t="s">
        <v>20</v>
      </c>
      <c r="AB650" s="182"/>
      <c r="AC650" s="182"/>
      <c r="AD650" s="182"/>
    </row>
    <row r="651" spans="1:43">
      <c r="B651" s="1" t="s">
        <v>0</v>
      </c>
      <c r="C651" s="19">
        <f>H666</f>
        <v>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Y652" s="2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" t="s">
        <v>24</v>
      </c>
      <c r="Y653" s="19">
        <f>IF(Y650&gt;0,Y650+Y651,Y651)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C678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Y678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0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0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83" t="str">
        <f>IF(Y655&lt;0,"NO PAGAR","COBRAR'")</f>
        <v>COBRAR'</v>
      </c>
      <c r="Y656" s="183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ht="23.25">
      <c r="B657" s="183" t="str">
        <f>IF(C655&lt;0,"NO PAGAR","COBRAR'")</f>
        <v>COBRAR'</v>
      </c>
      <c r="C657" s="183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76" t="s">
        <v>9</v>
      </c>
      <c r="C658" s="177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76" t="s">
        <v>9</v>
      </c>
      <c r="Y658" s="177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9" t="str">
        <f>IF(Y610&lt;0,"SALDO ADELANTADO","SALDO A FAVOR '")</f>
        <v>SALDO A FAVOR '</v>
      </c>
      <c r="C659" s="10">
        <f>IF(Y610&lt;=0,Y610*-1)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10</v>
      </c>
      <c r="C660" s="10">
        <f>R668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11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12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13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14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15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16</v>
      </c>
      <c r="C666" s="10"/>
      <c r="E666" s="178" t="s">
        <v>7</v>
      </c>
      <c r="F666" s="179"/>
      <c r="G666" s="180"/>
      <c r="H666" s="5">
        <f>SUM(H652:H665)</f>
        <v>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78" t="s">
        <v>7</v>
      </c>
      <c r="AB666" s="179"/>
      <c r="AC666" s="180"/>
      <c r="AD666" s="5">
        <f>SUM(AD652:AD665)</f>
        <v>0</v>
      </c>
      <c r="AJ666" s="3"/>
      <c r="AK666" s="3"/>
      <c r="AL666" s="3"/>
      <c r="AM666" s="3"/>
      <c r="AN666" s="18"/>
      <c r="AO666" s="3"/>
    </row>
    <row r="667" spans="2:41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17</v>
      </c>
      <c r="Y667" s="10"/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1">
      <c r="B668" s="12"/>
      <c r="C668" s="10"/>
      <c r="N668" s="178" t="s">
        <v>7</v>
      </c>
      <c r="O668" s="179"/>
      <c r="P668" s="179"/>
      <c r="Q668" s="180"/>
      <c r="R668" s="18">
        <f>SUM(R652:R667)</f>
        <v>0</v>
      </c>
      <c r="S668" s="3"/>
      <c r="V668" s="17"/>
      <c r="X668" s="12"/>
      <c r="Y668" s="10"/>
      <c r="AJ668" s="178" t="s">
        <v>7</v>
      </c>
      <c r="AK668" s="179"/>
      <c r="AL668" s="179"/>
      <c r="AM668" s="180"/>
      <c r="AN668" s="18">
        <f>SUM(AN652:AN667)</f>
        <v>0</v>
      </c>
      <c r="AO668" s="3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E671" s="14"/>
      <c r="V671" s="17"/>
      <c r="X671" s="12"/>
      <c r="Y671" s="10"/>
      <c r="AA671" s="14"/>
    </row>
    <row r="672" spans="2:41">
      <c r="B672" s="12"/>
      <c r="C672" s="10"/>
      <c r="V672" s="17"/>
      <c r="X672" s="12"/>
      <c r="Y672" s="10"/>
    </row>
    <row r="673" spans="2:27">
      <c r="B673" s="12"/>
      <c r="C673" s="10"/>
      <c r="V673" s="17"/>
      <c r="X673" s="12"/>
      <c r="Y673" s="10"/>
    </row>
    <row r="674" spans="2:27">
      <c r="B674" s="12"/>
      <c r="C674" s="10"/>
      <c r="V674" s="17"/>
      <c r="X674" s="12"/>
      <c r="Y674" s="10"/>
    </row>
    <row r="675" spans="2:27">
      <c r="B675" s="12"/>
      <c r="C675" s="10"/>
      <c r="V675" s="17"/>
      <c r="X675" s="12"/>
      <c r="Y675" s="10"/>
    </row>
    <row r="676" spans="2:27">
      <c r="B676" s="12"/>
      <c r="C676" s="10"/>
      <c r="V676" s="17"/>
      <c r="X676" s="12"/>
      <c r="Y676" s="10"/>
    </row>
    <row r="677" spans="2:27">
      <c r="B677" s="11"/>
      <c r="C677" s="10"/>
      <c r="V677" s="17"/>
      <c r="X677" s="11"/>
      <c r="Y677" s="10"/>
    </row>
    <row r="678" spans="2:27">
      <c r="B678" s="15" t="s">
        <v>18</v>
      </c>
      <c r="C678" s="16">
        <f>SUM(C659:C677)</f>
        <v>0</v>
      </c>
      <c r="D678" t="s">
        <v>22</v>
      </c>
      <c r="E678" t="s">
        <v>21</v>
      </c>
      <c r="V678" s="17"/>
      <c r="X678" s="15" t="s">
        <v>18</v>
      </c>
      <c r="Y678" s="16">
        <f>SUM(Y659:Y677)</f>
        <v>0</v>
      </c>
      <c r="Z678" t="s">
        <v>22</v>
      </c>
      <c r="AA678" t="s">
        <v>21</v>
      </c>
    </row>
    <row r="679" spans="2:27">
      <c r="E679" s="1" t="s">
        <v>19</v>
      </c>
      <c r="V679" s="17"/>
      <c r="AA679" s="1" t="s">
        <v>19</v>
      </c>
    </row>
    <row r="680" spans="2:27">
      <c r="V680" s="17"/>
    </row>
    <row r="681" spans="2:27">
      <c r="V681" s="17"/>
    </row>
    <row r="682" spans="2:27">
      <c r="V682" s="17"/>
    </row>
    <row r="683" spans="2:27">
      <c r="V683" s="17"/>
    </row>
    <row r="684" spans="2:27">
      <c r="V684" s="17"/>
    </row>
    <row r="685" spans="2:27">
      <c r="V685" s="17"/>
    </row>
    <row r="686" spans="2:27">
      <c r="V686" s="17"/>
    </row>
    <row r="687" spans="2:27">
      <c r="V687" s="17"/>
    </row>
    <row r="688" spans="2:27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184" t="s">
        <v>29</v>
      </c>
      <c r="AD692" s="184"/>
      <c r="AE692" s="184"/>
    </row>
    <row r="693" spans="2:41">
      <c r="H693" s="181" t="s">
        <v>28</v>
      </c>
      <c r="I693" s="181"/>
      <c r="J693" s="181"/>
      <c r="V693" s="17"/>
      <c r="AC693" s="184"/>
      <c r="AD693" s="184"/>
      <c r="AE693" s="184"/>
    </row>
    <row r="694" spans="2:41">
      <c r="H694" s="181"/>
      <c r="I694" s="181"/>
      <c r="J694" s="181"/>
      <c r="V694" s="17"/>
      <c r="AC694" s="184"/>
      <c r="AD694" s="184"/>
      <c r="AE694" s="184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3.25">
      <c r="B698" s="23" t="s">
        <v>32</v>
      </c>
      <c r="C698" s="20">
        <f>IF(X650="PAGADO",0,Y655)</f>
        <v>0</v>
      </c>
      <c r="E698" s="182" t="s">
        <v>20</v>
      </c>
      <c r="F698" s="182"/>
      <c r="G698" s="182"/>
      <c r="H698" s="182"/>
      <c r="V698" s="17"/>
      <c r="X698" s="23" t="s">
        <v>32</v>
      </c>
      <c r="Y698" s="20">
        <f>IF(B698="PAGADO",0,C703)</f>
        <v>0</v>
      </c>
      <c r="AA698" s="182" t="s">
        <v>20</v>
      </c>
      <c r="AB698" s="182"/>
      <c r="AC698" s="182"/>
      <c r="AD698" s="182"/>
    </row>
    <row r="699" spans="2:41">
      <c r="B699" s="1" t="s">
        <v>0</v>
      </c>
      <c r="C699" s="19">
        <f>H714</f>
        <v>0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0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Y700" s="2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" t="s">
        <v>24</v>
      </c>
      <c r="C701" s="19">
        <f>IF(C698&gt;0,C698+C699,C699)</f>
        <v>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" t="s">
        <v>24</v>
      </c>
      <c r="Y701" s="19">
        <f>IF(Y698&gt;0,Y698+Y699,Y699)</f>
        <v>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" t="s">
        <v>9</v>
      </c>
      <c r="C702" s="20">
        <f>C725</f>
        <v>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" t="s">
        <v>9</v>
      </c>
      <c r="Y702" s="20">
        <f>Y725</f>
        <v>0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6" t="s">
        <v>25</v>
      </c>
      <c r="C703" s="21">
        <f>C701-C702</f>
        <v>0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0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ht="26.25">
      <c r="B704" s="185" t="str">
        <f>IF(C703&lt;0,"NO PAGAR","COBRAR")</f>
        <v>COBRAR</v>
      </c>
      <c r="C704" s="185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85" t="str">
        <f>IF(Y703&lt;0,"NO PAGAR","COBRAR")</f>
        <v>COBRAR</v>
      </c>
      <c r="Y704" s="185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76" t="s">
        <v>9</v>
      </c>
      <c r="C705" s="177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76" t="s">
        <v>9</v>
      </c>
      <c r="Y705" s="177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9" t="str">
        <f>IF(C739&lt;0,"SALDO A FAVOR","SALDO ADELANTAD0'")</f>
        <v>SALDO ADELANTAD0'</v>
      </c>
      <c r="C706" s="10">
        <f>IF(Y650&lt;=0,Y650*-1)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 FAVOR'</v>
      </c>
      <c r="Y706" s="10">
        <f>IF(C703&lt;=0,C703*-1)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11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17</v>
      </c>
      <c r="C714" s="10"/>
      <c r="E714" s="178" t="s">
        <v>7</v>
      </c>
      <c r="F714" s="179"/>
      <c r="G714" s="180"/>
      <c r="H714" s="5">
        <f>SUM(H700:H713)</f>
        <v>0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78" t="s">
        <v>7</v>
      </c>
      <c r="AB714" s="179"/>
      <c r="AC714" s="180"/>
      <c r="AD714" s="5">
        <f>SUM(AD700:AD713)</f>
        <v>0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178" t="s">
        <v>7</v>
      </c>
      <c r="O716" s="179"/>
      <c r="P716" s="179"/>
      <c r="Q716" s="180"/>
      <c r="R716" s="18">
        <f>SUM(R700:R715)</f>
        <v>0</v>
      </c>
      <c r="S716" s="3"/>
      <c r="V716" s="17"/>
      <c r="X716" s="12"/>
      <c r="Y716" s="10"/>
      <c r="AJ716" s="178" t="s">
        <v>7</v>
      </c>
      <c r="AK716" s="179"/>
      <c r="AL716" s="179"/>
      <c r="AM716" s="180"/>
      <c r="AN716" s="18">
        <f>SUM(AN700:AN715)</f>
        <v>0</v>
      </c>
      <c r="AO716" s="3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E719" s="14"/>
      <c r="V719" s="17"/>
      <c r="X719" s="12"/>
      <c r="Y719" s="10"/>
      <c r="AA719" s="14"/>
    </row>
    <row r="720" spans="2:41">
      <c r="B720" s="12"/>
      <c r="C720" s="10"/>
      <c r="V720" s="17"/>
      <c r="X720" s="12"/>
      <c r="Y720" s="10"/>
    </row>
    <row r="721" spans="1:43">
      <c r="B721" s="12"/>
      <c r="C721" s="10"/>
      <c r="V721" s="17"/>
      <c r="X721" s="12"/>
      <c r="Y721" s="10"/>
    </row>
    <row r="722" spans="1:43">
      <c r="B722" s="12"/>
      <c r="C722" s="10"/>
      <c r="V722" s="17"/>
      <c r="X722" s="12"/>
      <c r="Y722" s="10"/>
    </row>
    <row r="723" spans="1:43">
      <c r="B723" s="12"/>
      <c r="C723" s="10"/>
      <c r="V723" s="17"/>
      <c r="X723" s="12"/>
      <c r="Y723" s="10"/>
    </row>
    <row r="724" spans="1:43">
      <c r="B724" s="11"/>
      <c r="C724" s="10"/>
      <c r="V724" s="17"/>
      <c r="X724" s="11"/>
      <c r="Y724" s="10"/>
    </row>
    <row r="725" spans="1:43">
      <c r="B725" s="15" t="s">
        <v>18</v>
      </c>
      <c r="C725" s="16">
        <f>SUM(C706:C724)</f>
        <v>0</v>
      </c>
      <c r="V725" s="17"/>
      <c r="X725" s="15" t="s">
        <v>18</v>
      </c>
      <c r="Y725" s="16">
        <f>SUM(Y706:Y724)</f>
        <v>0</v>
      </c>
    </row>
    <row r="726" spans="1:43">
      <c r="D726" t="s">
        <v>22</v>
      </c>
      <c r="E726" t="s">
        <v>21</v>
      </c>
      <c r="V726" s="17"/>
      <c r="Z726" t="s">
        <v>22</v>
      </c>
      <c r="AA726" t="s">
        <v>21</v>
      </c>
    </row>
    <row r="727" spans="1:43">
      <c r="E727" s="1" t="s">
        <v>19</v>
      </c>
      <c r="V727" s="17"/>
      <c r="AA727" s="1" t="s">
        <v>19</v>
      </c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V732" s="17"/>
    </row>
    <row r="733" spans="1:43">
      <c r="V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</row>
    <row r="736" spans="1:43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</row>
    <row r="737" spans="2:41">
      <c r="V737" s="17"/>
    </row>
    <row r="738" spans="2:41">
      <c r="H738" s="181" t="s">
        <v>30</v>
      </c>
      <c r="I738" s="181"/>
      <c r="J738" s="181"/>
      <c r="V738" s="17"/>
      <c r="AA738" s="181" t="s">
        <v>31</v>
      </c>
      <c r="AB738" s="181"/>
      <c r="AC738" s="181"/>
    </row>
    <row r="739" spans="2:41">
      <c r="H739" s="181"/>
      <c r="I739" s="181"/>
      <c r="J739" s="181"/>
      <c r="V739" s="17"/>
      <c r="AA739" s="181"/>
      <c r="AB739" s="181"/>
      <c r="AC739" s="181"/>
    </row>
    <row r="740" spans="2:41">
      <c r="V740" s="17"/>
    </row>
    <row r="741" spans="2:41">
      <c r="V741" s="17"/>
    </row>
    <row r="742" spans="2:41" ht="23.25">
      <c r="B742" s="24" t="s">
        <v>69</v>
      </c>
      <c r="V742" s="17"/>
      <c r="X742" s="22" t="s">
        <v>69</v>
      </c>
    </row>
    <row r="743" spans="2:41" ht="23.25">
      <c r="B743" s="23" t="s">
        <v>32</v>
      </c>
      <c r="C743" s="20">
        <f>IF(X698="PAGADO",0,C703)</f>
        <v>0</v>
      </c>
      <c r="E743" s="182" t="s">
        <v>20</v>
      </c>
      <c r="F743" s="182"/>
      <c r="G743" s="182"/>
      <c r="H743" s="182"/>
      <c r="V743" s="17"/>
      <c r="X743" s="23" t="s">
        <v>32</v>
      </c>
      <c r="Y743" s="20">
        <f>IF(B1543="PAGADO",0,C748)</f>
        <v>0</v>
      </c>
      <c r="AA743" s="182" t="s">
        <v>20</v>
      </c>
      <c r="AB743" s="182"/>
      <c r="AC743" s="182"/>
      <c r="AD743" s="182"/>
    </row>
    <row r="744" spans="2:41">
      <c r="B744" s="1" t="s">
        <v>0</v>
      </c>
      <c r="C744" s="19">
        <f>H759</f>
        <v>0</v>
      </c>
      <c r="E744" s="2" t="s">
        <v>1</v>
      </c>
      <c r="F744" s="2" t="s">
        <v>2</v>
      </c>
      <c r="G744" s="2" t="s">
        <v>3</v>
      </c>
      <c r="H744" s="2" t="s">
        <v>4</v>
      </c>
      <c r="N744" s="2" t="s">
        <v>1</v>
      </c>
      <c r="O744" s="2" t="s">
        <v>5</v>
      </c>
      <c r="P744" s="2" t="s">
        <v>4</v>
      </c>
      <c r="Q744" s="2" t="s">
        <v>6</v>
      </c>
      <c r="R744" s="2" t="s">
        <v>7</v>
      </c>
      <c r="S744" s="3"/>
      <c r="V744" s="17"/>
      <c r="X744" s="1" t="s">
        <v>0</v>
      </c>
      <c r="Y744" s="19">
        <f>AD759</f>
        <v>0</v>
      </c>
      <c r="AA744" s="2" t="s">
        <v>1</v>
      </c>
      <c r="AB744" s="2" t="s">
        <v>2</v>
      </c>
      <c r="AC744" s="2" t="s">
        <v>3</v>
      </c>
      <c r="AD744" s="2" t="s">
        <v>4</v>
      </c>
      <c r="AJ744" s="2" t="s">
        <v>1</v>
      </c>
      <c r="AK744" s="2" t="s">
        <v>5</v>
      </c>
      <c r="AL744" s="2" t="s">
        <v>4</v>
      </c>
      <c r="AM744" s="2" t="s">
        <v>6</v>
      </c>
      <c r="AN744" s="2" t="s">
        <v>7</v>
      </c>
      <c r="AO744" s="3"/>
    </row>
    <row r="745" spans="2:41">
      <c r="C745" s="2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Y745" s="2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" t="s">
        <v>24</v>
      </c>
      <c r="C746" s="19">
        <f>IF(C743&gt;0,C743+C744,C744)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" t="s">
        <v>24</v>
      </c>
      <c r="Y746" s="19">
        <f>IF(Y743&gt;0,Y743+Y744,Y744)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" t="s">
        <v>9</v>
      </c>
      <c r="C747" s="20">
        <f>C771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" t="s">
        <v>9</v>
      </c>
      <c r="Y747" s="20">
        <f>Y771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6" t="s">
        <v>26</v>
      </c>
      <c r="C748" s="21">
        <f>C746-C747</f>
        <v>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 t="s">
        <v>27</v>
      </c>
      <c r="Y748" s="21">
        <f>Y746-Y747</f>
        <v>0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ht="23.25">
      <c r="B749" s="6"/>
      <c r="C749" s="7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83" t="str">
        <f>IF(Y748&lt;0,"NO PAGAR","COBRAR'")</f>
        <v>COBRAR'</v>
      </c>
      <c r="Y749" s="183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ht="23.25">
      <c r="B750" s="183" t="str">
        <f>IF(C748&lt;0,"NO PAGAR","COBRAR'")</f>
        <v>COBRAR'</v>
      </c>
      <c r="C750" s="183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/>
      <c r="Y750" s="8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76" t="s">
        <v>9</v>
      </c>
      <c r="C751" s="177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76" t="s">
        <v>9</v>
      </c>
      <c r="Y751" s="177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9" t="str">
        <f>IF(Y703&lt;0,"SALDO ADELANTADO","SALDO A FAVOR '")</f>
        <v>SALDO A FAVOR '</v>
      </c>
      <c r="C752" s="10">
        <f>IF(Y703&lt;=0,Y703*-1)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9" t="str">
        <f>IF(C748&lt;0,"SALDO ADELANTADO","SALDO A FAVOR'")</f>
        <v>SALDO A FAVOR'</v>
      </c>
      <c r="Y752" s="10">
        <f>IF(C748&lt;=0,C748*-1)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10</v>
      </c>
      <c r="C753" s="10">
        <f>R761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10</v>
      </c>
      <c r="Y753" s="10">
        <f>AN761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11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11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12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12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13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13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14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14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15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15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16</v>
      </c>
      <c r="C759" s="10"/>
      <c r="E759" s="178" t="s">
        <v>7</v>
      </c>
      <c r="F759" s="179"/>
      <c r="G759" s="180"/>
      <c r="H759" s="5">
        <f>SUM(H745:H758)</f>
        <v>0</v>
      </c>
      <c r="N759" s="3"/>
      <c r="O759" s="3"/>
      <c r="P759" s="3"/>
      <c r="Q759" s="3"/>
      <c r="R759" s="18"/>
      <c r="S759" s="3"/>
      <c r="V759" s="17"/>
      <c r="X759" s="11" t="s">
        <v>16</v>
      </c>
      <c r="Y759" s="10"/>
      <c r="AA759" s="178" t="s">
        <v>7</v>
      </c>
      <c r="AB759" s="179"/>
      <c r="AC759" s="180"/>
      <c r="AD759" s="5">
        <f>SUM(AD745:AD758)</f>
        <v>0</v>
      </c>
      <c r="AJ759" s="3"/>
      <c r="AK759" s="3"/>
      <c r="AL759" s="3"/>
      <c r="AM759" s="3"/>
      <c r="AN759" s="18"/>
      <c r="AO759" s="3"/>
    </row>
    <row r="760" spans="2:41">
      <c r="B760" s="11" t="s">
        <v>17</v>
      </c>
      <c r="C760" s="10"/>
      <c r="E760" s="13"/>
      <c r="F760" s="13"/>
      <c r="G760" s="13"/>
      <c r="N760" s="3"/>
      <c r="O760" s="3"/>
      <c r="P760" s="3"/>
      <c r="Q760" s="3"/>
      <c r="R760" s="18"/>
      <c r="S760" s="3"/>
      <c r="V760" s="17"/>
      <c r="X760" s="11" t="s">
        <v>17</v>
      </c>
      <c r="Y760" s="10"/>
      <c r="AA760" s="13"/>
      <c r="AB760" s="13"/>
      <c r="AC760" s="13"/>
      <c r="AJ760" s="3"/>
      <c r="AK760" s="3"/>
      <c r="AL760" s="3"/>
      <c r="AM760" s="3"/>
      <c r="AN760" s="18"/>
      <c r="AO760" s="3"/>
    </row>
    <row r="761" spans="2:41">
      <c r="B761" s="12"/>
      <c r="C761" s="10"/>
      <c r="N761" s="178" t="s">
        <v>7</v>
      </c>
      <c r="O761" s="179"/>
      <c r="P761" s="179"/>
      <c r="Q761" s="180"/>
      <c r="R761" s="18">
        <f>SUM(R745:R760)</f>
        <v>0</v>
      </c>
      <c r="S761" s="3"/>
      <c r="V761" s="17"/>
      <c r="X761" s="12"/>
      <c r="Y761" s="10"/>
      <c r="AJ761" s="178" t="s">
        <v>7</v>
      </c>
      <c r="AK761" s="179"/>
      <c r="AL761" s="179"/>
      <c r="AM761" s="180"/>
      <c r="AN761" s="18">
        <f>SUM(AN745:AN760)</f>
        <v>0</v>
      </c>
      <c r="AO761" s="3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E764" s="14"/>
      <c r="V764" s="17"/>
      <c r="X764" s="12"/>
      <c r="Y764" s="10"/>
      <c r="AA764" s="14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1"/>
      <c r="C770" s="10"/>
      <c r="V770" s="17"/>
      <c r="X770" s="11"/>
      <c r="Y770" s="10"/>
    </row>
    <row r="771" spans="2:27">
      <c r="B771" s="15" t="s">
        <v>18</v>
      </c>
      <c r="C771" s="16">
        <f>SUM(C752:C770)</f>
        <v>0</v>
      </c>
      <c r="D771" t="s">
        <v>22</v>
      </c>
      <c r="E771" t="s">
        <v>21</v>
      </c>
      <c r="V771" s="17"/>
      <c r="X771" s="15" t="s">
        <v>18</v>
      </c>
      <c r="Y771" s="16">
        <f>SUM(Y752:Y770)</f>
        <v>0</v>
      </c>
      <c r="Z771" t="s">
        <v>22</v>
      </c>
      <c r="AA771" t="s">
        <v>21</v>
      </c>
    </row>
    <row r="772" spans="2:27">
      <c r="E772" s="1" t="s">
        <v>19</v>
      </c>
      <c r="V772" s="17"/>
      <c r="AA772" s="1" t="s">
        <v>19</v>
      </c>
    </row>
    <row r="773" spans="2:27">
      <c r="V773" s="17"/>
    </row>
    <row r="774" spans="2:27">
      <c r="V774" s="17"/>
    </row>
    <row r="775" spans="2:27">
      <c r="V775" s="17"/>
    </row>
    <row r="776" spans="2:27">
      <c r="V776" s="17"/>
    </row>
    <row r="777" spans="2:27">
      <c r="V777" s="17"/>
    </row>
    <row r="778" spans="2:27">
      <c r="V778" s="17"/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  <c r="AC785" s="184" t="s">
        <v>29</v>
      </c>
      <c r="AD785" s="184"/>
      <c r="AE785" s="184"/>
    </row>
    <row r="786" spans="2:41">
      <c r="H786" s="181" t="s">
        <v>28</v>
      </c>
      <c r="I786" s="181"/>
      <c r="J786" s="181"/>
      <c r="V786" s="17"/>
      <c r="AC786" s="184"/>
      <c r="AD786" s="184"/>
      <c r="AE786" s="184"/>
    </row>
    <row r="787" spans="2:41">
      <c r="H787" s="181"/>
      <c r="I787" s="181"/>
      <c r="J787" s="181"/>
      <c r="V787" s="17"/>
      <c r="AC787" s="184"/>
      <c r="AD787" s="184"/>
      <c r="AE787" s="184"/>
    </row>
    <row r="788" spans="2:41">
      <c r="V788" s="17"/>
    </row>
    <row r="789" spans="2:41">
      <c r="V789" s="17"/>
    </row>
    <row r="790" spans="2:41" ht="23.25">
      <c r="B790" s="22" t="s">
        <v>70</v>
      </c>
      <c r="V790" s="17"/>
      <c r="X790" s="22" t="s">
        <v>70</v>
      </c>
    </row>
    <row r="791" spans="2:41" ht="23.25">
      <c r="B791" s="23" t="s">
        <v>32</v>
      </c>
      <c r="C791" s="20">
        <f>IF(X743="PAGADO",0,Y748)</f>
        <v>0</v>
      </c>
      <c r="E791" s="182" t="s">
        <v>20</v>
      </c>
      <c r="F791" s="182"/>
      <c r="G791" s="182"/>
      <c r="H791" s="182"/>
      <c r="V791" s="17"/>
      <c r="X791" s="23" t="s">
        <v>32</v>
      </c>
      <c r="Y791" s="20">
        <f>IF(B791="PAGADO",0,C796)</f>
        <v>0</v>
      </c>
      <c r="AA791" s="182" t="s">
        <v>20</v>
      </c>
      <c r="AB791" s="182"/>
      <c r="AC791" s="182"/>
      <c r="AD791" s="182"/>
    </row>
    <row r="792" spans="2:41">
      <c r="B792" s="1" t="s">
        <v>0</v>
      </c>
      <c r="C792" s="19">
        <f>H807</f>
        <v>0</v>
      </c>
      <c r="E792" s="2" t="s">
        <v>1</v>
      </c>
      <c r="F792" s="2" t="s">
        <v>2</v>
      </c>
      <c r="G792" s="2" t="s">
        <v>3</v>
      </c>
      <c r="H792" s="2" t="s">
        <v>4</v>
      </c>
      <c r="N792" s="2" t="s">
        <v>1</v>
      </c>
      <c r="O792" s="2" t="s">
        <v>5</v>
      </c>
      <c r="P792" s="2" t="s">
        <v>4</v>
      </c>
      <c r="Q792" s="2" t="s">
        <v>6</v>
      </c>
      <c r="R792" s="2" t="s">
        <v>7</v>
      </c>
      <c r="S792" s="3"/>
      <c r="V792" s="17"/>
      <c r="X792" s="1" t="s">
        <v>0</v>
      </c>
      <c r="Y792" s="19">
        <f>AD807</f>
        <v>0</v>
      </c>
      <c r="AA792" s="2" t="s">
        <v>1</v>
      </c>
      <c r="AB792" s="2" t="s">
        <v>2</v>
      </c>
      <c r="AC792" s="2" t="s">
        <v>3</v>
      </c>
      <c r="AD792" s="2" t="s">
        <v>4</v>
      </c>
      <c r="AJ792" s="2" t="s">
        <v>1</v>
      </c>
      <c r="AK792" s="2" t="s">
        <v>5</v>
      </c>
      <c r="AL792" s="2" t="s">
        <v>4</v>
      </c>
      <c r="AM792" s="2" t="s">
        <v>6</v>
      </c>
      <c r="AN792" s="2" t="s">
        <v>7</v>
      </c>
      <c r="AO792" s="3"/>
    </row>
    <row r="793" spans="2:41">
      <c r="C793" s="2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Y793" s="2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" t="s">
        <v>24</v>
      </c>
      <c r="C794" s="19">
        <f>IF(C791&gt;0,C791+C792,C792)</f>
        <v>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24</v>
      </c>
      <c r="Y794" s="19">
        <f>IF(Y791&gt;0,Y792+Y791,Y792)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" t="s">
        <v>9</v>
      </c>
      <c r="C795" s="20">
        <f>C818</f>
        <v>0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" t="s">
        <v>9</v>
      </c>
      <c r="Y795" s="20">
        <f>Y818</f>
        <v>0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6" t="s">
        <v>25</v>
      </c>
      <c r="C796" s="21">
        <f>C794-C795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6" t="s">
        <v>8</v>
      </c>
      <c r="Y796" s="21">
        <f>Y794-Y795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6.25">
      <c r="B797" s="185" t="str">
        <f>IF(C796&lt;0,"NO PAGAR","COBRAR")</f>
        <v>COBRAR</v>
      </c>
      <c r="C797" s="185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85" t="str">
        <f>IF(Y796&lt;0,"NO PAGAR","COBRAR")</f>
        <v>COBRAR</v>
      </c>
      <c r="Y797" s="185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76" t="s">
        <v>9</v>
      </c>
      <c r="C798" s="177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76" t="s">
        <v>9</v>
      </c>
      <c r="Y798" s="177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9" t="str">
        <f>IF(C832&lt;0,"SALDO A FAVOR","SALDO ADELANTAD0'")</f>
        <v>SALDO ADELANTAD0'</v>
      </c>
      <c r="C799" s="10">
        <f>IF(Y743&lt;=0,Y743*-1)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IF(C796&lt;0,"SALDO ADELANTADO","SALDO A FAVOR'")</f>
        <v>SALDO A FAVOR'</v>
      </c>
      <c r="Y799" s="10">
        <f>IF(C796&lt;=0,C796*-1)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10</v>
      </c>
      <c r="C800" s="10">
        <f>R809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AN809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16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17</v>
      </c>
      <c r="C807" s="10"/>
      <c r="E807" s="178" t="s">
        <v>7</v>
      </c>
      <c r="F807" s="179"/>
      <c r="G807" s="180"/>
      <c r="H807" s="5">
        <f>SUM(H793:H806)</f>
        <v>0</v>
      </c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78" t="s">
        <v>7</v>
      </c>
      <c r="AB807" s="179"/>
      <c r="AC807" s="180"/>
      <c r="AD807" s="5">
        <f>SUM(AD793:AD806)</f>
        <v>0</v>
      </c>
      <c r="AJ807" s="3"/>
      <c r="AK807" s="3"/>
      <c r="AL807" s="3"/>
      <c r="AM807" s="3"/>
      <c r="AN807" s="18"/>
      <c r="AO807" s="3"/>
    </row>
    <row r="808" spans="2:41">
      <c r="B808" s="12"/>
      <c r="C808" s="10"/>
      <c r="E808" s="13"/>
      <c r="F808" s="13"/>
      <c r="G808" s="13"/>
      <c r="N808" s="3"/>
      <c r="O808" s="3"/>
      <c r="P808" s="3"/>
      <c r="Q808" s="3"/>
      <c r="R808" s="18"/>
      <c r="S808" s="3"/>
      <c r="V808" s="17"/>
      <c r="X808" s="12"/>
      <c r="Y808" s="10"/>
      <c r="AA808" s="13"/>
      <c r="AB808" s="13"/>
      <c r="AC808" s="13"/>
      <c r="AJ808" s="3"/>
      <c r="AK808" s="3"/>
      <c r="AL808" s="3"/>
      <c r="AM808" s="3"/>
      <c r="AN808" s="18"/>
      <c r="AO808" s="3"/>
    </row>
    <row r="809" spans="2:41">
      <c r="B809" s="12"/>
      <c r="C809" s="10"/>
      <c r="N809" s="178" t="s">
        <v>7</v>
      </c>
      <c r="O809" s="179"/>
      <c r="P809" s="179"/>
      <c r="Q809" s="180"/>
      <c r="R809" s="18">
        <f>SUM(R793:R808)</f>
        <v>0</v>
      </c>
      <c r="S809" s="3"/>
      <c r="V809" s="17"/>
      <c r="X809" s="12"/>
      <c r="Y809" s="10"/>
      <c r="AJ809" s="178" t="s">
        <v>7</v>
      </c>
      <c r="AK809" s="179"/>
      <c r="AL809" s="179"/>
      <c r="AM809" s="180"/>
      <c r="AN809" s="18">
        <f>SUM(AN793:AN808)</f>
        <v>0</v>
      </c>
      <c r="AO809" s="3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E812" s="14"/>
      <c r="V812" s="17"/>
      <c r="X812" s="12"/>
      <c r="Y812" s="10"/>
      <c r="AA812" s="14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1:43">
      <c r="B817" s="11"/>
      <c r="C817" s="10"/>
      <c r="V817" s="17"/>
      <c r="X817" s="11"/>
      <c r="Y817" s="10"/>
    </row>
    <row r="818" spans="1:43">
      <c r="B818" s="15" t="s">
        <v>18</v>
      </c>
      <c r="C818" s="16">
        <f>SUM(C799:C817)</f>
        <v>0</v>
      </c>
      <c r="V818" s="17"/>
      <c r="X818" s="15" t="s">
        <v>18</v>
      </c>
      <c r="Y818" s="16">
        <f>SUM(Y799:Y817)</f>
        <v>0</v>
      </c>
    </row>
    <row r="819" spans="1:43">
      <c r="D819" t="s">
        <v>22</v>
      </c>
      <c r="E819" t="s">
        <v>21</v>
      </c>
      <c r="V819" s="17"/>
      <c r="Z819" t="s">
        <v>22</v>
      </c>
      <c r="AA819" t="s">
        <v>21</v>
      </c>
    </row>
    <row r="820" spans="1:43">
      <c r="E820" s="1" t="s">
        <v>19</v>
      </c>
      <c r="V820" s="17"/>
      <c r="AA820" s="1" t="s">
        <v>19</v>
      </c>
    </row>
    <row r="821" spans="1:43">
      <c r="V821" s="17"/>
    </row>
    <row r="822" spans="1:43">
      <c r="V822" s="17"/>
    </row>
    <row r="823" spans="1:43">
      <c r="V823" s="17"/>
    </row>
    <row r="824" spans="1:43">
      <c r="V824" s="17"/>
    </row>
    <row r="825" spans="1:43">
      <c r="V825" s="17"/>
    </row>
    <row r="826" spans="1:43">
      <c r="V826" s="17"/>
    </row>
    <row r="827" spans="1:43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</row>
    <row r="828" spans="1:43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</row>
    <row r="829" spans="1:43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</row>
    <row r="830" spans="1:43">
      <c r="V830" s="17"/>
    </row>
    <row r="831" spans="1:43">
      <c r="H831" s="181" t="s">
        <v>30</v>
      </c>
      <c r="I831" s="181"/>
      <c r="J831" s="181"/>
      <c r="V831" s="17"/>
      <c r="AA831" s="181" t="s">
        <v>31</v>
      </c>
      <c r="AB831" s="181"/>
      <c r="AC831" s="181"/>
    </row>
    <row r="832" spans="1:43">
      <c r="H832" s="181"/>
      <c r="I832" s="181"/>
      <c r="J832" s="181"/>
      <c r="V832" s="17"/>
      <c r="AA832" s="181"/>
      <c r="AB832" s="181"/>
      <c r="AC832" s="181"/>
    </row>
    <row r="833" spans="2:41">
      <c r="V833" s="17"/>
    </row>
    <row r="834" spans="2:41">
      <c r="V834" s="17"/>
    </row>
    <row r="835" spans="2:41" ht="23.25">
      <c r="B835" s="24" t="s">
        <v>70</v>
      </c>
      <c r="V835" s="17"/>
      <c r="X835" s="22" t="s">
        <v>70</v>
      </c>
    </row>
    <row r="836" spans="2:41" ht="23.25">
      <c r="B836" s="23" t="s">
        <v>32</v>
      </c>
      <c r="C836" s="20">
        <f>IF(X791="PAGADO",0,C796)</f>
        <v>0</v>
      </c>
      <c r="E836" s="182" t="s">
        <v>20</v>
      </c>
      <c r="F836" s="182"/>
      <c r="G836" s="182"/>
      <c r="H836" s="182"/>
      <c r="V836" s="17"/>
      <c r="X836" s="23" t="s">
        <v>32</v>
      </c>
      <c r="Y836" s="20">
        <f>IF(B1636="PAGADO",0,C841)</f>
        <v>0</v>
      </c>
      <c r="AA836" s="182" t="s">
        <v>20</v>
      </c>
      <c r="AB836" s="182"/>
      <c r="AC836" s="182"/>
      <c r="AD836" s="182"/>
    </row>
    <row r="837" spans="2:41">
      <c r="B837" s="1" t="s">
        <v>0</v>
      </c>
      <c r="C837" s="19">
        <f>H852</f>
        <v>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>
      <c r="C838" s="2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Y838" s="2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" t="s">
        <v>24</v>
      </c>
      <c r="C839" s="19">
        <f>IF(C836&gt;0,C836+C837,C837)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IF(Y836&gt;0,Y836+Y837,Y837)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" t="s">
        <v>9</v>
      </c>
      <c r="C840" s="20">
        <f>C864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Y864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6" t="s">
        <v>26</v>
      </c>
      <c r="C841" s="21">
        <f>C839-C840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 t="s">
        <v>27</v>
      </c>
      <c r="Y841" s="21">
        <f>Y839-Y840</f>
        <v>0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ht="23.25">
      <c r="B842" s="6"/>
      <c r="C842" s="7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83" t="str">
        <f>IF(Y841&lt;0,"NO PAGAR","COBRAR'")</f>
        <v>COBRAR'</v>
      </c>
      <c r="Y842" s="183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ht="23.25">
      <c r="B843" s="183" t="str">
        <f>IF(C841&lt;0,"NO PAGAR","COBRAR'")</f>
        <v>COBRAR'</v>
      </c>
      <c r="C843" s="183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6"/>
      <c r="Y843" s="8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76" t="s">
        <v>9</v>
      </c>
      <c r="C844" s="177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76" t="s">
        <v>9</v>
      </c>
      <c r="Y844" s="177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9" t="str">
        <f>IF(Y796&lt;0,"SALDO ADELANTADO","SALDO A FAVOR '")</f>
        <v>SALDO A FAVOR '</v>
      </c>
      <c r="C845" s="10">
        <f>IF(Y796&lt;=0,Y796*-1)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9" t="str">
        <f>IF(C841&lt;0,"SALDO ADELANTADO","SALDO A FAVOR'")</f>
        <v>SALDO A FAVOR'</v>
      </c>
      <c r="Y845" s="10">
        <f>IF(C841&lt;=0,C841*-1)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10</v>
      </c>
      <c r="C846" s="10">
        <f>R854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10</v>
      </c>
      <c r="Y846" s="10">
        <f>AN854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11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11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12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12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13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13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14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14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15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</v>
      </c>
      <c r="C852" s="10"/>
      <c r="E852" s="178" t="s">
        <v>7</v>
      </c>
      <c r="F852" s="179"/>
      <c r="G852" s="180"/>
      <c r="H852" s="5">
        <f>SUM(H838:H851)</f>
        <v>0</v>
      </c>
      <c r="N852" s="3"/>
      <c r="O852" s="3"/>
      <c r="P852" s="3"/>
      <c r="Q852" s="3"/>
      <c r="R852" s="18"/>
      <c r="S852" s="3"/>
      <c r="V852" s="17"/>
      <c r="X852" s="11" t="s">
        <v>16</v>
      </c>
      <c r="Y852" s="10"/>
      <c r="AA852" s="178" t="s">
        <v>7</v>
      </c>
      <c r="AB852" s="179"/>
      <c r="AC852" s="180"/>
      <c r="AD852" s="5">
        <f>SUM(AD838:AD851)</f>
        <v>0</v>
      </c>
      <c r="AJ852" s="3"/>
      <c r="AK852" s="3"/>
      <c r="AL852" s="3"/>
      <c r="AM852" s="3"/>
      <c r="AN852" s="18"/>
      <c r="AO852" s="3"/>
    </row>
    <row r="853" spans="2:41">
      <c r="B853" s="11" t="s">
        <v>17</v>
      </c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1" t="s">
        <v>17</v>
      </c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>
      <c r="B854" s="12"/>
      <c r="C854" s="10"/>
      <c r="N854" s="178" t="s">
        <v>7</v>
      </c>
      <c r="O854" s="179"/>
      <c r="P854" s="179"/>
      <c r="Q854" s="180"/>
      <c r="R854" s="18">
        <f>SUM(R838:R853)</f>
        <v>0</v>
      </c>
      <c r="S854" s="3"/>
      <c r="V854" s="17"/>
      <c r="X854" s="12"/>
      <c r="Y854" s="10"/>
      <c r="AJ854" s="178" t="s">
        <v>7</v>
      </c>
      <c r="AK854" s="179"/>
      <c r="AL854" s="179"/>
      <c r="AM854" s="180"/>
      <c r="AN854" s="18">
        <f>SUM(AN838:AN853)</f>
        <v>0</v>
      </c>
      <c r="AO854" s="3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E857" s="14"/>
      <c r="V857" s="17"/>
      <c r="X857" s="12"/>
      <c r="Y857" s="10"/>
      <c r="AA857" s="14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1"/>
      <c r="C863" s="10"/>
      <c r="V863" s="17"/>
      <c r="X863" s="11"/>
      <c r="Y863" s="10"/>
    </row>
    <row r="864" spans="2:41">
      <c r="B864" s="15" t="s">
        <v>18</v>
      </c>
      <c r="C864" s="16">
        <f>SUM(C845:C863)</f>
        <v>0</v>
      </c>
      <c r="D864" t="s">
        <v>22</v>
      </c>
      <c r="E864" t="s">
        <v>21</v>
      </c>
      <c r="V864" s="17"/>
      <c r="X864" s="15" t="s">
        <v>18</v>
      </c>
      <c r="Y864" s="16">
        <f>SUM(Y845:Y863)</f>
        <v>0</v>
      </c>
      <c r="Z864" t="s">
        <v>22</v>
      </c>
      <c r="AA864" t="s">
        <v>21</v>
      </c>
    </row>
    <row r="865" spans="5:31">
      <c r="E865" s="1" t="s">
        <v>19</v>
      </c>
      <c r="V865" s="17"/>
      <c r="AA865" s="1" t="s">
        <v>19</v>
      </c>
    </row>
    <row r="866" spans="5:31">
      <c r="V866" s="17"/>
    </row>
    <row r="867" spans="5:31">
      <c r="V867" s="17"/>
    </row>
    <row r="868" spans="5:31">
      <c r="V868" s="17"/>
    </row>
    <row r="869" spans="5:31">
      <c r="V869" s="17"/>
    </row>
    <row r="870" spans="5:31">
      <c r="V870" s="17"/>
    </row>
    <row r="871" spans="5:31">
      <c r="V871" s="17"/>
    </row>
    <row r="872" spans="5:31">
      <c r="V872" s="17"/>
    </row>
    <row r="873" spans="5:31">
      <c r="V873" s="17"/>
    </row>
    <row r="874" spans="5:31">
      <c r="V874" s="17"/>
    </row>
    <row r="875" spans="5:31">
      <c r="V875" s="17"/>
    </row>
    <row r="876" spans="5:31">
      <c r="V876" s="17"/>
    </row>
    <row r="877" spans="5:31">
      <c r="V877" s="17"/>
    </row>
    <row r="878" spans="5:31">
      <c r="V878" s="17"/>
    </row>
    <row r="879" spans="5:31">
      <c r="V879" s="17"/>
      <c r="AC879" s="184" t="s">
        <v>29</v>
      </c>
      <c r="AD879" s="184"/>
      <c r="AE879" s="184"/>
    </row>
    <row r="880" spans="5:31">
      <c r="H880" s="181" t="s">
        <v>28</v>
      </c>
      <c r="I880" s="181"/>
      <c r="J880" s="181"/>
      <c r="V880" s="17"/>
      <c r="AC880" s="184"/>
      <c r="AD880" s="184"/>
      <c r="AE880" s="184"/>
    </row>
    <row r="881" spans="2:41">
      <c r="H881" s="181"/>
      <c r="I881" s="181"/>
      <c r="J881" s="181"/>
      <c r="V881" s="17"/>
      <c r="AC881" s="184"/>
      <c r="AD881" s="184"/>
      <c r="AE881" s="184"/>
    </row>
    <row r="882" spans="2:41">
      <c r="V882" s="17"/>
    </row>
    <row r="883" spans="2:41">
      <c r="V883" s="17"/>
    </row>
    <row r="884" spans="2:41" ht="23.25">
      <c r="B884" s="22" t="s">
        <v>71</v>
      </c>
      <c r="V884" s="17"/>
      <c r="X884" s="22" t="s">
        <v>71</v>
      </c>
    </row>
    <row r="885" spans="2:41" ht="23.25">
      <c r="B885" s="23" t="s">
        <v>32</v>
      </c>
      <c r="C885" s="20">
        <f>IF(X836="PAGADO",0,Y841)</f>
        <v>0</v>
      </c>
      <c r="E885" s="182" t="s">
        <v>20</v>
      </c>
      <c r="F885" s="182"/>
      <c r="G885" s="182"/>
      <c r="H885" s="182"/>
      <c r="V885" s="17"/>
      <c r="X885" s="23" t="s">
        <v>32</v>
      </c>
      <c r="Y885" s="20">
        <f>IF(B885="PAGADO",0,C890)</f>
        <v>0</v>
      </c>
      <c r="AA885" s="182" t="s">
        <v>20</v>
      </c>
      <c r="AB885" s="182"/>
      <c r="AC885" s="182"/>
      <c r="AD885" s="182"/>
    </row>
    <row r="886" spans="2:41">
      <c r="B886" s="1" t="s">
        <v>0</v>
      </c>
      <c r="C886" s="19">
        <f>H901</f>
        <v>0</v>
      </c>
      <c r="E886" s="2" t="s">
        <v>1</v>
      </c>
      <c r="F886" s="2" t="s">
        <v>2</v>
      </c>
      <c r="G886" s="2" t="s">
        <v>3</v>
      </c>
      <c r="H886" s="2" t="s">
        <v>4</v>
      </c>
      <c r="N886" s="2" t="s">
        <v>1</v>
      </c>
      <c r="O886" s="2" t="s">
        <v>5</v>
      </c>
      <c r="P886" s="2" t="s">
        <v>4</v>
      </c>
      <c r="Q886" s="2" t="s">
        <v>6</v>
      </c>
      <c r="R886" s="2" t="s">
        <v>7</v>
      </c>
      <c r="S886" s="3"/>
      <c r="V886" s="17"/>
      <c r="X886" s="1" t="s">
        <v>0</v>
      </c>
      <c r="Y886" s="19">
        <f>AD901</f>
        <v>0</v>
      </c>
      <c r="AA886" s="2" t="s">
        <v>1</v>
      </c>
      <c r="AB886" s="2" t="s">
        <v>2</v>
      </c>
      <c r="AC886" s="2" t="s">
        <v>3</v>
      </c>
      <c r="AD886" s="2" t="s">
        <v>4</v>
      </c>
      <c r="AJ886" s="2" t="s">
        <v>1</v>
      </c>
      <c r="AK886" s="2" t="s">
        <v>5</v>
      </c>
      <c r="AL886" s="2" t="s">
        <v>4</v>
      </c>
      <c r="AM886" s="2" t="s">
        <v>6</v>
      </c>
      <c r="AN886" s="2" t="s">
        <v>7</v>
      </c>
      <c r="AO886" s="3"/>
    </row>
    <row r="887" spans="2:41">
      <c r="C887" s="2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Y887" s="2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" t="s">
        <v>24</v>
      </c>
      <c r="C888" s="19">
        <f>IF(C885&gt;0,C885+C886,C886)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24</v>
      </c>
      <c r="Y888" s="19">
        <f>IF(Y885&gt;0,Y886+Y885,Y886)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" t="s">
        <v>9</v>
      </c>
      <c r="C889" s="20">
        <f>C912</f>
        <v>0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" t="s">
        <v>9</v>
      </c>
      <c r="Y889" s="20">
        <f>Y912</f>
        <v>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6" t="s">
        <v>25</v>
      </c>
      <c r="C890" s="21">
        <f>C888-C889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 t="s">
        <v>8</v>
      </c>
      <c r="Y890" s="21">
        <f>Y888-Y889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6.25">
      <c r="B891" s="185" t="str">
        <f>IF(C890&lt;0,"NO PAGAR","COBRAR")</f>
        <v>COBRAR</v>
      </c>
      <c r="C891" s="185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85" t="str">
        <f>IF(Y890&lt;0,"NO PAGAR","COBRAR")</f>
        <v>COBRAR</v>
      </c>
      <c r="Y891" s="185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76" t="s">
        <v>9</v>
      </c>
      <c r="C892" s="177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76" t="s">
        <v>9</v>
      </c>
      <c r="Y892" s="177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9" t="str">
        <f>IF(C926&lt;0,"SALDO A FAVOR","SALDO ADELANTAD0'")</f>
        <v>SALDO ADELANTAD0'</v>
      </c>
      <c r="C893" s="10">
        <f>IF(Y841&lt;=0,Y841*-1)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9" t="str">
        <f>IF(C890&lt;0,"SALDO ADELANTADO","SALDO A FAVOR'")</f>
        <v>SALDO A FAVOR'</v>
      </c>
      <c r="Y893" s="10">
        <f>IF(C890&lt;=0,C890*-1)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10</v>
      </c>
      <c r="C894" s="10">
        <f>R903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10</v>
      </c>
      <c r="Y894" s="10">
        <f>AN903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11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11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12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12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13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13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14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14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15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15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16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16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17</v>
      </c>
      <c r="C901" s="10"/>
      <c r="E901" s="178" t="s">
        <v>7</v>
      </c>
      <c r="F901" s="179"/>
      <c r="G901" s="180"/>
      <c r="H901" s="5">
        <f>SUM(H887:H900)</f>
        <v>0</v>
      </c>
      <c r="N901" s="3"/>
      <c r="O901" s="3"/>
      <c r="P901" s="3"/>
      <c r="Q901" s="3"/>
      <c r="R901" s="18"/>
      <c r="S901" s="3"/>
      <c r="V901" s="17"/>
      <c r="X901" s="11" t="s">
        <v>17</v>
      </c>
      <c r="Y901" s="10"/>
      <c r="AA901" s="178" t="s">
        <v>7</v>
      </c>
      <c r="AB901" s="179"/>
      <c r="AC901" s="180"/>
      <c r="AD901" s="5">
        <f>SUM(AD887:AD900)</f>
        <v>0</v>
      </c>
      <c r="AJ901" s="3"/>
      <c r="AK901" s="3"/>
      <c r="AL901" s="3"/>
      <c r="AM901" s="3"/>
      <c r="AN901" s="18"/>
      <c r="AO901" s="3"/>
    </row>
    <row r="902" spans="2:41">
      <c r="B902" s="12"/>
      <c r="C902" s="10"/>
      <c r="E902" s="13"/>
      <c r="F902" s="13"/>
      <c r="G902" s="13"/>
      <c r="N902" s="3"/>
      <c r="O902" s="3"/>
      <c r="P902" s="3"/>
      <c r="Q902" s="3"/>
      <c r="R902" s="18"/>
      <c r="S902" s="3"/>
      <c r="V902" s="17"/>
      <c r="X902" s="12"/>
      <c r="Y902" s="10"/>
      <c r="AA902" s="13"/>
      <c r="AB902" s="13"/>
      <c r="AC902" s="13"/>
      <c r="AJ902" s="3"/>
      <c r="AK902" s="3"/>
      <c r="AL902" s="3"/>
      <c r="AM902" s="3"/>
      <c r="AN902" s="18"/>
      <c r="AO902" s="3"/>
    </row>
    <row r="903" spans="2:41">
      <c r="B903" s="12"/>
      <c r="C903" s="10"/>
      <c r="N903" s="178" t="s">
        <v>7</v>
      </c>
      <c r="O903" s="179"/>
      <c r="P903" s="179"/>
      <c r="Q903" s="180"/>
      <c r="R903" s="18">
        <f>SUM(R887:R902)</f>
        <v>0</v>
      </c>
      <c r="S903" s="3"/>
      <c r="V903" s="17"/>
      <c r="X903" s="12"/>
      <c r="Y903" s="10"/>
      <c r="AJ903" s="178" t="s">
        <v>7</v>
      </c>
      <c r="AK903" s="179"/>
      <c r="AL903" s="179"/>
      <c r="AM903" s="180"/>
      <c r="AN903" s="18">
        <f>SUM(AN887:AN902)</f>
        <v>0</v>
      </c>
      <c r="AO903" s="3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E906" s="14"/>
      <c r="V906" s="17"/>
      <c r="X906" s="12"/>
      <c r="Y906" s="10"/>
      <c r="AA906" s="14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1"/>
      <c r="C911" s="10"/>
      <c r="V911" s="17"/>
      <c r="X911" s="11"/>
      <c r="Y911" s="10"/>
    </row>
    <row r="912" spans="2:41">
      <c r="B912" s="15" t="s">
        <v>18</v>
      </c>
      <c r="C912" s="16">
        <f>SUM(C893:C911)</f>
        <v>0</v>
      </c>
      <c r="V912" s="17"/>
      <c r="X912" s="15" t="s">
        <v>18</v>
      </c>
      <c r="Y912" s="16">
        <f>SUM(Y893:Y911)</f>
        <v>0</v>
      </c>
    </row>
    <row r="913" spans="1:43">
      <c r="D913" t="s">
        <v>22</v>
      </c>
      <c r="E913" t="s">
        <v>21</v>
      </c>
      <c r="V913" s="17"/>
      <c r="Z913" t="s">
        <v>22</v>
      </c>
      <c r="AA913" t="s">
        <v>21</v>
      </c>
    </row>
    <row r="914" spans="1:43">
      <c r="E914" s="1" t="s">
        <v>19</v>
      </c>
      <c r="V914" s="17"/>
      <c r="AA914" s="1" t="s">
        <v>19</v>
      </c>
    </row>
    <row r="915" spans="1:43">
      <c r="V915" s="17"/>
    </row>
    <row r="916" spans="1:43">
      <c r="V916" s="17"/>
    </row>
    <row r="917" spans="1:43">
      <c r="V917" s="17"/>
    </row>
    <row r="918" spans="1:43">
      <c r="V918" s="17"/>
    </row>
    <row r="919" spans="1:43">
      <c r="V919" s="17"/>
    </row>
    <row r="920" spans="1:43">
      <c r="V920" s="17"/>
    </row>
    <row r="921" spans="1:43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</row>
    <row r="922" spans="1:43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</row>
    <row r="923" spans="1:43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</row>
    <row r="924" spans="1:43">
      <c r="V924" s="17"/>
    </row>
    <row r="925" spans="1:43">
      <c r="H925" s="181" t="s">
        <v>30</v>
      </c>
      <c r="I925" s="181"/>
      <c r="J925" s="181"/>
      <c r="V925" s="17"/>
      <c r="AA925" s="181" t="s">
        <v>31</v>
      </c>
      <c r="AB925" s="181"/>
      <c r="AC925" s="181"/>
    </row>
    <row r="926" spans="1:43">
      <c r="H926" s="181"/>
      <c r="I926" s="181"/>
      <c r="J926" s="181"/>
      <c r="V926" s="17"/>
      <c r="AA926" s="181"/>
      <c r="AB926" s="181"/>
      <c r="AC926" s="181"/>
    </row>
    <row r="927" spans="1:43">
      <c r="V927" s="17"/>
    </row>
    <row r="928" spans="1:43">
      <c r="V928" s="17"/>
    </row>
    <row r="929" spans="2:41" ht="23.25">
      <c r="B929" s="24" t="s">
        <v>73</v>
      </c>
      <c r="V929" s="17"/>
      <c r="X929" s="22" t="s">
        <v>71</v>
      </c>
    </row>
    <row r="930" spans="2:41" ht="23.25">
      <c r="B930" s="23" t="s">
        <v>32</v>
      </c>
      <c r="C930" s="20">
        <f>IF(X885="PAGADO",0,C890)</f>
        <v>0</v>
      </c>
      <c r="E930" s="182" t="s">
        <v>20</v>
      </c>
      <c r="F930" s="182"/>
      <c r="G930" s="182"/>
      <c r="H930" s="182"/>
      <c r="V930" s="17"/>
      <c r="X930" s="23" t="s">
        <v>32</v>
      </c>
      <c r="Y930" s="20">
        <f>IF(B1730="PAGADO",0,C935)</f>
        <v>0</v>
      </c>
      <c r="AA930" s="182" t="s">
        <v>20</v>
      </c>
      <c r="AB930" s="182"/>
      <c r="AC930" s="182"/>
      <c r="AD930" s="182"/>
    </row>
    <row r="931" spans="2:41">
      <c r="B931" s="1" t="s">
        <v>0</v>
      </c>
      <c r="C931" s="19">
        <f>H946</f>
        <v>0</v>
      </c>
      <c r="E931" s="2" t="s">
        <v>1</v>
      </c>
      <c r="F931" s="2" t="s">
        <v>2</v>
      </c>
      <c r="G931" s="2" t="s">
        <v>3</v>
      </c>
      <c r="H931" s="2" t="s">
        <v>4</v>
      </c>
      <c r="N931" s="2" t="s">
        <v>1</v>
      </c>
      <c r="O931" s="2" t="s">
        <v>5</v>
      </c>
      <c r="P931" s="2" t="s">
        <v>4</v>
      </c>
      <c r="Q931" s="2" t="s">
        <v>6</v>
      </c>
      <c r="R931" s="2" t="s">
        <v>7</v>
      </c>
      <c r="S931" s="3"/>
      <c r="V931" s="17"/>
      <c r="X931" s="1" t="s">
        <v>0</v>
      </c>
      <c r="Y931" s="19">
        <f>AD946</f>
        <v>0</v>
      </c>
      <c r="AA931" s="2" t="s">
        <v>1</v>
      </c>
      <c r="AB931" s="2" t="s">
        <v>2</v>
      </c>
      <c r="AC931" s="2" t="s">
        <v>3</v>
      </c>
      <c r="AD931" s="2" t="s">
        <v>4</v>
      </c>
      <c r="AJ931" s="2" t="s">
        <v>1</v>
      </c>
      <c r="AK931" s="2" t="s">
        <v>5</v>
      </c>
      <c r="AL931" s="2" t="s">
        <v>4</v>
      </c>
      <c r="AM931" s="2" t="s">
        <v>6</v>
      </c>
      <c r="AN931" s="2" t="s">
        <v>7</v>
      </c>
      <c r="AO931" s="3"/>
    </row>
    <row r="932" spans="2:41">
      <c r="C932" s="2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Y932" s="2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24</v>
      </c>
      <c r="C933" s="19">
        <f>IF(C930&gt;0,C930+C931,C931)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24</v>
      </c>
      <c r="Y933" s="19">
        <f>IF(Y930&gt;0,Y930+Y931,Y931)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" t="s">
        <v>9</v>
      </c>
      <c r="C934" s="20">
        <f>C958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" t="s">
        <v>9</v>
      </c>
      <c r="Y934" s="20">
        <f>Y958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6" t="s">
        <v>26</v>
      </c>
      <c r="C935" s="21">
        <f>C933-C934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 t="s">
        <v>27</v>
      </c>
      <c r="Y935" s="21">
        <f>Y933-Y934</f>
        <v>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ht="23.25">
      <c r="B936" s="6"/>
      <c r="C936" s="7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83" t="str">
        <f>IF(Y935&lt;0,"NO PAGAR","COBRAR'")</f>
        <v>COBRAR'</v>
      </c>
      <c r="Y936" s="183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ht="23.25">
      <c r="B937" s="183" t="str">
        <f>IF(C935&lt;0,"NO PAGAR","COBRAR'")</f>
        <v>COBRAR'</v>
      </c>
      <c r="C937" s="183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/>
      <c r="Y937" s="8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76" t="s">
        <v>9</v>
      </c>
      <c r="C938" s="177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76" t="s">
        <v>9</v>
      </c>
      <c r="Y938" s="177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9" t="str">
        <f>IF(Y890&lt;0,"SALDO ADELANTADO","SALDO A FAVOR '")</f>
        <v>SALDO A FAVOR '</v>
      </c>
      <c r="C939" s="10">
        <f>IF(Y890&lt;=0,Y890*-1)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9" t="str">
        <f>IF(C935&lt;0,"SALDO ADELANTADO","SALDO A FAVOR'")</f>
        <v>SALDO A FAVOR'</v>
      </c>
      <c r="Y939" s="10">
        <f>IF(C935&lt;=0,C935*-1)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10</v>
      </c>
      <c r="C940" s="10">
        <f>R948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10</v>
      </c>
      <c r="Y940" s="10">
        <f>AN948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11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11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12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12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13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13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14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14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15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15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16</v>
      </c>
      <c r="C946" s="10"/>
      <c r="E946" s="178" t="s">
        <v>7</v>
      </c>
      <c r="F946" s="179"/>
      <c r="G946" s="180"/>
      <c r="H946" s="5">
        <f>SUM(H932:H945)</f>
        <v>0</v>
      </c>
      <c r="N946" s="3"/>
      <c r="O946" s="3"/>
      <c r="P946" s="3"/>
      <c r="Q946" s="3"/>
      <c r="R946" s="18"/>
      <c r="S946" s="3"/>
      <c r="V946" s="17"/>
      <c r="X946" s="11" t="s">
        <v>16</v>
      </c>
      <c r="Y946" s="10"/>
      <c r="AA946" s="178" t="s">
        <v>7</v>
      </c>
      <c r="AB946" s="179"/>
      <c r="AC946" s="180"/>
      <c r="AD946" s="5">
        <f>SUM(AD932:AD945)</f>
        <v>0</v>
      </c>
      <c r="AJ946" s="3"/>
      <c r="AK946" s="3"/>
      <c r="AL946" s="3"/>
      <c r="AM946" s="3"/>
      <c r="AN946" s="18"/>
      <c r="AO946" s="3"/>
    </row>
    <row r="947" spans="2:41">
      <c r="B947" s="11" t="s">
        <v>17</v>
      </c>
      <c r="C947" s="10"/>
      <c r="E947" s="13"/>
      <c r="F947" s="13"/>
      <c r="G947" s="13"/>
      <c r="N947" s="3"/>
      <c r="O947" s="3"/>
      <c r="P947" s="3"/>
      <c r="Q947" s="3"/>
      <c r="R947" s="18"/>
      <c r="S947" s="3"/>
      <c r="V947" s="17"/>
      <c r="X947" s="11" t="s">
        <v>17</v>
      </c>
      <c r="Y947" s="10"/>
      <c r="AA947" s="13"/>
      <c r="AB947" s="13"/>
      <c r="AC947" s="13"/>
      <c r="AJ947" s="3"/>
      <c r="AK947" s="3"/>
      <c r="AL947" s="3"/>
      <c r="AM947" s="3"/>
      <c r="AN947" s="18"/>
      <c r="AO947" s="3"/>
    </row>
    <row r="948" spans="2:41">
      <c r="B948" s="12"/>
      <c r="C948" s="10"/>
      <c r="N948" s="178" t="s">
        <v>7</v>
      </c>
      <c r="O948" s="179"/>
      <c r="P948" s="179"/>
      <c r="Q948" s="180"/>
      <c r="R948" s="18">
        <f>SUM(R932:R947)</f>
        <v>0</v>
      </c>
      <c r="S948" s="3"/>
      <c r="V948" s="17"/>
      <c r="X948" s="12"/>
      <c r="Y948" s="10"/>
      <c r="AJ948" s="178" t="s">
        <v>7</v>
      </c>
      <c r="AK948" s="179"/>
      <c r="AL948" s="179"/>
      <c r="AM948" s="180"/>
      <c r="AN948" s="18">
        <f>SUM(AN932:AN947)</f>
        <v>0</v>
      </c>
      <c r="AO948" s="3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E951" s="14"/>
      <c r="V951" s="17"/>
      <c r="X951" s="12"/>
      <c r="Y951" s="10"/>
      <c r="AA951" s="14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1"/>
      <c r="C957" s="10"/>
      <c r="V957" s="17"/>
      <c r="X957" s="11"/>
      <c r="Y957" s="10"/>
    </row>
    <row r="958" spans="2:41">
      <c r="B958" s="15" t="s">
        <v>18</v>
      </c>
      <c r="C958" s="16">
        <f>SUM(C939:C957)</f>
        <v>0</v>
      </c>
      <c r="D958" t="s">
        <v>22</v>
      </c>
      <c r="E958" t="s">
        <v>21</v>
      </c>
      <c r="V958" s="17"/>
      <c r="X958" s="15" t="s">
        <v>18</v>
      </c>
      <c r="Y958" s="16">
        <f>SUM(Y939:Y957)</f>
        <v>0</v>
      </c>
      <c r="Z958" t="s">
        <v>22</v>
      </c>
      <c r="AA958" t="s">
        <v>21</v>
      </c>
    </row>
    <row r="959" spans="2:41">
      <c r="E959" s="1" t="s">
        <v>19</v>
      </c>
      <c r="V959" s="17"/>
      <c r="AA959" s="1" t="s">
        <v>19</v>
      </c>
    </row>
    <row r="960" spans="2:41">
      <c r="V960" s="17"/>
    </row>
    <row r="961" spans="8:31">
      <c r="V961" s="17"/>
    </row>
    <row r="962" spans="8:31">
      <c r="V962" s="17"/>
    </row>
    <row r="963" spans="8:31">
      <c r="V963" s="17"/>
    </row>
    <row r="964" spans="8:31">
      <c r="V964" s="17"/>
    </row>
    <row r="965" spans="8:31">
      <c r="V965" s="17"/>
    </row>
    <row r="966" spans="8:31">
      <c r="V966" s="17"/>
    </row>
    <row r="967" spans="8:31">
      <c r="V967" s="17"/>
    </row>
    <row r="968" spans="8:31">
      <c r="V968" s="17"/>
    </row>
    <row r="969" spans="8:31">
      <c r="V969" s="17"/>
    </row>
    <row r="970" spans="8:31">
      <c r="V970" s="17"/>
    </row>
    <row r="971" spans="8:31">
      <c r="V971" s="17"/>
    </row>
    <row r="972" spans="8:31">
      <c r="V972" s="17"/>
      <c r="AC972" s="184" t="s">
        <v>29</v>
      </c>
      <c r="AD972" s="184"/>
      <c r="AE972" s="184"/>
    </row>
    <row r="973" spans="8:31">
      <c r="H973" s="181" t="s">
        <v>28</v>
      </c>
      <c r="I973" s="181"/>
      <c r="J973" s="181"/>
      <c r="V973" s="17"/>
      <c r="AC973" s="184"/>
      <c r="AD973" s="184"/>
      <c r="AE973" s="184"/>
    </row>
    <row r="974" spans="8:31">
      <c r="H974" s="181"/>
      <c r="I974" s="181"/>
      <c r="J974" s="181"/>
      <c r="V974" s="17"/>
      <c r="AC974" s="184"/>
      <c r="AD974" s="184"/>
      <c r="AE974" s="184"/>
    </row>
    <row r="975" spans="8:31">
      <c r="V975" s="17"/>
    </row>
    <row r="976" spans="8:31">
      <c r="V976" s="17"/>
    </row>
    <row r="977" spans="2:41" ht="23.25">
      <c r="B977" s="22" t="s">
        <v>72</v>
      </c>
      <c r="V977" s="17"/>
      <c r="X977" s="22" t="s">
        <v>74</v>
      </c>
    </row>
    <row r="978" spans="2:41" ht="23.25">
      <c r="B978" s="23" t="s">
        <v>32</v>
      </c>
      <c r="C978" s="20">
        <f>IF(X930="PAGADO",0,Y935)</f>
        <v>0</v>
      </c>
      <c r="E978" s="182" t="s">
        <v>20</v>
      </c>
      <c r="F978" s="182"/>
      <c r="G978" s="182"/>
      <c r="H978" s="182"/>
      <c r="V978" s="17"/>
      <c r="X978" s="23" t="s">
        <v>32</v>
      </c>
      <c r="Y978" s="20">
        <f>IF(B978="PAGADO",0,C983)</f>
        <v>0</v>
      </c>
      <c r="AA978" s="182" t="s">
        <v>20</v>
      </c>
      <c r="AB978" s="182"/>
      <c r="AC978" s="182"/>
      <c r="AD978" s="182"/>
    </row>
    <row r="979" spans="2:41">
      <c r="B979" s="1" t="s">
        <v>0</v>
      </c>
      <c r="C979" s="19">
        <f>H994</f>
        <v>0</v>
      </c>
      <c r="E979" s="2" t="s">
        <v>1</v>
      </c>
      <c r="F979" s="2" t="s">
        <v>2</v>
      </c>
      <c r="G979" s="2" t="s">
        <v>3</v>
      </c>
      <c r="H979" s="2" t="s">
        <v>4</v>
      </c>
      <c r="N979" s="2" t="s">
        <v>1</v>
      </c>
      <c r="O979" s="2" t="s">
        <v>5</v>
      </c>
      <c r="P979" s="2" t="s">
        <v>4</v>
      </c>
      <c r="Q979" s="2" t="s">
        <v>6</v>
      </c>
      <c r="R979" s="2" t="s">
        <v>7</v>
      </c>
      <c r="S979" s="3"/>
      <c r="V979" s="17"/>
      <c r="X979" s="1" t="s">
        <v>0</v>
      </c>
      <c r="Y979" s="19">
        <f>AD994</f>
        <v>0</v>
      </c>
      <c r="AA979" s="2" t="s">
        <v>1</v>
      </c>
      <c r="AB979" s="2" t="s">
        <v>2</v>
      </c>
      <c r="AC979" s="2" t="s">
        <v>3</v>
      </c>
      <c r="AD979" s="2" t="s">
        <v>4</v>
      </c>
      <c r="AJ979" s="2" t="s">
        <v>1</v>
      </c>
      <c r="AK979" s="2" t="s">
        <v>5</v>
      </c>
      <c r="AL979" s="2" t="s">
        <v>4</v>
      </c>
      <c r="AM979" s="2" t="s">
        <v>6</v>
      </c>
      <c r="AN979" s="2" t="s">
        <v>7</v>
      </c>
      <c r="AO979" s="3"/>
    </row>
    <row r="980" spans="2:41">
      <c r="C980" s="2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Y980" s="2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" t="s">
        <v>24</v>
      </c>
      <c r="C981" s="19">
        <f>IF(C978&gt;0,C978+C979,C979)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24</v>
      </c>
      <c r="Y981" s="19">
        <f>IF(Y978&gt;0,Y978+Y979,Y979)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" t="s">
        <v>9</v>
      </c>
      <c r="C982" s="20">
        <f>C1005</f>
        <v>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" t="s">
        <v>9</v>
      </c>
      <c r="Y982" s="20">
        <f>Y1005</f>
        <v>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6" t="s">
        <v>25</v>
      </c>
      <c r="C983" s="21">
        <f>C981-C982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6" t="s">
        <v>8</v>
      </c>
      <c r="Y983" s="21">
        <f>Y981-Y982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6.25">
      <c r="B984" s="185" t="str">
        <f>IF(C983&lt;0,"NO PAGAR","COBRAR")</f>
        <v>COBRAR</v>
      </c>
      <c r="C984" s="185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85" t="str">
        <f>IF(Y983&lt;0,"NO PAGAR","COBRAR")</f>
        <v>COBRAR</v>
      </c>
      <c r="Y984" s="185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76" t="s">
        <v>9</v>
      </c>
      <c r="C985" s="177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76" t="s">
        <v>9</v>
      </c>
      <c r="Y985" s="177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9" t="str">
        <f>IF(C1019&lt;0,"SALDO A FAVOR","SALDO ADELANTAD0'")</f>
        <v>SALDO ADELANTAD0'</v>
      </c>
      <c r="C986" s="10">
        <f>IF(Y930&lt;=0,Y930*-1)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IF(C983&lt;0,"SALDO ADELANTADO","SALDO A FAVOR'")</f>
        <v>SALDO A FAVOR'</v>
      </c>
      <c r="Y986" s="10">
        <f>IF(C983&lt;=0,C983*-1)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10</v>
      </c>
      <c r="C987" s="10">
        <f>R996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AN996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16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17</v>
      </c>
      <c r="C994" s="10"/>
      <c r="E994" s="178" t="s">
        <v>7</v>
      </c>
      <c r="F994" s="179"/>
      <c r="G994" s="180"/>
      <c r="H994" s="5">
        <f>SUM(H980:H993)</f>
        <v>0</v>
      </c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78" t="s">
        <v>7</v>
      </c>
      <c r="AB994" s="179"/>
      <c r="AC994" s="180"/>
      <c r="AD994" s="5">
        <f>SUM(AD980:AD993)</f>
        <v>0</v>
      </c>
      <c r="AJ994" s="3"/>
      <c r="AK994" s="3"/>
      <c r="AL994" s="3"/>
      <c r="AM994" s="3"/>
      <c r="AN994" s="18"/>
      <c r="AO994" s="3"/>
    </row>
    <row r="995" spans="2:41">
      <c r="B995" s="12"/>
      <c r="C995" s="10"/>
      <c r="E995" s="13"/>
      <c r="F995" s="13"/>
      <c r="G995" s="13"/>
      <c r="N995" s="3"/>
      <c r="O995" s="3"/>
      <c r="P995" s="3"/>
      <c r="Q995" s="3"/>
      <c r="R995" s="18"/>
      <c r="S995" s="3"/>
      <c r="V995" s="17"/>
      <c r="X995" s="12"/>
      <c r="Y995" s="10"/>
      <c r="AA995" s="13"/>
      <c r="AB995" s="13"/>
      <c r="AC995" s="13"/>
      <c r="AJ995" s="3"/>
      <c r="AK995" s="3"/>
      <c r="AL995" s="3"/>
      <c r="AM995" s="3"/>
      <c r="AN995" s="18"/>
      <c r="AO995" s="3"/>
    </row>
    <row r="996" spans="2:41">
      <c r="B996" s="12"/>
      <c r="C996" s="10"/>
      <c r="N996" s="178" t="s">
        <v>7</v>
      </c>
      <c r="O996" s="179"/>
      <c r="P996" s="179"/>
      <c r="Q996" s="180"/>
      <c r="R996" s="18">
        <f>SUM(R980:R995)</f>
        <v>0</v>
      </c>
      <c r="S996" s="3"/>
      <c r="V996" s="17"/>
      <c r="X996" s="12"/>
      <c r="Y996" s="10"/>
      <c r="AJ996" s="178" t="s">
        <v>7</v>
      </c>
      <c r="AK996" s="179"/>
      <c r="AL996" s="179"/>
      <c r="AM996" s="180"/>
      <c r="AN996" s="18">
        <f>SUM(AN980:AN995)</f>
        <v>0</v>
      </c>
      <c r="AO996" s="3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E999" s="14"/>
      <c r="V999" s="17"/>
      <c r="X999" s="12"/>
      <c r="Y999" s="10"/>
      <c r="AA999" s="14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1"/>
      <c r="C1004" s="10"/>
      <c r="V1004" s="17"/>
      <c r="X1004" s="11"/>
      <c r="Y1004" s="10"/>
    </row>
    <row r="1005" spans="2:41">
      <c r="B1005" s="15" t="s">
        <v>18</v>
      </c>
      <c r="C1005" s="16">
        <f>SUM(C986:C1004)</f>
        <v>0</v>
      </c>
      <c r="V1005" s="17"/>
      <c r="X1005" s="15" t="s">
        <v>18</v>
      </c>
      <c r="Y1005" s="16">
        <f>SUM(Y986:Y1004)</f>
        <v>0</v>
      </c>
    </row>
    <row r="1006" spans="2:41">
      <c r="D1006" t="s">
        <v>22</v>
      </c>
      <c r="E1006" t="s">
        <v>21</v>
      </c>
      <c r="V1006" s="17"/>
      <c r="Z1006" t="s">
        <v>22</v>
      </c>
      <c r="AA1006" t="s">
        <v>21</v>
      </c>
    </row>
    <row r="1007" spans="2:41">
      <c r="E1007" s="1" t="s">
        <v>19</v>
      </c>
      <c r="V1007" s="17"/>
      <c r="AA1007" s="1" t="s">
        <v>19</v>
      </c>
    </row>
    <row r="1008" spans="2:41">
      <c r="V1008" s="17"/>
    </row>
    <row r="1009" spans="1:43">
      <c r="V1009" s="17"/>
    </row>
    <row r="1010" spans="1:43">
      <c r="V1010" s="17"/>
    </row>
    <row r="1011" spans="1:43">
      <c r="V1011" s="17"/>
    </row>
    <row r="1012" spans="1:43">
      <c r="V1012" s="17"/>
    </row>
    <row r="1013" spans="1:43">
      <c r="V1013" s="17"/>
    </row>
    <row r="1014" spans="1:43">
      <c r="A1014" s="17"/>
      <c r="B1014" s="1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</row>
    <row r="1015" spans="1:43">
      <c r="A1015" s="17"/>
      <c r="B1015" s="17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</row>
    <row r="1016" spans="1:43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>
      <c r="V1017" s="17"/>
    </row>
    <row r="1018" spans="1:43">
      <c r="H1018" s="181" t="s">
        <v>30</v>
      </c>
      <c r="I1018" s="181"/>
      <c r="J1018" s="181"/>
      <c r="V1018" s="17"/>
      <c r="AA1018" s="181" t="s">
        <v>31</v>
      </c>
      <c r="AB1018" s="181"/>
      <c r="AC1018" s="181"/>
    </row>
    <row r="1019" spans="1:43">
      <c r="H1019" s="181"/>
      <c r="I1019" s="181"/>
      <c r="J1019" s="181"/>
      <c r="V1019" s="17"/>
      <c r="AA1019" s="181"/>
      <c r="AB1019" s="181"/>
      <c r="AC1019" s="181"/>
    </row>
    <row r="1020" spans="1:43">
      <c r="V1020" s="17"/>
    </row>
    <row r="1021" spans="1:43">
      <c r="V1021" s="17"/>
    </row>
    <row r="1022" spans="1:43" ht="23.25">
      <c r="B1022" s="24" t="s">
        <v>72</v>
      </c>
      <c r="V1022" s="17"/>
      <c r="X1022" s="22" t="s">
        <v>72</v>
      </c>
    </row>
    <row r="1023" spans="1:43" ht="23.25">
      <c r="B1023" s="23" t="s">
        <v>32</v>
      </c>
      <c r="C1023" s="20">
        <f>IF(X978="PAGADO",0,C983)</f>
        <v>0</v>
      </c>
      <c r="E1023" s="182" t="s">
        <v>20</v>
      </c>
      <c r="F1023" s="182"/>
      <c r="G1023" s="182"/>
      <c r="H1023" s="182"/>
      <c r="V1023" s="17"/>
      <c r="X1023" s="23" t="s">
        <v>32</v>
      </c>
      <c r="Y1023" s="20">
        <f>IF(B1823="PAGADO",0,C1028)</f>
        <v>0</v>
      </c>
      <c r="AA1023" s="182" t="s">
        <v>20</v>
      </c>
      <c r="AB1023" s="182"/>
      <c r="AC1023" s="182"/>
      <c r="AD1023" s="182"/>
    </row>
    <row r="1024" spans="1:43">
      <c r="B1024" s="1" t="s">
        <v>0</v>
      </c>
      <c r="C1024" s="19">
        <f>H1039</f>
        <v>0</v>
      </c>
      <c r="E1024" s="2" t="s">
        <v>1</v>
      </c>
      <c r="F1024" s="2" t="s">
        <v>2</v>
      </c>
      <c r="G1024" s="2" t="s">
        <v>3</v>
      </c>
      <c r="H1024" s="2" t="s">
        <v>4</v>
      </c>
      <c r="N1024" s="2" t="s">
        <v>1</v>
      </c>
      <c r="O1024" s="2" t="s">
        <v>5</v>
      </c>
      <c r="P1024" s="2" t="s">
        <v>4</v>
      </c>
      <c r="Q1024" s="2" t="s">
        <v>6</v>
      </c>
      <c r="R1024" s="2" t="s">
        <v>7</v>
      </c>
      <c r="S1024" s="3"/>
      <c r="V1024" s="17"/>
      <c r="X1024" s="1" t="s">
        <v>0</v>
      </c>
      <c r="Y1024" s="19">
        <f>AD1039</f>
        <v>0</v>
      </c>
      <c r="AA1024" s="2" t="s">
        <v>1</v>
      </c>
      <c r="AB1024" s="2" t="s">
        <v>2</v>
      </c>
      <c r="AC1024" s="2" t="s">
        <v>3</v>
      </c>
      <c r="AD1024" s="2" t="s">
        <v>4</v>
      </c>
      <c r="AJ1024" s="2" t="s">
        <v>1</v>
      </c>
      <c r="AK1024" s="2" t="s">
        <v>5</v>
      </c>
      <c r="AL1024" s="2" t="s">
        <v>4</v>
      </c>
      <c r="AM1024" s="2" t="s">
        <v>6</v>
      </c>
      <c r="AN1024" s="2" t="s">
        <v>7</v>
      </c>
      <c r="AO1024" s="3"/>
    </row>
    <row r="1025" spans="2:41">
      <c r="C1025" s="2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Y1025" s="2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" t="s">
        <v>24</v>
      </c>
      <c r="C1026" s="19">
        <f>IF(C1023&gt;0,C1023+C1024,C1024)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24</v>
      </c>
      <c r="Y1026" s="19">
        <f>IF(Y1023&gt;0,Y1023+Y1024,Y1024)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" t="s">
        <v>9</v>
      </c>
      <c r="C1027" s="20">
        <f>C1051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9</v>
      </c>
      <c r="Y1027" s="20">
        <f>Y1051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6" t="s">
        <v>26</v>
      </c>
      <c r="C1028" s="21">
        <f>C1026-C1027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 t="s">
        <v>27</v>
      </c>
      <c r="Y1028" s="21">
        <f>Y1026-Y1027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ht="23.25">
      <c r="B1029" s="6"/>
      <c r="C1029" s="7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83" t="str">
        <f>IF(Y1028&lt;0,"NO PAGAR","COBRAR'")</f>
        <v>COBRAR'</v>
      </c>
      <c r="Y1029" s="183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ht="23.25">
      <c r="B1030" s="183" t="str">
        <f>IF(C1028&lt;0,"NO PAGAR","COBRAR'")</f>
        <v>COBRAR'</v>
      </c>
      <c r="C1030" s="183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/>
      <c r="Y1030" s="8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76" t="s">
        <v>9</v>
      </c>
      <c r="C1031" s="177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76" t="s">
        <v>9</v>
      </c>
      <c r="Y1031" s="177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9" t="str">
        <f>IF(Y983&lt;0,"SALDO ADELANTADO","SALDO A FAVOR '")</f>
        <v>SALDO A FAVOR '</v>
      </c>
      <c r="C1032" s="10">
        <f>IF(Y983&lt;=0,Y983*-1)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9" t="str">
        <f>IF(C1028&lt;0,"SALDO ADELANTADO","SALDO A FAVOR'")</f>
        <v>SALDO A FAVOR'</v>
      </c>
      <c r="Y1032" s="10">
        <f>IF(C1028&lt;=0,C1028*-1)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10</v>
      </c>
      <c r="C1033" s="10">
        <f>R1041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10</v>
      </c>
      <c r="Y1033" s="10">
        <f>AN1041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11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11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12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12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13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13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14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14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15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15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16</v>
      </c>
      <c r="C1039" s="10"/>
      <c r="E1039" s="178" t="s">
        <v>7</v>
      </c>
      <c r="F1039" s="179"/>
      <c r="G1039" s="180"/>
      <c r="H1039" s="5">
        <f>SUM(H1025:H1038)</f>
        <v>0</v>
      </c>
      <c r="N1039" s="3"/>
      <c r="O1039" s="3"/>
      <c r="P1039" s="3"/>
      <c r="Q1039" s="3"/>
      <c r="R1039" s="18"/>
      <c r="S1039" s="3"/>
      <c r="V1039" s="17"/>
      <c r="X1039" s="11" t="s">
        <v>16</v>
      </c>
      <c r="Y1039" s="10"/>
      <c r="AA1039" s="178" t="s">
        <v>7</v>
      </c>
      <c r="AB1039" s="179"/>
      <c r="AC1039" s="180"/>
      <c r="AD1039" s="5">
        <f>SUM(AD1025:AD1038)</f>
        <v>0</v>
      </c>
      <c r="AJ1039" s="3"/>
      <c r="AK1039" s="3"/>
      <c r="AL1039" s="3"/>
      <c r="AM1039" s="3"/>
      <c r="AN1039" s="18"/>
      <c r="AO1039" s="3"/>
    </row>
    <row r="1040" spans="2:41">
      <c r="B1040" s="11" t="s">
        <v>17</v>
      </c>
      <c r="C1040" s="10"/>
      <c r="E1040" s="13"/>
      <c r="F1040" s="13"/>
      <c r="G1040" s="13"/>
      <c r="N1040" s="3"/>
      <c r="O1040" s="3"/>
      <c r="P1040" s="3"/>
      <c r="Q1040" s="3"/>
      <c r="R1040" s="18"/>
      <c r="S1040" s="3"/>
      <c r="V1040" s="17"/>
      <c r="X1040" s="11" t="s">
        <v>17</v>
      </c>
      <c r="Y1040" s="10"/>
      <c r="AA1040" s="13"/>
      <c r="AB1040" s="13"/>
      <c r="AC1040" s="13"/>
      <c r="AJ1040" s="3"/>
      <c r="AK1040" s="3"/>
      <c r="AL1040" s="3"/>
      <c r="AM1040" s="3"/>
      <c r="AN1040" s="18"/>
      <c r="AO1040" s="3"/>
    </row>
    <row r="1041" spans="2:41">
      <c r="B1041" s="12"/>
      <c r="C1041" s="10"/>
      <c r="N1041" s="178" t="s">
        <v>7</v>
      </c>
      <c r="O1041" s="179"/>
      <c r="P1041" s="179"/>
      <c r="Q1041" s="180"/>
      <c r="R1041" s="18">
        <f>SUM(R1025:R1040)</f>
        <v>0</v>
      </c>
      <c r="S1041" s="3"/>
      <c r="V1041" s="17"/>
      <c r="X1041" s="12"/>
      <c r="Y1041" s="10"/>
      <c r="AJ1041" s="178" t="s">
        <v>7</v>
      </c>
      <c r="AK1041" s="179"/>
      <c r="AL1041" s="179"/>
      <c r="AM1041" s="180"/>
      <c r="AN1041" s="18">
        <f>SUM(AN1025:AN1040)</f>
        <v>0</v>
      </c>
      <c r="AO1041" s="3"/>
    </row>
    <row r="1042" spans="2:41">
      <c r="B1042" s="12"/>
      <c r="C1042" s="10"/>
      <c r="V1042" s="17"/>
      <c r="X1042" s="12"/>
      <c r="Y1042" s="10"/>
    </row>
    <row r="1043" spans="2:41">
      <c r="B1043" s="12"/>
      <c r="C1043" s="10"/>
      <c r="V1043" s="17"/>
      <c r="X1043" s="12"/>
      <c r="Y1043" s="10"/>
    </row>
    <row r="1044" spans="2:41">
      <c r="B1044" s="12"/>
      <c r="C1044" s="10"/>
      <c r="E1044" s="14"/>
      <c r="V1044" s="17"/>
      <c r="X1044" s="12"/>
      <c r="Y1044" s="10"/>
      <c r="AA1044" s="14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1"/>
      <c r="C1050" s="10"/>
      <c r="V1050" s="17"/>
      <c r="X1050" s="11"/>
      <c r="Y1050" s="10"/>
    </row>
    <row r="1051" spans="2:41">
      <c r="B1051" s="15" t="s">
        <v>18</v>
      </c>
      <c r="C1051" s="16">
        <f>SUM(C1032:C1050)</f>
        <v>0</v>
      </c>
      <c r="D1051" t="s">
        <v>22</v>
      </c>
      <c r="E1051" t="s">
        <v>21</v>
      </c>
      <c r="V1051" s="17"/>
      <c r="X1051" s="15" t="s">
        <v>18</v>
      </c>
      <c r="Y1051" s="16">
        <f>SUM(Y1032:Y1050)</f>
        <v>0</v>
      </c>
      <c r="Z1051" t="s">
        <v>22</v>
      </c>
      <c r="AA1051" t="s">
        <v>21</v>
      </c>
    </row>
    <row r="1052" spans="2:41">
      <c r="E1052" s="1" t="s">
        <v>19</v>
      </c>
      <c r="V1052" s="17"/>
      <c r="AA1052" s="1" t="s">
        <v>19</v>
      </c>
    </row>
    <row r="1053" spans="2:41">
      <c r="V1053" s="17"/>
    </row>
    <row r="1054" spans="2:41">
      <c r="V1054" s="17"/>
    </row>
    <row r="1055" spans="2:41">
      <c r="V1055" s="17"/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</sheetData>
  <mergeCells count="290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AJ668:AM668"/>
    <mergeCell ref="AC692:AE694"/>
    <mergeCell ref="H693:J694"/>
    <mergeCell ref="E650:H650"/>
    <mergeCell ref="AA650:AD650"/>
    <mergeCell ref="X656:Y656"/>
    <mergeCell ref="B657:C657"/>
    <mergeCell ref="B658:C658"/>
    <mergeCell ref="X658:Y658"/>
    <mergeCell ref="E698:H698"/>
    <mergeCell ref="AA698:AD698"/>
    <mergeCell ref="B704:C704"/>
    <mergeCell ref="X704:Y704"/>
    <mergeCell ref="B705:C705"/>
    <mergeCell ref="X705:Y705"/>
    <mergeCell ref="E666:G666"/>
    <mergeCell ref="AA666:AC666"/>
    <mergeCell ref="N668:Q668"/>
    <mergeCell ref="B750:C750"/>
    <mergeCell ref="B751:C751"/>
    <mergeCell ref="X751:Y751"/>
    <mergeCell ref="E714:G714"/>
    <mergeCell ref="AA714:AC714"/>
    <mergeCell ref="N716:Q716"/>
    <mergeCell ref="AJ716:AM716"/>
    <mergeCell ref="H738:J739"/>
    <mergeCell ref="AA738:AC739"/>
    <mergeCell ref="E759:G759"/>
    <mergeCell ref="AA759:AC759"/>
    <mergeCell ref="N761:Q761"/>
    <mergeCell ref="AJ761:AM761"/>
    <mergeCell ref="AC785:AE787"/>
    <mergeCell ref="H786:J787"/>
    <mergeCell ref="E743:H743"/>
    <mergeCell ref="AA743:AD743"/>
    <mergeCell ref="X749:Y749"/>
    <mergeCell ref="E807:G807"/>
    <mergeCell ref="AA807:AC807"/>
    <mergeCell ref="N809:Q809"/>
    <mergeCell ref="AJ809:AM809"/>
    <mergeCell ref="H831:J832"/>
    <mergeCell ref="AA831:AC832"/>
    <mergeCell ref="E791:H791"/>
    <mergeCell ref="AA791:AD791"/>
    <mergeCell ref="B797:C797"/>
    <mergeCell ref="X797:Y797"/>
    <mergeCell ref="B798:C798"/>
    <mergeCell ref="X798:Y798"/>
    <mergeCell ref="AJ854:AM854"/>
    <mergeCell ref="AC879:AE881"/>
    <mergeCell ref="H880:J881"/>
    <mergeCell ref="E836:H836"/>
    <mergeCell ref="AA836:AD836"/>
    <mergeCell ref="X842:Y842"/>
    <mergeCell ref="B843:C843"/>
    <mergeCell ref="B844:C844"/>
    <mergeCell ref="X844:Y844"/>
    <mergeCell ref="E885:H885"/>
    <mergeCell ref="AA885:AD885"/>
    <mergeCell ref="B891:C891"/>
    <mergeCell ref="X891:Y891"/>
    <mergeCell ref="B892:C892"/>
    <mergeCell ref="X892:Y892"/>
    <mergeCell ref="E852:G852"/>
    <mergeCell ref="AA852:AC852"/>
    <mergeCell ref="N854:Q854"/>
    <mergeCell ref="B937:C937"/>
    <mergeCell ref="B938:C938"/>
    <mergeCell ref="X938:Y938"/>
    <mergeCell ref="E901:G901"/>
    <mergeCell ref="AA901:AC901"/>
    <mergeCell ref="N903:Q903"/>
    <mergeCell ref="AJ903:AM903"/>
    <mergeCell ref="H925:J926"/>
    <mergeCell ref="AA925:AC926"/>
    <mergeCell ref="E946:G946"/>
    <mergeCell ref="AA946:AC946"/>
    <mergeCell ref="N948:Q948"/>
    <mergeCell ref="AJ948:AM948"/>
    <mergeCell ref="AC972:AE974"/>
    <mergeCell ref="H973:J974"/>
    <mergeCell ref="E930:H930"/>
    <mergeCell ref="AA930:AD930"/>
    <mergeCell ref="X936:Y936"/>
    <mergeCell ref="E994:G994"/>
    <mergeCell ref="AA994:AC994"/>
    <mergeCell ref="N996:Q996"/>
    <mergeCell ref="AJ996:AM996"/>
    <mergeCell ref="H1018:J1019"/>
    <mergeCell ref="AA1018:AC1019"/>
    <mergeCell ref="E978:H978"/>
    <mergeCell ref="AA978:AD978"/>
    <mergeCell ref="B984:C984"/>
    <mergeCell ref="X984:Y984"/>
    <mergeCell ref="B985:C985"/>
    <mergeCell ref="X985:Y985"/>
    <mergeCell ref="E1039:G1039"/>
    <mergeCell ref="AA1039:AC1039"/>
    <mergeCell ref="N1041:Q1041"/>
    <mergeCell ref="AJ1041:AM1041"/>
    <mergeCell ref="E1023:H1023"/>
    <mergeCell ref="AA1023:AD1023"/>
    <mergeCell ref="X1029:Y1029"/>
    <mergeCell ref="B1030:C1030"/>
    <mergeCell ref="B1031:C1031"/>
    <mergeCell ref="X1031:Y1031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77"/>
  <sheetViews>
    <sheetView topLeftCell="Y562" zoomScale="85" zoomScaleNormal="85" workbookViewId="0">
      <selection activeCell="AN570" sqref="AN570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2" t="s">
        <v>62</v>
      </c>
      <c r="F8" s="182"/>
      <c r="G8" s="182"/>
      <c r="H8" s="182"/>
      <c r="O8" s="196" t="s">
        <v>188</v>
      </c>
      <c r="P8" s="196"/>
      <c r="Q8" s="196"/>
      <c r="V8" s="17"/>
      <c r="X8" s="23" t="s">
        <v>156</v>
      </c>
      <c r="Y8" s="20">
        <f>IF(B8="PAGADO",0,C13)</f>
        <v>212.35000000000002</v>
      </c>
      <c r="AA8" s="182" t="s">
        <v>142</v>
      </c>
      <c r="AB8" s="182"/>
      <c r="AC8" s="182"/>
      <c r="AD8" s="182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COBRAR</v>
      </c>
      <c r="C14" s="18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5" t="str">
        <f>IF(Y13&lt;0,"NO PAGAR","COBRAR")</f>
        <v>COBRAR</v>
      </c>
      <c r="Y14" s="185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78" t="s">
        <v>7</v>
      </c>
      <c r="AB24" s="179"/>
      <c r="AC24" s="180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282.64999999999998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82" t="s">
        <v>142</v>
      </c>
      <c r="F53" s="182"/>
      <c r="G53" s="182"/>
      <c r="H53" s="182"/>
      <c r="V53" s="17"/>
      <c r="X53" s="23" t="s">
        <v>32</v>
      </c>
      <c r="Y53" s="20">
        <f>IF(B53="PAGADO",0,C58)</f>
        <v>142.09</v>
      </c>
      <c r="AA53" s="182" t="s">
        <v>253</v>
      </c>
      <c r="AB53" s="182"/>
      <c r="AC53" s="182"/>
      <c r="AD53" s="182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3" t="str">
        <f>IF(Y58&lt;0,"NO PAGAR","COBRAR'")</f>
        <v>COBRAR'</v>
      </c>
      <c r="Y59" s="18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3" t="str">
        <f>IF(C58&lt;0,"NO PAGAR","COBRAR'")</f>
        <v>COBRAR'</v>
      </c>
      <c r="C60" s="18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78" t="s">
        <v>7</v>
      </c>
      <c r="F69" s="179"/>
      <c r="G69" s="180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84" t="s">
        <v>29</v>
      </c>
      <c r="AD99" s="184"/>
      <c r="AE99" s="184"/>
    </row>
    <row r="100" spans="2:41">
      <c r="H100" s="181" t="s">
        <v>28</v>
      </c>
      <c r="I100" s="181"/>
      <c r="J100" s="181"/>
      <c r="V100" s="17"/>
      <c r="AC100" s="184"/>
      <c r="AD100" s="184"/>
      <c r="AE100" s="184"/>
    </row>
    <row r="101" spans="2:41">
      <c r="H101" s="181"/>
      <c r="I101" s="181"/>
      <c r="J101" s="181"/>
      <c r="V101" s="17"/>
      <c r="AC101" s="184"/>
      <c r="AD101" s="184"/>
      <c r="AE101" s="184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82" t="s">
        <v>62</v>
      </c>
      <c r="F105" s="182"/>
      <c r="G105" s="182"/>
      <c r="H105" s="182"/>
      <c r="V105" s="17"/>
      <c r="X105" s="23" t="s">
        <v>75</v>
      </c>
      <c r="Y105" s="20">
        <f>IF(B105="PAGADO",0,C110)</f>
        <v>0</v>
      </c>
      <c r="AA105" s="182" t="s">
        <v>309</v>
      </c>
      <c r="AB105" s="182"/>
      <c r="AC105" s="182"/>
      <c r="AD105" s="182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85" t="str">
        <f>IF(C110&lt;0,"NO PAGAR","COBRAR")</f>
        <v>COBRAR</v>
      </c>
      <c r="C111" s="185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85" t="str">
        <f>IF(Y110&lt;0,"NO PAGAR","COBRAR")</f>
        <v>NO PAGAR</v>
      </c>
      <c r="Y111" s="185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76" t="s">
        <v>9</v>
      </c>
      <c r="C112" s="17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6" t="s">
        <v>9</v>
      </c>
      <c r="Y112" s="17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78" t="s">
        <v>7</v>
      </c>
      <c r="F121" s="179"/>
      <c r="G121" s="180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78" t="s">
        <v>7</v>
      </c>
      <c r="AB121" s="179"/>
      <c r="AC121" s="180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78" t="s">
        <v>7</v>
      </c>
      <c r="O123" s="179"/>
      <c r="P123" s="179"/>
      <c r="Q123" s="180"/>
      <c r="R123" s="18">
        <f>SUM(R107:R122)</f>
        <v>0</v>
      </c>
      <c r="S123" s="3"/>
      <c r="V123" s="17"/>
      <c r="X123" s="12"/>
      <c r="Y123" s="10"/>
      <c r="AJ123" s="178" t="s">
        <v>7</v>
      </c>
      <c r="AK123" s="179"/>
      <c r="AL123" s="179"/>
      <c r="AM123" s="180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81" t="s">
        <v>30</v>
      </c>
      <c r="I132" s="181"/>
      <c r="J132" s="181"/>
      <c r="V132" s="17"/>
      <c r="AA132" s="181" t="s">
        <v>31</v>
      </c>
      <c r="AB132" s="181"/>
      <c r="AC132" s="181"/>
    </row>
    <row r="133" spans="1:43">
      <c r="H133" s="181"/>
      <c r="I133" s="181"/>
      <c r="J133" s="181"/>
      <c r="V133" s="17"/>
      <c r="AA133" s="181"/>
      <c r="AB133" s="181"/>
      <c r="AC133" s="181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82" t="s">
        <v>309</v>
      </c>
      <c r="F137" s="182"/>
      <c r="G137" s="182"/>
      <c r="H137" s="182"/>
      <c r="V137" s="17"/>
      <c r="X137" s="23" t="s">
        <v>82</v>
      </c>
      <c r="Y137" s="20">
        <f>IF(B137="PAGADO",0,C142)</f>
        <v>474.76</v>
      </c>
      <c r="AA137" s="182" t="s">
        <v>309</v>
      </c>
      <c r="AB137" s="182"/>
      <c r="AC137" s="182"/>
      <c r="AD137" s="182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83" t="str">
        <f>IF(Y142&lt;0,"NO PAGAR","COBRAR'")</f>
        <v>COBRAR'</v>
      </c>
      <c r="Y143" s="183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>
      <c r="B144" s="183" t="str">
        <f>IF(C142&lt;0,"NO PAGAR","COBRAR'")</f>
        <v>COBRAR'</v>
      </c>
      <c r="C144" s="183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76" t="s">
        <v>9</v>
      </c>
      <c r="C145" s="177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76" t="s">
        <v>9</v>
      </c>
      <c r="Y145" s="177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78" t="s">
        <v>7</v>
      </c>
      <c r="F153" s="179"/>
      <c r="G153" s="180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78" t="s">
        <v>7</v>
      </c>
      <c r="AB153" s="179"/>
      <c r="AC153" s="180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78" t="s">
        <v>7</v>
      </c>
      <c r="O155" s="179"/>
      <c r="P155" s="179"/>
      <c r="Q155" s="180"/>
      <c r="R155" s="18">
        <f>SUM(R139:R154)</f>
        <v>20</v>
      </c>
      <c r="S155" s="3"/>
      <c r="V155" s="17"/>
      <c r="X155" s="12"/>
      <c r="Y155" s="10"/>
      <c r="AJ155" s="178" t="s">
        <v>7</v>
      </c>
      <c r="AK155" s="179"/>
      <c r="AL155" s="179"/>
      <c r="AM155" s="180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84" t="s">
        <v>29</v>
      </c>
      <c r="AD180" s="184"/>
      <c r="AE180" s="184"/>
    </row>
    <row r="181" spans="2:41">
      <c r="H181" s="181" t="s">
        <v>28</v>
      </c>
      <c r="I181" s="181"/>
      <c r="J181" s="181"/>
      <c r="V181" s="17"/>
      <c r="AC181" s="184"/>
      <c r="AD181" s="184"/>
      <c r="AE181" s="184"/>
    </row>
    <row r="182" spans="2:41">
      <c r="H182" s="181"/>
      <c r="I182" s="181"/>
      <c r="J182" s="181"/>
      <c r="V182" s="17"/>
      <c r="AC182" s="184"/>
      <c r="AD182" s="184"/>
      <c r="AE182" s="184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82" t="s">
        <v>253</v>
      </c>
      <c r="F186" s="182"/>
      <c r="G186" s="182"/>
      <c r="H186" s="182"/>
      <c r="V186" s="17"/>
      <c r="X186" s="23" t="s">
        <v>130</v>
      </c>
      <c r="Y186" s="20">
        <f>IF(B186="PAGADO",0,C191)</f>
        <v>1010</v>
      </c>
      <c r="AA186" s="182" t="s">
        <v>309</v>
      </c>
      <c r="AB186" s="182"/>
      <c r="AC186" s="182"/>
      <c r="AD186" s="182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85" t="str">
        <f>IF(C191&lt;0,"NO PAGAR","COBRAR")</f>
        <v>COBRAR</v>
      </c>
      <c r="C192" s="185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85" t="str">
        <f>IF(Y191&lt;0,"NO PAGAR","COBRAR")</f>
        <v>COBRAR</v>
      </c>
      <c r="Y192" s="185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76" t="s">
        <v>9</v>
      </c>
      <c r="C193" s="177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76" t="s">
        <v>9</v>
      </c>
      <c r="Y193" s="177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78" t="s">
        <v>7</v>
      </c>
      <c r="F202" s="179"/>
      <c r="G202" s="180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78" t="s">
        <v>7</v>
      </c>
      <c r="AB202" s="179"/>
      <c r="AC202" s="180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78" t="s">
        <v>7</v>
      </c>
      <c r="O204" s="179"/>
      <c r="P204" s="179"/>
      <c r="Q204" s="180"/>
      <c r="R204" s="18">
        <f>SUM(R188:R203)</f>
        <v>0</v>
      </c>
      <c r="S204" s="3"/>
      <c r="V204" s="17"/>
      <c r="X204" s="12"/>
      <c r="Y204" s="10"/>
      <c r="AJ204" s="178" t="s">
        <v>7</v>
      </c>
      <c r="AK204" s="179"/>
      <c r="AL204" s="179"/>
      <c r="AM204" s="180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81" t="s">
        <v>30</v>
      </c>
      <c r="I226" s="181"/>
      <c r="J226" s="181"/>
      <c r="V226" s="17"/>
      <c r="AA226" s="181" t="s">
        <v>31</v>
      </c>
      <c r="AB226" s="181"/>
      <c r="AC226" s="181"/>
    </row>
    <row r="227" spans="2:41">
      <c r="H227" s="181"/>
      <c r="I227" s="181"/>
      <c r="J227" s="181"/>
      <c r="V227" s="17"/>
      <c r="AA227" s="181"/>
      <c r="AB227" s="181"/>
      <c r="AC227" s="181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82" t="s">
        <v>253</v>
      </c>
      <c r="F231" s="182"/>
      <c r="G231" s="182"/>
      <c r="H231" s="182"/>
      <c r="V231" s="17"/>
      <c r="X231" s="23" t="s">
        <v>82</v>
      </c>
      <c r="Y231" s="20">
        <f>IF(B231="PAGADO",0,C236)</f>
        <v>0</v>
      </c>
      <c r="AA231" s="182" t="s">
        <v>253</v>
      </c>
      <c r="AB231" s="182"/>
      <c r="AC231" s="182"/>
      <c r="AD231" s="182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83" t="str">
        <f>IF(Y236&lt;0,"NO PAGAR","COBRAR'")</f>
        <v>COBRAR'</v>
      </c>
      <c r="Y237" s="183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>
      <c r="B238" s="183" t="str">
        <f>IF(C236&lt;0,"NO PAGAR","COBRAR'")</f>
        <v>COBRAR'</v>
      </c>
      <c r="C238" s="183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>
      <c r="B239" s="176" t="s">
        <v>9</v>
      </c>
      <c r="C239" s="177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76" t="s">
        <v>9</v>
      </c>
      <c r="Y239" s="177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78" t="s">
        <v>7</v>
      </c>
      <c r="F247" s="179"/>
      <c r="G247" s="180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78" t="s">
        <v>7</v>
      </c>
      <c r="AB247" s="179"/>
      <c r="AC247" s="180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78" t="s">
        <v>7</v>
      </c>
      <c r="O249" s="179"/>
      <c r="P249" s="179"/>
      <c r="Q249" s="180"/>
      <c r="R249" s="18">
        <f>SUM(R233:R248)</f>
        <v>0</v>
      </c>
      <c r="S249" s="3"/>
      <c r="V249" s="17"/>
      <c r="X249" s="12"/>
      <c r="Y249" s="10"/>
      <c r="AJ249" s="178" t="s">
        <v>7</v>
      </c>
      <c r="AK249" s="179"/>
      <c r="AL249" s="179"/>
      <c r="AM249" s="180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84" t="s">
        <v>29</v>
      </c>
      <c r="AD272" s="184"/>
      <c r="AE272" s="184"/>
    </row>
    <row r="273" spans="2:41">
      <c r="H273" s="181" t="s">
        <v>28</v>
      </c>
      <c r="I273" s="181"/>
      <c r="J273" s="181"/>
      <c r="V273" s="17"/>
      <c r="AC273" s="184"/>
      <c r="AD273" s="184"/>
      <c r="AE273" s="184"/>
    </row>
    <row r="274" spans="2:41">
      <c r="H274" s="181"/>
      <c r="I274" s="181"/>
      <c r="J274" s="181"/>
      <c r="V274" s="17"/>
      <c r="AC274" s="184"/>
      <c r="AD274" s="184"/>
      <c r="AE274" s="184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82" t="s">
        <v>253</v>
      </c>
      <c r="F278" s="182"/>
      <c r="G278" s="182"/>
      <c r="H278" s="182"/>
      <c r="V278" s="17"/>
      <c r="X278" s="23" t="s">
        <v>32</v>
      </c>
      <c r="Y278" s="20">
        <f>IF(B278="PAGADO",0,C283)</f>
        <v>-367.1</v>
      </c>
      <c r="AA278" s="182" t="s">
        <v>253</v>
      </c>
      <c r="AB278" s="182"/>
      <c r="AC278" s="182"/>
      <c r="AD278" s="182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85" t="str">
        <f>IF(C283&lt;0,"NO PAGAR","COBRAR")</f>
        <v>NO PAGAR</v>
      </c>
      <c r="C284" s="185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85" t="str">
        <f>IF(Y283&lt;0,"NO PAGAR","COBRAR")</f>
        <v>NO PAGAR</v>
      </c>
      <c r="Y284" s="185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76" t="s">
        <v>9</v>
      </c>
      <c r="C285" s="177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76" t="s">
        <v>9</v>
      </c>
      <c r="Y285" s="177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78" t="s">
        <v>7</v>
      </c>
      <c r="F294" s="179"/>
      <c r="G294" s="180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78" t="s">
        <v>7</v>
      </c>
      <c r="AB294" s="179"/>
      <c r="AC294" s="180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78" t="s">
        <v>7</v>
      </c>
      <c r="O296" s="179"/>
      <c r="P296" s="179"/>
      <c r="Q296" s="180"/>
      <c r="R296" s="18">
        <f>SUM(R280:R295)</f>
        <v>320</v>
      </c>
      <c r="S296" s="3"/>
      <c r="V296" s="17"/>
      <c r="X296" s="12"/>
      <c r="Y296" s="10"/>
      <c r="AJ296" s="178" t="s">
        <v>7</v>
      </c>
      <c r="AK296" s="179"/>
      <c r="AL296" s="179"/>
      <c r="AM296" s="180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81" t="s">
        <v>30</v>
      </c>
      <c r="I318" s="181"/>
      <c r="J318" s="181"/>
      <c r="V318" s="17"/>
      <c r="AA318" s="181" t="s">
        <v>31</v>
      </c>
      <c r="AB318" s="181"/>
      <c r="AC318" s="181"/>
    </row>
    <row r="319" spans="1:43">
      <c r="H319" s="181"/>
      <c r="I319" s="181"/>
      <c r="J319" s="181"/>
      <c r="V319" s="17"/>
      <c r="AA319" s="181"/>
      <c r="AB319" s="181"/>
      <c r="AC319" s="181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82" t="s">
        <v>309</v>
      </c>
      <c r="F323" s="182"/>
      <c r="G323" s="182"/>
      <c r="H323" s="182"/>
      <c r="V323" s="17"/>
      <c r="X323" s="23" t="s">
        <v>32</v>
      </c>
      <c r="Y323" s="20">
        <f>IF(B1077="PAGADO",0,C328)</f>
        <v>-324.73999999999978</v>
      </c>
      <c r="AA323" s="182" t="s">
        <v>309</v>
      </c>
      <c r="AB323" s="182"/>
      <c r="AC323" s="182"/>
      <c r="AD323" s="182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183" t="str">
        <f>IF(Y328&lt;0,"NO PAGAR","COBRAR'")</f>
        <v>NO PAGAR</v>
      </c>
      <c r="Y329" s="183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83" t="str">
        <f>IF(C328&lt;0,"NO PAGAR","COBRAR'")</f>
        <v>NO PAGAR</v>
      </c>
      <c r="C330" s="183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76" t="s">
        <v>9</v>
      </c>
      <c r="C331" s="177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76" t="s">
        <v>9</v>
      </c>
      <c r="Y331" s="177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78" t="s">
        <v>7</v>
      </c>
      <c r="AB339" s="179"/>
      <c r="AC339" s="180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78" t="s">
        <v>7</v>
      </c>
      <c r="F340" s="179"/>
      <c r="G340" s="180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78" t="s">
        <v>7</v>
      </c>
      <c r="O341" s="179"/>
      <c r="P341" s="179"/>
      <c r="Q341" s="180"/>
      <c r="R341" s="18">
        <f>SUM(R325:R340)</f>
        <v>3750</v>
      </c>
      <c r="S341" s="3"/>
      <c r="V341" s="17"/>
      <c r="X341" s="12"/>
      <c r="Y341" s="10"/>
      <c r="AJ341" s="178" t="s">
        <v>7</v>
      </c>
      <c r="AK341" s="179"/>
      <c r="AL341" s="179"/>
      <c r="AM341" s="180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194" t="s">
        <v>64</v>
      </c>
      <c r="AC368" s="191" t="s">
        <v>29</v>
      </c>
      <c r="AD368" s="191"/>
      <c r="AE368" s="191"/>
    </row>
    <row r="369" spans="2:41">
      <c r="V369" s="17"/>
      <c r="X369" s="194"/>
      <c r="AC369" s="191"/>
      <c r="AD369" s="191"/>
      <c r="AE369" s="191"/>
    </row>
    <row r="370" spans="2:41" ht="23.25">
      <c r="B370" s="22" t="s">
        <v>64</v>
      </c>
      <c r="V370" s="17"/>
      <c r="X370" s="194"/>
      <c r="AC370" s="191"/>
      <c r="AD370" s="191"/>
      <c r="AE370" s="191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82" t="s">
        <v>309</v>
      </c>
      <c r="AB371" s="182"/>
      <c r="AC371" s="182"/>
      <c r="AD371" s="182"/>
    </row>
    <row r="372" spans="2:41" ht="23.25">
      <c r="B372" s="1" t="s">
        <v>0</v>
      </c>
      <c r="C372" s="19">
        <f>H388</f>
        <v>590</v>
      </c>
      <c r="E372" s="182" t="s">
        <v>309</v>
      </c>
      <c r="F372" s="182"/>
      <c r="G372" s="182"/>
      <c r="H372" s="182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>
      <c r="B377" s="185" t="str">
        <f>IF(C376&lt;0,"NO PAGAR","COBRAR")</f>
        <v>COBRAR</v>
      </c>
      <c r="C377" s="185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85" t="str">
        <f>IF(Y376&lt;0,"NO PAGAR","COBRAR")</f>
        <v>NO PAGAR</v>
      </c>
      <c r="Y377" s="185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76" t="s">
        <v>9</v>
      </c>
      <c r="C378" s="177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76" t="s">
        <v>9</v>
      </c>
      <c r="Y378" s="177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78" t="s">
        <v>7</v>
      </c>
      <c r="AK383" s="179"/>
      <c r="AL383" s="179"/>
      <c r="AM383" s="180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78" t="s">
        <v>7</v>
      </c>
      <c r="AB387" s="179"/>
      <c r="AC387" s="180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78" t="s">
        <v>7</v>
      </c>
      <c r="F388" s="179"/>
      <c r="G388" s="180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78" t="s">
        <v>7</v>
      </c>
      <c r="O389" s="179"/>
      <c r="P389" s="179"/>
      <c r="Q389" s="180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>
      <c r="V395" s="17"/>
      <c r="AR395" s="102"/>
    </row>
    <row r="396" spans="2:44">
      <c r="V396" s="17"/>
      <c r="AR396" s="102"/>
    </row>
    <row r="397" spans="2:44">
      <c r="V397" s="17"/>
      <c r="AR397" s="102"/>
    </row>
    <row r="398" spans="2:44">
      <c r="V398" s="17"/>
      <c r="AR398" s="102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81" t="s">
        <v>31</v>
      </c>
      <c r="AB405" s="181"/>
      <c r="AC405" s="181"/>
    </row>
    <row r="406" spans="1:43" ht="15" customHeight="1">
      <c r="H406" s="76"/>
      <c r="I406" s="76"/>
      <c r="J406" s="76"/>
      <c r="V406" s="17"/>
      <c r="AA406" s="181"/>
      <c r="AB406" s="181"/>
      <c r="AC406" s="181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82" t="s">
        <v>62</v>
      </c>
      <c r="F410" s="182"/>
      <c r="G410" s="182"/>
      <c r="H410" s="182"/>
      <c r="V410" s="17"/>
      <c r="X410" s="23" t="s">
        <v>82</v>
      </c>
      <c r="Y410" s="20">
        <f>IF(B410="PAGADO",0,C415)</f>
        <v>0</v>
      </c>
      <c r="AA410" s="182" t="s">
        <v>142</v>
      </c>
      <c r="AB410" s="182"/>
      <c r="AC410" s="182"/>
      <c r="AD410" s="182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183" t="str">
        <f>IF(Y415&lt;0,"NO PAGAR","COBRAR'")</f>
        <v>COBRAR'</v>
      </c>
      <c r="Y416" s="183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>
      <c r="B417" s="183" t="str">
        <f>IF(C415&lt;0,"NO PAGAR","COBRAR'")</f>
        <v>COBRAR'</v>
      </c>
      <c r="C417" s="183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>
      <c r="B418" s="176" t="s">
        <v>9</v>
      </c>
      <c r="C418" s="177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76" t="s">
        <v>9</v>
      </c>
      <c r="Y418" s="177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78" t="s">
        <v>7</v>
      </c>
      <c r="AK422" s="179"/>
      <c r="AL422" s="179"/>
      <c r="AM422" s="180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78" t="s">
        <v>7</v>
      </c>
      <c r="AB426" s="179"/>
      <c r="AC426" s="180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>
      <c r="B428" s="12"/>
      <c r="C428" s="10"/>
      <c r="E428" s="4"/>
      <c r="F428" s="3"/>
      <c r="G428" s="3"/>
      <c r="H428" s="5"/>
      <c r="N428" s="178" t="s">
        <v>7</v>
      </c>
      <c r="O428" s="179"/>
      <c r="P428" s="179"/>
      <c r="Q428" s="180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>
      <c r="B430" s="12"/>
      <c r="C430" s="10"/>
      <c r="E430" s="178" t="s">
        <v>7</v>
      </c>
      <c r="F430" s="179"/>
      <c r="G430" s="180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84" t="s">
        <v>29</v>
      </c>
      <c r="AD441" s="184"/>
      <c r="AE441" s="184"/>
    </row>
    <row r="442" spans="2:41" ht="35.25" customHeight="1">
      <c r="H442" s="76" t="s">
        <v>28</v>
      </c>
      <c r="I442" s="76"/>
      <c r="J442" s="76"/>
      <c r="V442" s="17"/>
      <c r="AC442" s="184"/>
      <c r="AD442" s="184"/>
      <c r="AE442" s="184"/>
    </row>
    <row r="443" spans="2:41" ht="15" customHeight="1">
      <c r="H443" s="76"/>
      <c r="I443" s="76"/>
      <c r="J443" s="76"/>
      <c r="V443" s="17"/>
      <c r="AC443" s="184"/>
      <c r="AD443" s="184"/>
      <c r="AE443" s="184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82" t="s">
        <v>309</v>
      </c>
      <c r="F447" s="182"/>
      <c r="G447" s="182"/>
      <c r="H447" s="182"/>
      <c r="V447" s="17"/>
      <c r="X447" s="23" t="s">
        <v>32</v>
      </c>
      <c r="Y447" s="20">
        <f>IF(B447="PAGADO",0,C452)</f>
        <v>221.34</v>
      </c>
      <c r="AA447" s="182" t="s">
        <v>253</v>
      </c>
      <c r="AB447" s="182"/>
      <c r="AC447" s="182"/>
      <c r="AD447" s="182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85" t="str">
        <f>IF(C452&lt;0,"NO PAGAR","COBRAR")</f>
        <v>COBRAR</v>
      </c>
      <c r="C453" s="185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85" t="str">
        <f>IF(Y452&lt;0,"NO PAGAR","COBRAR")</f>
        <v>NO PAGAR</v>
      </c>
      <c r="Y453" s="185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76" t="s">
        <v>9</v>
      </c>
      <c r="C454" s="177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76" t="s">
        <v>9</v>
      </c>
      <c r="Y454" s="177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78" t="s">
        <v>7</v>
      </c>
      <c r="F463" s="179"/>
      <c r="G463" s="180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78" t="s">
        <v>7</v>
      </c>
      <c r="AB463" s="179"/>
      <c r="AC463" s="180"/>
      <c r="AD463" s="5">
        <f>SUM(AD449:AD462)</f>
        <v>370</v>
      </c>
      <c r="AJ463" s="178" t="s">
        <v>7</v>
      </c>
      <c r="AK463" s="179"/>
      <c r="AL463" s="179"/>
      <c r="AM463" s="180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>
      <c r="B465" s="12"/>
      <c r="C465" s="10"/>
      <c r="N465" s="178" t="s">
        <v>7</v>
      </c>
      <c r="O465" s="179"/>
      <c r="P465" s="179"/>
      <c r="Q465" s="180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>
      <c r="V473" s="17"/>
      <c r="AN473" s="132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6"/>
      <c r="I480" s="76"/>
      <c r="J480" s="76"/>
      <c r="V480" s="17"/>
      <c r="AA480" s="181" t="s">
        <v>31</v>
      </c>
      <c r="AB480" s="181"/>
      <c r="AC480" s="181"/>
    </row>
    <row r="481" spans="2:41" ht="15" customHeight="1">
      <c r="H481" s="76"/>
      <c r="I481" s="76"/>
      <c r="J481" s="76"/>
      <c r="V481" s="17"/>
      <c r="AA481" s="181"/>
      <c r="AB481" s="181"/>
      <c r="AC481" s="181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182" t="s">
        <v>62</v>
      </c>
      <c r="F483" s="182"/>
      <c r="G483" s="182"/>
      <c r="H483" s="182"/>
      <c r="V483" s="17"/>
      <c r="X483" s="23" t="s">
        <v>32</v>
      </c>
      <c r="Y483" s="20">
        <f>IF(B1267="PAGADO",0,C488)</f>
        <v>-88.629999999999654</v>
      </c>
      <c r="AA483" s="182" t="s">
        <v>253</v>
      </c>
      <c r="AB483" s="182"/>
      <c r="AC483" s="182"/>
      <c r="AD483" s="182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183" t="str">
        <f>IF(Y488&lt;0,"NO PAGAR","COBRAR'")</f>
        <v>NO PAGAR</v>
      </c>
      <c r="Y489" s="183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183" t="str">
        <f>IF(C488&lt;0,"NO PAGAR","COBRAR'")</f>
        <v>NO PAGAR</v>
      </c>
      <c r="C490" s="183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76" t="s">
        <v>9</v>
      </c>
      <c r="C491" s="177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76" t="s">
        <v>9</v>
      </c>
      <c r="Y491" s="177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50">
        <v>45075</v>
      </c>
      <c r="F500" s="149" t="s">
        <v>330</v>
      </c>
      <c r="G500" s="149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0">
        <v>45084</v>
      </c>
      <c r="AB500" s="149" t="s">
        <v>201</v>
      </c>
      <c r="AC500" s="149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960</v>
      </c>
      <c r="C501" s="10">
        <v>48.66</v>
      </c>
      <c r="E501" s="25"/>
      <c r="F501" s="3"/>
      <c r="G501" s="3"/>
      <c r="H501" s="18"/>
      <c r="N501" s="178" t="s">
        <v>7</v>
      </c>
      <c r="O501" s="179"/>
      <c r="P501" s="179"/>
      <c r="Q501" s="180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78" t="s">
        <v>7</v>
      </c>
      <c r="AK501" s="179"/>
      <c r="AL501" s="179"/>
      <c r="AM501" s="180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2">
        <v>20230604</v>
      </c>
      <c r="AK502" s="152" t="s">
        <v>675</v>
      </c>
      <c r="AL502" s="152" t="s">
        <v>975</v>
      </c>
      <c r="AM502" s="152" t="s">
        <v>476</v>
      </c>
      <c r="AN502" s="154">
        <v>87</v>
      </c>
      <c r="AO502" s="153">
        <v>49712</v>
      </c>
      <c r="AP502" s="152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2">
        <v>20230608</v>
      </c>
      <c r="AK503" s="152" t="s">
        <v>675</v>
      </c>
      <c r="AL503" s="152" t="s">
        <v>975</v>
      </c>
      <c r="AM503" s="152" t="s">
        <v>476</v>
      </c>
      <c r="AN503" s="154">
        <v>75</v>
      </c>
      <c r="AO503" s="153">
        <v>42856</v>
      </c>
      <c r="AP503" s="152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78" t="s">
        <v>7</v>
      </c>
      <c r="AC504" s="180"/>
      <c r="AD504" s="151">
        <f>SUM(AD485:AD503)</f>
        <v>3439</v>
      </c>
      <c r="AJ504" s="152">
        <v>20230608</v>
      </c>
      <c r="AK504" s="152" t="s">
        <v>691</v>
      </c>
      <c r="AL504" s="152" t="s">
        <v>975</v>
      </c>
      <c r="AM504" s="152" t="s">
        <v>476</v>
      </c>
      <c r="AN504" s="154">
        <v>200</v>
      </c>
      <c r="AO504" s="153">
        <v>114283</v>
      </c>
      <c r="AP504" s="152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2">
        <v>20230609</v>
      </c>
      <c r="AK505" s="152" t="s">
        <v>751</v>
      </c>
      <c r="AL505" s="152" t="s">
        <v>975</v>
      </c>
      <c r="AM505" s="152" t="s">
        <v>476</v>
      </c>
      <c r="AN505" s="154">
        <v>150.001</v>
      </c>
      <c r="AO505" s="153">
        <v>85715</v>
      </c>
      <c r="AP505" s="152">
        <v>0</v>
      </c>
    </row>
    <row r="506" spans="2:42" ht="13.5" customHeight="1" thickBot="1">
      <c r="B506" s="12"/>
      <c r="C506" s="10"/>
      <c r="V506" s="17"/>
      <c r="X506" s="12"/>
      <c r="Y506" s="10"/>
      <c r="AJ506" s="152">
        <v>20230614</v>
      </c>
      <c r="AK506" s="152" t="s">
        <v>675</v>
      </c>
      <c r="AL506" s="152" t="s">
        <v>975</v>
      </c>
      <c r="AM506" s="152" t="s">
        <v>476</v>
      </c>
      <c r="AN506" s="154">
        <v>80</v>
      </c>
      <c r="AO506" s="153">
        <v>45712</v>
      </c>
      <c r="AP506" s="152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2">
        <v>20230615</v>
      </c>
      <c r="AK507" s="152" t="s">
        <v>691</v>
      </c>
      <c r="AL507" s="152" t="s">
        <v>975</v>
      </c>
      <c r="AM507" s="152" t="s">
        <v>476</v>
      </c>
      <c r="AN507" s="154">
        <v>150.01</v>
      </c>
      <c r="AO507" s="153">
        <v>85721</v>
      </c>
      <c r="AP507" s="152">
        <v>0</v>
      </c>
    </row>
    <row r="508" spans="2:42">
      <c r="E508" s="1" t="s">
        <v>19</v>
      </c>
      <c r="V508" s="17"/>
      <c r="AA508" s="1" t="s">
        <v>19</v>
      </c>
      <c r="AN508" s="155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184" t="s">
        <v>29</v>
      </c>
      <c r="AD522" s="184"/>
      <c r="AE522" s="184"/>
    </row>
    <row r="523" spans="2:41" ht="30" customHeight="1">
      <c r="H523" s="76" t="s">
        <v>28</v>
      </c>
      <c r="I523" s="76"/>
      <c r="J523" s="76"/>
      <c r="V523" s="17"/>
      <c r="AC523" s="184"/>
      <c r="AD523" s="184"/>
      <c r="AE523" s="184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182" t="s">
        <v>253</v>
      </c>
      <c r="F525" s="182"/>
      <c r="G525" s="182"/>
      <c r="H525" s="182"/>
      <c r="V525" s="17"/>
      <c r="X525" s="23" t="s">
        <v>32</v>
      </c>
      <c r="Y525" s="20">
        <f>IF(B525="PAGADO",0,C530)</f>
        <v>-2189.3999999999996</v>
      </c>
      <c r="AA525" s="182" t="s">
        <v>1053</v>
      </c>
      <c r="AB525" s="182"/>
      <c r="AC525" s="182"/>
      <c r="AD525" s="182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1033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378</v>
      </c>
      <c r="AJ527" s="25">
        <v>45118</v>
      </c>
      <c r="AK527" s="3" t="s">
        <v>513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1034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1047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492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1048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591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185" t="str">
        <f>IF(C530&lt;0,"NO PAGAR","COBRAR")</f>
        <v>NO PAGAR</v>
      </c>
      <c r="C531" s="185"/>
      <c r="E531" s="4"/>
      <c r="F531" s="3"/>
      <c r="G531" s="3"/>
      <c r="H531" s="5"/>
      <c r="N531" s="25">
        <v>45112</v>
      </c>
      <c r="O531" s="3" t="s">
        <v>1049</v>
      </c>
      <c r="P531" s="3"/>
      <c r="Q531" s="3"/>
      <c r="R531" s="18">
        <v>64.5</v>
      </c>
      <c r="S531" s="3"/>
      <c r="V531" s="17"/>
      <c r="X531" s="185" t="str">
        <f>IF(Y530&lt;0,"NO PAGAR","COBRAR")</f>
        <v>NO PAGAR</v>
      </c>
      <c r="Y531" s="185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76" t="s">
        <v>9</v>
      </c>
      <c r="C532" s="177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76" t="s">
        <v>9</v>
      </c>
      <c r="Y532" s="177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1028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1027</v>
      </c>
      <c r="C541" s="10">
        <v>700.28</v>
      </c>
      <c r="E541" s="178" t="s">
        <v>7</v>
      </c>
      <c r="F541" s="179"/>
      <c r="G541" s="180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78" t="s">
        <v>7</v>
      </c>
      <c r="AB541" s="179"/>
      <c r="AC541" s="180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178" t="s">
        <v>7</v>
      </c>
      <c r="O543" s="179"/>
      <c r="P543" s="179"/>
      <c r="Q543" s="180"/>
      <c r="R543" s="18">
        <f>SUM(R527:R542)</f>
        <v>290.27999999999997</v>
      </c>
      <c r="S543" s="3"/>
      <c r="V543" s="17"/>
      <c r="X543" s="12"/>
      <c r="Y543" s="10"/>
      <c r="AJ543" s="178" t="s">
        <v>7</v>
      </c>
      <c r="AK543" s="179"/>
      <c r="AL543" s="179"/>
      <c r="AM543" s="180"/>
      <c r="AN543" s="18">
        <f>SUM(AN527:AN542)</f>
        <v>340</v>
      </c>
      <c r="AO543" s="3"/>
    </row>
    <row r="544" spans="2:41" ht="15" customHeight="1" thickBot="1">
      <c r="B544" s="12"/>
      <c r="C544" s="10"/>
      <c r="N544" s="152">
        <v>20230619</v>
      </c>
      <c r="O544" s="152" t="s">
        <v>691</v>
      </c>
      <c r="P544" s="152" t="s">
        <v>476</v>
      </c>
      <c r="Q544" s="154">
        <v>70.010000000000005</v>
      </c>
      <c r="R544" s="152">
        <v>40.003999999999998</v>
      </c>
      <c r="S544" s="152">
        <v>658969</v>
      </c>
      <c r="V544" s="17"/>
      <c r="X544" s="12"/>
      <c r="Y544" s="10"/>
    </row>
    <row r="545" spans="2:28" ht="15" customHeight="1" thickBot="1">
      <c r="B545" s="12"/>
      <c r="C545" s="10"/>
      <c r="N545" s="152">
        <v>20230622</v>
      </c>
      <c r="O545" s="152" t="s">
        <v>691</v>
      </c>
      <c r="P545" s="152" t="s">
        <v>476</v>
      </c>
      <c r="Q545" s="154">
        <v>70</v>
      </c>
      <c r="R545" s="152">
        <v>39.999000000000002</v>
      </c>
      <c r="S545" s="152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2">
        <v>20230626</v>
      </c>
      <c r="O546" s="152" t="s">
        <v>691</v>
      </c>
      <c r="P546" s="152" t="s">
        <v>476</v>
      </c>
      <c r="Q546" s="154">
        <v>80</v>
      </c>
      <c r="R546" s="152">
        <v>45.716999999999999</v>
      </c>
      <c r="S546" s="152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2">
        <v>20230629</v>
      </c>
      <c r="O547" s="152" t="s">
        <v>691</v>
      </c>
      <c r="P547" s="152" t="s">
        <v>476</v>
      </c>
      <c r="Q547" s="154">
        <v>90.01</v>
      </c>
      <c r="R547" s="152">
        <v>51.435000000000002</v>
      </c>
      <c r="S547" s="152">
        <v>1</v>
      </c>
      <c r="V547" s="17"/>
      <c r="X547" s="12"/>
      <c r="Y547" s="10"/>
    </row>
    <row r="548" spans="2:28" ht="14.25" customHeight="1" thickBot="1">
      <c r="B548" s="12"/>
      <c r="C548" s="10"/>
      <c r="N548" s="152">
        <v>20230620</v>
      </c>
      <c r="O548" s="152" t="s">
        <v>675</v>
      </c>
      <c r="P548" s="152" t="s">
        <v>476</v>
      </c>
      <c r="Q548" s="154">
        <v>75</v>
      </c>
      <c r="R548" s="152">
        <v>42.854999999999997</v>
      </c>
      <c r="S548" s="152">
        <v>55555</v>
      </c>
      <c r="V548" s="17"/>
      <c r="X548" s="12"/>
      <c r="Y548" s="10"/>
    </row>
    <row r="549" spans="2:28" ht="16.5" customHeight="1" thickBot="1">
      <c r="B549" s="12"/>
      <c r="C549" s="10"/>
      <c r="N549" s="152">
        <v>20230623</v>
      </c>
      <c r="O549" s="152" t="s">
        <v>675</v>
      </c>
      <c r="P549" s="152" t="s">
        <v>476</v>
      </c>
      <c r="Q549" s="154">
        <v>83</v>
      </c>
      <c r="R549" s="152">
        <v>47.43</v>
      </c>
      <c r="S549" s="152">
        <v>9999</v>
      </c>
      <c r="V549" s="17"/>
      <c r="X549" s="12"/>
      <c r="Y549" s="10"/>
    </row>
    <row r="550" spans="2:28" ht="12.75" customHeight="1" thickBot="1">
      <c r="B550" s="12"/>
      <c r="C550" s="10"/>
      <c r="N550" s="152">
        <v>20230621</v>
      </c>
      <c r="O550" s="152" t="s">
        <v>751</v>
      </c>
      <c r="P550" s="152" t="s">
        <v>476</v>
      </c>
      <c r="Q550" s="154">
        <v>165.01</v>
      </c>
      <c r="R550" s="152">
        <v>94.29</v>
      </c>
      <c r="S550" s="152">
        <v>12345</v>
      </c>
      <c r="V550" s="17"/>
      <c r="X550" s="12"/>
      <c r="Y550" s="10"/>
    </row>
    <row r="551" spans="2:28" ht="14.25" customHeight="1" thickBot="1">
      <c r="B551" s="11"/>
      <c r="C551" s="10"/>
      <c r="N551" s="152">
        <v>20230630</v>
      </c>
      <c r="O551" s="152" t="s">
        <v>675</v>
      </c>
      <c r="P551" s="152" t="s">
        <v>476</v>
      </c>
      <c r="Q551" s="154">
        <v>67.25</v>
      </c>
      <c r="R551" s="152">
        <v>38.429000000000002</v>
      </c>
      <c r="S551" s="152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7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6" t="s">
        <v>30</v>
      </c>
      <c r="I565" s="76"/>
      <c r="J565" s="76"/>
      <c r="V565" s="17"/>
      <c r="AA565" s="181" t="s">
        <v>31</v>
      </c>
      <c r="AB565" s="181"/>
      <c r="AC565" s="181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182" t="s">
        <v>309</v>
      </c>
      <c r="F567" s="182"/>
      <c r="G567" s="182"/>
      <c r="H567" s="182"/>
      <c r="V567" s="17"/>
      <c r="X567" s="23" t="s">
        <v>32</v>
      </c>
      <c r="Y567" s="20">
        <f>IF(B1366="PAGADO",0,C572)</f>
        <v>-1694.4249999999993</v>
      </c>
      <c r="AA567" s="182" t="s">
        <v>309</v>
      </c>
      <c r="AB567" s="182"/>
      <c r="AC567" s="182"/>
      <c r="AD567" s="182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330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/>
      <c r="AB569" s="3"/>
      <c r="AC569" s="3"/>
      <c r="AD569" s="5"/>
      <c r="AJ569" s="25">
        <v>45131</v>
      </c>
      <c r="AK569" s="3" t="s">
        <v>1090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330</v>
      </c>
      <c r="G570" s="3" t="s">
        <v>97</v>
      </c>
      <c r="H570" s="5">
        <v>285</v>
      </c>
      <c r="I570" t="s">
        <v>378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330</v>
      </c>
      <c r="G571" s="3" t="s">
        <v>97</v>
      </c>
      <c r="H571" s="5">
        <v>285</v>
      </c>
      <c r="I571" t="s">
        <v>378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1730.4249999999993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330</v>
      </c>
      <c r="G572" s="3" t="s">
        <v>97</v>
      </c>
      <c r="H572" s="5">
        <v>285</v>
      </c>
      <c r="I572" t="s">
        <v>378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-1730.4249999999993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183" t="str">
        <f>IF(Y572&lt;0,"NO PAGAR","COBRAR'")</f>
        <v>NO PAGAR</v>
      </c>
      <c r="Y573" s="183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183" t="str">
        <f>IF(C572&lt;0,"NO PAGAR","COBRAR'")</f>
        <v>NO PAGAR</v>
      </c>
      <c r="C574" s="183"/>
      <c r="E574" s="4">
        <v>45022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176" t="s">
        <v>9</v>
      </c>
      <c r="C575" s="177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76" t="s">
        <v>9</v>
      </c>
      <c r="Y575" s="17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36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378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378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658</v>
      </c>
      <c r="H582" s="5">
        <v>160</v>
      </c>
      <c r="I582" t="s">
        <v>378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658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78" t="s">
        <v>7</v>
      </c>
      <c r="AB583" s="179"/>
      <c r="AC583" s="180"/>
      <c r="AD583" s="5">
        <f>SUM(AD569:AD582)</f>
        <v>0</v>
      </c>
      <c r="AJ583" s="3"/>
      <c r="AK583" s="3"/>
      <c r="AL583" s="3"/>
      <c r="AM583" s="3"/>
      <c r="AN583" s="18"/>
      <c r="AO583" s="3"/>
    </row>
    <row r="584" spans="2:41">
      <c r="B584" s="11" t="s">
        <v>1081</v>
      </c>
      <c r="C584" s="10">
        <f>T593</f>
        <v>530.02499999999998</v>
      </c>
      <c r="E584" s="150">
        <v>45041</v>
      </c>
      <c r="F584" s="149" t="s">
        <v>212</v>
      </c>
      <c r="G584" s="149" t="s">
        <v>658</v>
      </c>
      <c r="H584" s="169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1071</v>
      </c>
      <c r="G585" s="3" t="s">
        <v>1072</v>
      </c>
      <c r="H585" s="168">
        <v>140</v>
      </c>
      <c r="I585" t="s">
        <v>378</v>
      </c>
      <c r="N585" s="178" t="s">
        <v>7</v>
      </c>
      <c r="O585" s="179"/>
      <c r="P585" s="179"/>
      <c r="Q585" s="180"/>
      <c r="R585" s="18">
        <f>SUM(R569:R584)</f>
        <v>3300</v>
      </c>
      <c r="S585" s="3"/>
      <c r="V585" s="17"/>
      <c r="X585" s="12"/>
      <c r="Y585" s="10"/>
      <c r="AJ585" s="178" t="s">
        <v>7</v>
      </c>
      <c r="AK585" s="179"/>
      <c r="AL585" s="179"/>
      <c r="AM585" s="180"/>
      <c r="AN585" s="18">
        <f>SUM(AN569:AN584)</f>
        <v>36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8">
        <v>200</v>
      </c>
      <c r="I586" t="s">
        <v>378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378</v>
      </c>
      <c r="N587" t="s">
        <v>1080</v>
      </c>
      <c r="O587" s="170">
        <v>0.80341435185185184</v>
      </c>
      <c r="P587">
        <v>20230704</v>
      </c>
      <c r="Q587" t="s">
        <v>691</v>
      </c>
      <c r="R587" t="s">
        <v>975</v>
      </c>
      <c r="S587" t="s">
        <v>476</v>
      </c>
      <c r="T587" s="166">
        <v>70</v>
      </c>
      <c r="U587" s="166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1080</v>
      </c>
      <c r="O588" s="170">
        <v>0.80839120370370365</v>
      </c>
      <c r="P588">
        <v>20230705</v>
      </c>
      <c r="Q588" s="155" t="s">
        <v>751</v>
      </c>
      <c r="R588" t="s">
        <v>975</v>
      </c>
      <c r="S588" t="s">
        <v>476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1080</v>
      </c>
      <c r="O589" s="170">
        <v>0.47710648148148144</v>
      </c>
      <c r="P589">
        <v>20230705</v>
      </c>
      <c r="Q589" s="155" t="s">
        <v>675</v>
      </c>
      <c r="R589" t="s">
        <v>975</v>
      </c>
      <c r="S589" t="s">
        <v>476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1080</v>
      </c>
      <c r="O590" s="170">
        <v>0.88400462962962967</v>
      </c>
      <c r="P590">
        <v>20230707</v>
      </c>
      <c r="Q590" s="155" t="s">
        <v>691</v>
      </c>
      <c r="R590" t="s">
        <v>975</v>
      </c>
      <c r="S590" t="s">
        <v>476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178" t="s">
        <v>7</v>
      </c>
      <c r="G591" s="180"/>
      <c r="H591" s="18">
        <f>SUM(H569:H590)</f>
        <v>3730</v>
      </c>
      <c r="N591" t="s">
        <v>1080</v>
      </c>
      <c r="O591" s="170">
        <v>0.96965277777777781</v>
      </c>
      <c r="P591">
        <v>20230707</v>
      </c>
      <c r="Q591" s="155" t="s">
        <v>751</v>
      </c>
      <c r="R591" t="s">
        <v>975</v>
      </c>
      <c r="S591" t="s">
        <v>476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1080</v>
      </c>
      <c r="O592" s="170">
        <v>0.82321759259259253</v>
      </c>
      <c r="P592">
        <v>20230714</v>
      </c>
      <c r="Q592" t="s">
        <v>675</v>
      </c>
      <c r="R592" t="s">
        <v>975</v>
      </c>
      <c r="S592" t="s">
        <v>476</v>
      </c>
      <c r="T592">
        <v>80</v>
      </c>
      <c r="U592">
        <v>45.713000000000001</v>
      </c>
      <c r="V592" s="17"/>
      <c r="X592" s="12"/>
      <c r="Y592" s="10"/>
    </row>
    <row r="593" spans="2:31" ht="15.75" thickBot="1">
      <c r="B593" s="12"/>
      <c r="C593" s="10"/>
      <c r="F593" t="s">
        <v>22</v>
      </c>
      <c r="G593" t="s">
        <v>21</v>
      </c>
      <c r="N593" s="166"/>
      <c r="O593" s="166"/>
      <c r="P593" s="166"/>
      <c r="Q593" s="166"/>
      <c r="R593" s="166"/>
      <c r="S593" s="166"/>
      <c r="T593" s="172">
        <f>SUM(T587:T592)</f>
        <v>530.02499999999998</v>
      </c>
      <c r="U593" s="166"/>
      <c r="V593" s="17"/>
      <c r="X593" s="12"/>
      <c r="Y593" s="10"/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1730.4249999999993</v>
      </c>
      <c r="Z594" t="s">
        <v>22</v>
      </c>
      <c r="AA594" t="s">
        <v>21</v>
      </c>
    </row>
    <row r="595" spans="2:31">
      <c r="E595" s="1"/>
      <c r="V595" s="17"/>
      <c r="AA595" s="1" t="s">
        <v>19</v>
      </c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>
      <c r="V608" s="17"/>
      <c r="AC608" s="184" t="s">
        <v>29</v>
      </c>
      <c r="AD608" s="184"/>
      <c r="AE608" s="184"/>
    </row>
    <row r="609" spans="2:41" ht="15" customHeight="1">
      <c r="H609" s="76" t="s">
        <v>28</v>
      </c>
      <c r="I609" s="76"/>
      <c r="J609" s="76"/>
      <c r="V609" s="17"/>
      <c r="AC609" s="184"/>
      <c r="AD609" s="184"/>
      <c r="AE609" s="184"/>
    </row>
    <row r="610" spans="2:41" ht="15" customHeight="1">
      <c r="H610" s="76"/>
      <c r="I610" s="76"/>
      <c r="J610" s="76"/>
      <c r="V610" s="17"/>
      <c r="AC610" s="184"/>
      <c r="AD610" s="184"/>
      <c r="AE610" s="184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-1730.4249999999993</v>
      </c>
      <c r="E614" s="182" t="s">
        <v>20</v>
      </c>
      <c r="F614" s="182"/>
      <c r="G614" s="182"/>
      <c r="H614" s="182"/>
      <c r="V614" s="17"/>
      <c r="X614" s="23" t="s">
        <v>32</v>
      </c>
      <c r="Y614" s="20">
        <f>IF(B614="PAGADO",0,C619)</f>
        <v>-1694.4249999999993</v>
      </c>
      <c r="AA614" s="182" t="s">
        <v>20</v>
      </c>
      <c r="AB614" s="182"/>
      <c r="AC614" s="182"/>
      <c r="AD614" s="182"/>
    </row>
    <row r="615" spans="2:41">
      <c r="B615" s="1" t="s">
        <v>0</v>
      </c>
      <c r="C615" s="19">
        <f>H630</f>
        <v>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0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Y616" s="2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24</v>
      </c>
      <c r="C617" s="19">
        <f>IF(C614&gt;0,C614+C615,C615)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24</v>
      </c>
      <c r="Y617" s="19">
        <f>IF(Y614&gt;0,Y614+Y615,Y615)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" t="s">
        <v>9</v>
      </c>
      <c r="C618" s="20">
        <f>C641</f>
        <v>1694.4249999999993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Y641</f>
        <v>1694.4249999999993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6" t="s">
        <v>25</v>
      </c>
      <c r="C619" s="21">
        <f>C617-C618</f>
        <v>-1694.4249999999993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-1694.4249999999993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6.25">
      <c r="B620" s="185" t="str">
        <f>IF(C619&lt;0,"NO PAGAR","COBRAR")</f>
        <v>NO PAGAR</v>
      </c>
      <c r="C620" s="185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85" t="str">
        <f>IF(Y619&lt;0,"NO PAGAR","COBRAR")</f>
        <v>NO PAGAR</v>
      </c>
      <c r="Y620" s="185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76" t="s">
        <v>9</v>
      </c>
      <c r="C621" s="177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76" t="s">
        <v>9</v>
      </c>
      <c r="Y621" s="177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IF(C655&lt;0,"SALDO A FAVOR","SALDO ADELANTAD0'")</f>
        <v>SALDO ADELANTAD0'</v>
      </c>
      <c r="C622" s="10">
        <f>IF(Y567&lt;=0,Y567*-1)</f>
        <v>1694.4249999999993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1694.4249999999993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78" t="s">
        <v>7</v>
      </c>
      <c r="F630" s="179"/>
      <c r="G630" s="180"/>
      <c r="H630" s="5">
        <f>SUM(H616:H629)</f>
        <v>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78" t="s">
        <v>7</v>
      </c>
      <c r="AB630" s="179"/>
      <c r="AC630" s="180"/>
      <c r="AD630" s="5">
        <f>SUM(AD616:AD629)</f>
        <v>0</v>
      </c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178" t="s">
        <v>7</v>
      </c>
      <c r="O632" s="179"/>
      <c r="P632" s="179"/>
      <c r="Q632" s="180"/>
      <c r="R632" s="18">
        <f>SUM(R616:R631)</f>
        <v>0</v>
      </c>
      <c r="S632" s="3"/>
      <c r="V632" s="17"/>
      <c r="X632" s="12"/>
      <c r="Y632" s="10"/>
      <c r="AJ632" s="178" t="s">
        <v>7</v>
      </c>
      <c r="AK632" s="179"/>
      <c r="AL632" s="179"/>
      <c r="AM632" s="180"/>
      <c r="AN632" s="18">
        <f>SUM(AN616:AN631)</f>
        <v>0</v>
      </c>
      <c r="AO632" s="3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V634" s="17"/>
      <c r="X634" s="12"/>
      <c r="Y634" s="10"/>
    </row>
    <row r="635" spans="2:41">
      <c r="B635" s="12"/>
      <c r="C635" s="10"/>
      <c r="E635" s="14"/>
      <c r="V635" s="17"/>
      <c r="X635" s="12"/>
      <c r="Y635" s="10"/>
      <c r="AA635" s="14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1:43">
      <c r="B641" s="15" t="s">
        <v>18</v>
      </c>
      <c r="C641" s="16">
        <f>SUM(C622:C640)</f>
        <v>1694.4249999999993</v>
      </c>
      <c r="V641" s="17"/>
      <c r="X641" s="15" t="s">
        <v>18</v>
      </c>
      <c r="Y641" s="16">
        <f>SUM(Y622:Y640)</f>
        <v>1694.4249999999993</v>
      </c>
    </row>
    <row r="642" spans="1:43">
      <c r="D642" t="s">
        <v>22</v>
      </c>
      <c r="E642" t="s">
        <v>21</v>
      </c>
      <c r="V642" s="17"/>
      <c r="Z642" t="s">
        <v>22</v>
      </c>
      <c r="AA642" t="s">
        <v>21</v>
      </c>
    </row>
    <row r="643" spans="1:43">
      <c r="E643" s="1" t="s">
        <v>19</v>
      </c>
      <c r="V643" s="17"/>
      <c r="AA643" s="1" t="s">
        <v>19</v>
      </c>
    </row>
    <row r="644" spans="1:43">
      <c r="V644" s="17"/>
    </row>
    <row r="645" spans="1:43">
      <c r="V645" s="17"/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</row>
    <row r="651" spans="1:43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V653" s="17"/>
    </row>
    <row r="654" spans="1:43" ht="15" customHeight="1">
      <c r="H654" s="76" t="s">
        <v>30</v>
      </c>
      <c r="I654" s="76"/>
      <c r="J654" s="76"/>
      <c r="V654" s="17"/>
      <c r="AA654" s="181" t="s">
        <v>31</v>
      </c>
      <c r="AB654" s="181"/>
      <c r="AC654" s="181"/>
    </row>
    <row r="655" spans="1:43" ht="15" customHeight="1">
      <c r="H655" s="76"/>
      <c r="I655" s="76"/>
      <c r="J655" s="76"/>
      <c r="V655" s="17"/>
      <c r="AA655" s="181"/>
      <c r="AB655" s="181"/>
      <c r="AC655" s="181"/>
    </row>
    <row r="656" spans="1:43">
      <c r="V656" s="17"/>
    </row>
    <row r="657" spans="2:41">
      <c r="V657" s="17"/>
    </row>
    <row r="658" spans="2:41" ht="23.25">
      <c r="B658" s="24" t="s">
        <v>68</v>
      </c>
      <c r="V658" s="17"/>
      <c r="X658" s="22" t="s">
        <v>68</v>
      </c>
    </row>
    <row r="659" spans="2:41" ht="23.25">
      <c r="B659" s="23" t="s">
        <v>32</v>
      </c>
      <c r="C659" s="20">
        <f>IF(X614="PAGADO",0,C619)</f>
        <v>-1694.4249999999993</v>
      </c>
      <c r="E659" s="182" t="s">
        <v>20</v>
      </c>
      <c r="F659" s="182"/>
      <c r="G659" s="182"/>
      <c r="H659" s="182"/>
      <c r="V659" s="17"/>
      <c r="X659" s="23" t="s">
        <v>32</v>
      </c>
      <c r="Y659" s="20">
        <f>IF(B1459="PAGADO",0,C664)</f>
        <v>-1694.4249999999993</v>
      </c>
      <c r="AA659" s="182" t="s">
        <v>20</v>
      </c>
      <c r="AB659" s="182"/>
      <c r="AC659" s="182"/>
      <c r="AD659" s="182"/>
    </row>
    <row r="660" spans="2:41">
      <c r="B660" s="1" t="s">
        <v>0</v>
      </c>
      <c r="C660" s="19">
        <f>H675</f>
        <v>0</v>
      </c>
      <c r="E660" s="2" t="s">
        <v>1</v>
      </c>
      <c r="F660" s="2" t="s">
        <v>2</v>
      </c>
      <c r="G660" s="2" t="s">
        <v>3</v>
      </c>
      <c r="H660" s="2" t="s">
        <v>4</v>
      </c>
      <c r="N660" s="2" t="s">
        <v>1</v>
      </c>
      <c r="O660" s="2" t="s">
        <v>5</v>
      </c>
      <c r="P660" s="2" t="s">
        <v>4</v>
      </c>
      <c r="Q660" s="2" t="s">
        <v>6</v>
      </c>
      <c r="R660" s="2" t="s">
        <v>7</v>
      </c>
      <c r="S660" s="3"/>
      <c r="V660" s="17"/>
      <c r="X660" s="1" t="s">
        <v>0</v>
      </c>
      <c r="Y660" s="19">
        <f>AD675</f>
        <v>0</v>
      </c>
      <c r="AA660" s="2" t="s">
        <v>1</v>
      </c>
      <c r="AB660" s="2" t="s">
        <v>2</v>
      </c>
      <c r="AC660" s="2" t="s">
        <v>3</v>
      </c>
      <c r="AD660" s="2" t="s">
        <v>4</v>
      </c>
      <c r="AJ660" s="2" t="s">
        <v>1</v>
      </c>
      <c r="AK660" s="2" t="s">
        <v>5</v>
      </c>
      <c r="AL660" s="2" t="s">
        <v>4</v>
      </c>
      <c r="AM660" s="2" t="s">
        <v>6</v>
      </c>
      <c r="AN660" s="2" t="s">
        <v>7</v>
      </c>
      <c r="AO660" s="3"/>
    </row>
    <row r="661" spans="2:41">
      <c r="C661" s="2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Y661" s="2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" t="s">
        <v>24</v>
      </c>
      <c r="C662" s="19">
        <f>IF(C659&gt;0,C659+C660,C660)</f>
        <v>0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24</v>
      </c>
      <c r="Y662" s="19">
        <f>IF(Y659&gt;0,Y659+Y660,Y660)</f>
        <v>0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" t="s">
        <v>9</v>
      </c>
      <c r="C663" s="20">
        <f>C687</f>
        <v>1694.4249999999993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" t="s">
        <v>9</v>
      </c>
      <c r="Y663" s="20">
        <f>Y687</f>
        <v>1694.4249999999993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6" t="s">
        <v>26</v>
      </c>
      <c r="C664" s="21">
        <f>C662-C663</f>
        <v>-1694.4249999999993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6" t="s">
        <v>27</v>
      </c>
      <c r="Y664" s="21">
        <f>Y662-Y663</f>
        <v>-1694.4249999999993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3.25">
      <c r="B665" s="6"/>
      <c r="C665" s="7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83" t="str">
        <f>IF(Y664&lt;0,"NO PAGAR","COBRAR'")</f>
        <v>NO PAGAR</v>
      </c>
      <c r="Y665" s="183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ht="23.25">
      <c r="B666" s="183" t="str">
        <f>IF(C664&lt;0,"NO PAGAR","COBRAR'")</f>
        <v>NO PAGAR</v>
      </c>
      <c r="C666" s="183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/>
      <c r="Y666" s="8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76" t="s">
        <v>9</v>
      </c>
      <c r="C667" s="177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76" t="s">
        <v>9</v>
      </c>
      <c r="Y667" s="177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9" t="str">
        <f>IF(Y619&lt;0,"SALDO ADELANTADO","SALDO A FAVOR '")</f>
        <v>SALDO ADELANTADO</v>
      </c>
      <c r="C668" s="10">
        <f>IF(Y619&lt;=0,Y619*-1)</f>
        <v>1694.4249999999993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9" t="str">
        <f>IF(C664&lt;0,"SALDO ADELANTADO","SALDO A FAVOR'")</f>
        <v>SALDO ADELANTADO</v>
      </c>
      <c r="Y668" s="10">
        <f>IF(C664&lt;=0,C664*-1)</f>
        <v>1694.4249999999993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10</v>
      </c>
      <c r="C669" s="10">
        <f>R677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10</v>
      </c>
      <c r="Y669" s="10">
        <f>AN677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11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11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12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12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13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13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14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14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15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15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16</v>
      </c>
      <c r="C675" s="10"/>
      <c r="E675" s="178" t="s">
        <v>7</v>
      </c>
      <c r="F675" s="179"/>
      <c r="G675" s="180"/>
      <c r="H675" s="5">
        <f>SUM(H661:H674)</f>
        <v>0</v>
      </c>
      <c r="N675" s="3"/>
      <c r="O675" s="3"/>
      <c r="P675" s="3"/>
      <c r="Q675" s="3"/>
      <c r="R675" s="18"/>
      <c r="S675" s="3"/>
      <c r="V675" s="17"/>
      <c r="X675" s="11" t="s">
        <v>16</v>
      </c>
      <c r="Y675" s="10"/>
      <c r="AA675" s="178" t="s">
        <v>7</v>
      </c>
      <c r="AB675" s="179"/>
      <c r="AC675" s="180"/>
      <c r="AD675" s="5">
        <f>SUM(AD661:AD674)</f>
        <v>0</v>
      </c>
      <c r="AJ675" s="3"/>
      <c r="AK675" s="3"/>
      <c r="AL675" s="3"/>
      <c r="AM675" s="3"/>
      <c r="AN675" s="18"/>
      <c r="AO675" s="3"/>
    </row>
    <row r="676" spans="2:41">
      <c r="B676" s="11" t="s">
        <v>17</v>
      </c>
      <c r="C676" s="10"/>
      <c r="E676" s="13"/>
      <c r="F676" s="13"/>
      <c r="G676" s="13"/>
      <c r="N676" s="3"/>
      <c r="O676" s="3"/>
      <c r="P676" s="3"/>
      <c r="Q676" s="3"/>
      <c r="R676" s="18"/>
      <c r="S676" s="3"/>
      <c r="V676" s="17"/>
      <c r="X676" s="11" t="s">
        <v>17</v>
      </c>
      <c r="Y676" s="10"/>
      <c r="AA676" s="13"/>
      <c r="AB676" s="13"/>
      <c r="AC676" s="13"/>
      <c r="AJ676" s="3"/>
      <c r="AK676" s="3"/>
      <c r="AL676" s="3"/>
      <c r="AM676" s="3"/>
      <c r="AN676" s="18"/>
      <c r="AO676" s="3"/>
    </row>
    <row r="677" spans="2:41">
      <c r="B677" s="12"/>
      <c r="C677" s="10"/>
      <c r="N677" s="178" t="s">
        <v>7</v>
      </c>
      <c r="O677" s="179"/>
      <c r="P677" s="179"/>
      <c r="Q677" s="180"/>
      <c r="R677" s="18">
        <f>SUM(R661:R676)</f>
        <v>0</v>
      </c>
      <c r="S677" s="3"/>
      <c r="V677" s="17"/>
      <c r="X677" s="12"/>
      <c r="Y677" s="10"/>
      <c r="AJ677" s="178" t="s">
        <v>7</v>
      </c>
      <c r="AK677" s="179"/>
      <c r="AL677" s="179"/>
      <c r="AM677" s="180"/>
      <c r="AN677" s="18">
        <f>SUM(AN661:AN676)</f>
        <v>0</v>
      </c>
      <c r="AO677" s="3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E680" s="14"/>
      <c r="V680" s="17"/>
      <c r="X680" s="12"/>
      <c r="Y680" s="10"/>
      <c r="AA680" s="14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1"/>
      <c r="C686" s="10"/>
      <c r="V686" s="17"/>
      <c r="X686" s="11"/>
      <c r="Y686" s="10"/>
    </row>
    <row r="687" spans="2:41">
      <c r="B687" s="15" t="s">
        <v>18</v>
      </c>
      <c r="C687" s="16">
        <f>SUM(C668:C686)</f>
        <v>1694.4249999999993</v>
      </c>
      <c r="D687" t="s">
        <v>22</v>
      </c>
      <c r="E687" t="s">
        <v>21</v>
      </c>
      <c r="V687" s="17"/>
      <c r="X687" s="15" t="s">
        <v>18</v>
      </c>
      <c r="Y687" s="16">
        <f>SUM(Y668:Y686)</f>
        <v>1694.4249999999993</v>
      </c>
      <c r="Z687" t="s">
        <v>22</v>
      </c>
      <c r="AA687" t="s">
        <v>21</v>
      </c>
    </row>
    <row r="688" spans="2:41">
      <c r="E688" s="1" t="s">
        <v>19</v>
      </c>
      <c r="V688" s="17"/>
      <c r="AA688" s="1" t="s">
        <v>19</v>
      </c>
    </row>
    <row r="689" spans="8:31">
      <c r="V689" s="17"/>
    </row>
    <row r="690" spans="8:31">
      <c r="V690" s="17"/>
    </row>
    <row r="691" spans="8:31">
      <c r="V691" s="17"/>
    </row>
    <row r="692" spans="8:31">
      <c r="V692" s="17"/>
    </row>
    <row r="693" spans="8:31">
      <c r="V693" s="17"/>
    </row>
    <row r="694" spans="8:31">
      <c r="V694" s="17"/>
    </row>
    <row r="695" spans="8:31">
      <c r="V695" s="17"/>
    </row>
    <row r="696" spans="8:31">
      <c r="V696" s="17"/>
    </row>
    <row r="697" spans="8:31">
      <c r="V697" s="17"/>
    </row>
    <row r="698" spans="8:31">
      <c r="V698" s="17"/>
    </row>
    <row r="699" spans="8:31">
      <c r="V699" s="17"/>
    </row>
    <row r="700" spans="8:31">
      <c r="V700" s="17"/>
    </row>
    <row r="701" spans="8:31">
      <c r="V701" s="17"/>
      <c r="AC701" s="184" t="s">
        <v>29</v>
      </c>
      <c r="AD701" s="184"/>
      <c r="AE701" s="184"/>
    </row>
    <row r="702" spans="8:31" ht="15" customHeight="1">
      <c r="H702" s="76" t="s">
        <v>28</v>
      </c>
      <c r="I702" s="76"/>
      <c r="J702" s="76"/>
      <c r="V702" s="17"/>
      <c r="AC702" s="184"/>
      <c r="AD702" s="184"/>
      <c r="AE702" s="184"/>
    </row>
    <row r="703" spans="8:31" ht="15" customHeight="1">
      <c r="H703" s="76"/>
      <c r="I703" s="76"/>
      <c r="J703" s="76"/>
      <c r="V703" s="17"/>
      <c r="AC703" s="184"/>
      <c r="AD703" s="184"/>
      <c r="AE703" s="184"/>
    </row>
    <row r="704" spans="8:31">
      <c r="V704" s="17"/>
    </row>
    <row r="705" spans="2:41">
      <c r="V705" s="17"/>
    </row>
    <row r="706" spans="2:41" ht="23.25">
      <c r="B706" s="22" t="s">
        <v>69</v>
      </c>
      <c r="V706" s="17"/>
      <c r="X706" s="22" t="s">
        <v>69</v>
      </c>
    </row>
    <row r="707" spans="2:41" ht="23.25">
      <c r="B707" s="23" t="s">
        <v>32</v>
      </c>
      <c r="C707" s="20">
        <f>IF(X659="PAGADO",0,Y664)</f>
        <v>-1694.4249999999993</v>
      </c>
      <c r="E707" s="182" t="s">
        <v>20</v>
      </c>
      <c r="F707" s="182"/>
      <c r="G707" s="182"/>
      <c r="H707" s="182"/>
      <c r="V707" s="17"/>
      <c r="X707" s="23" t="s">
        <v>32</v>
      </c>
      <c r="Y707" s="20">
        <f>IF(B707="PAGADO",0,C712)</f>
        <v>-1694.4249999999993</v>
      </c>
      <c r="AA707" s="182" t="s">
        <v>20</v>
      </c>
      <c r="AB707" s="182"/>
      <c r="AC707" s="182"/>
      <c r="AD707" s="182"/>
    </row>
    <row r="708" spans="2:41">
      <c r="B708" s="1" t="s">
        <v>0</v>
      </c>
      <c r="C708" s="19">
        <f>H723</f>
        <v>0</v>
      </c>
      <c r="E708" s="2" t="s">
        <v>1</v>
      </c>
      <c r="F708" s="2" t="s">
        <v>2</v>
      </c>
      <c r="G708" s="2" t="s">
        <v>3</v>
      </c>
      <c r="H708" s="2" t="s">
        <v>4</v>
      </c>
      <c r="N708" s="2" t="s">
        <v>1</v>
      </c>
      <c r="O708" s="2" t="s">
        <v>5</v>
      </c>
      <c r="P708" s="2" t="s">
        <v>4</v>
      </c>
      <c r="Q708" s="2" t="s">
        <v>6</v>
      </c>
      <c r="R708" s="2" t="s">
        <v>7</v>
      </c>
      <c r="S708" s="3"/>
      <c r="V708" s="17"/>
      <c r="X708" s="1" t="s">
        <v>0</v>
      </c>
      <c r="Y708" s="19">
        <f>AD723</f>
        <v>0</v>
      </c>
      <c r="AA708" s="2" t="s">
        <v>1</v>
      </c>
      <c r="AB708" s="2" t="s">
        <v>2</v>
      </c>
      <c r="AC708" s="2" t="s">
        <v>3</v>
      </c>
      <c r="AD708" s="2" t="s">
        <v>4</v>
      </c>
      <c r="AJ708" s="2" t="s">
        <v>1</v>
      </c>
      <c r="AK708" s="2" t="s">
        <v>5</v>
      </c>
      <c r="AL708" s="2" t="s">
        <v>4</v>
      </c>
      <c r="AM708" s="2" t="s">
        <v>6</v>
      </c>
      <c r="AN708" s="2" t="s">
        <v>7</v>
      </c>
      <c r="AO708" s="3"/>
    </row>
    <row r="709" spans="2:41">
      <c r="C709" s="2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Y709" s="2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24</v>
      </c>
      <c r="C710" s="19">
        <f>IF(C707&gt;0,C707+C708,C708)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24</v>
      </c>
      <c r="Y710" s="19">
        <f>IF(Y707&gt;0,Y707+Y708,Y708)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" t="s">
        <v>9</v>
      </c>
      <c r="C711" s="20">
        <f>C734</f>
        <v>1694.4249999999993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" t="s">
        <v>9</v>
      </c>
      <c r="Y711" s="20">
        <f>Y734</f>
        <v>1694.4249999999993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6" t="s">
        <v>25</v>
      </c>
      <c r="C712" s="21">
        <f>C710-C711</f>
        <v>-1694.4249999999993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6" t="s">
        <v>8</v>
      </c>
      <c r="Y712" s="21">
        <f>Y710-Y711</f>
        <v>-1694.4249999999993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6.25">
      <c r="B713" s="185" t="str">
        <f>IF(C712&lt;0,"NO PAGAR","COBRAR")</f>
        <v>NO PAGAR</v>
      </c>
      <c r="C713" s="185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85" t="str">
        <f>IF(Y712&lt;0,"NO PAGAR","COBRAR")</f>
        <v>NO PAGAR</v>
      </c>
      <c r="Y713" s="185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76" t="s">
        <v>9</v>
      </c>
      <c r="C714" s="177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76" t="s">
        <v>9</v>
      </c>
      <c r="Y714" s="177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IF(C748&lt;0,"SALDO A FAVOR","SALDO ADELANTAD0'")</f>
        <v>SALDO ADELANTAD0'</v>
      </c>
      <c r="C715" s="10">
        <f>IF(Y659&lt;=0,Y659*-1)</f>
        <v>1694.4249999999993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IF(C712&lt;0,"SALDO ADELANTADO","SALDO A FAVOR'")</f>
        <v>SALDO ADELANTADO</v>
      </c>
      <c r="Y715" s="10">
        <f>IF(C712&lt;=0,C712*-1)</f>
        <v>1694.4249999999993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78" t="s">
        <v>7</v>
      </c>
      <c r="F723" s="179"/>
      <c r="G723" s="180"/>
      <c r="H723" s="5">
        <f>SUM(H709:H722)</f>
        <v>0</v>
      </c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78" t="s">
        <v>7</v>
      </c>
      <c r="AB723" s="179"/>
      <c r="AC723" s="180"/>
      <c r="AD723" s="5">
        <f>SUM(AD709:AD722)</f>
        <v>0</v>
      </c>
      <c r="AJ723" s="3"/>
      <c r="AK723" s="3"/>
      <c r="AL723" s="3"/>
      <c r="AM723" s="3"/>
      <c r="AN723" s="18"/>
      <c r="AO723" s="3"/>
    </row>
    <row r="724" spans="2:41">
      <c r="B724" s="12"/>
      <c r="C724" s="10"/>
      <c r="E724" s="13"/>
      <c r="F724" s="13"/>
      <c r="G724" s="13"/>
      <c r="N724" s="3"/>
      <c r="O724" s="3"/>
      <c r="P724" s="3"/>
      <c r="Q724" s="3"/>
      <c r="R724" s="18"/>
      <c r="S724" s="3"/>
      <c r="V724" s="17"/>
      <c r="X724" s="12"/>
      <c r="Y724" s="10"/>
      <c r="AA724" s="13"/>
      <c r="AB724" s="13"/>
      <c r="AC724" s="13"/>
      <c r="AJ724" s="3"/>
      <c r="AK724" s="3"/>
      <c r="AL724" s="3"/>
      <c r="AM724" s="3"/>
      <c r="AN724" s="18"/>
      <c r="AO724" s="3"/>
    </row>
    <row r="725" spans="2:41">
      <c r="B725" s="12"/>
      <c r="C725" s="10"/>
      <c r="N725" s="178" t="s">
        <v>7</v>
      </c>
      <c r="O725" s="179"/>
      <c r="P725" s="179"/>
      <c r="Q725" s="180"/>
      <c r="R725" s="18">
        <f>SUM(R709:R724)</f>
        <v>0</v>
      </c>
      <c r="S725" s="3"/>
      <c r="V725" s="17"/>
      <c r="X725" s="12"/>
      <c r="Y725" s="10"/>
      <c r="AJ725" s="178" t="s">
        <v>7</v>
      </c>
      <c r="AK725" s="179"/>
      <c r="AL725" s="179"/>
      <c r="AM725" s="180"/>
      <c r="AN725" s="18">
        <f>SUM(AN709:AN724)</f>
        <v>0</v>
      </c>
      <c r="AO725" s="3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E728" s="14"/>
      <c r="V728" s="17"/>
      <c r="X728" s="12"/>
      <c r="Y728" s="10"/>
      <c r="AA728" s="14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1694.4249999999993</v>
      </c>
      <c r="V734" s="17"/>
      <c r="X734" s="15" t="s">
        <v>18</v>
      </c>
      <c r="Y734" s="16">
        <f>SUM(Y715:Y733)</f>
        <v>1694.4249999999993</v>
      </c>
    </row>
    <row r="735" spans="2:41">
      <c r="D735" t="s">
        <v>22</v>
      </c>
      <c r="E735" t="s">
        <v>21</v>
      </c>
      <c r="V735" s="17"/>
      <c r="Z735" t="s">
        <v>22</v>
      </c>
      <c r="AA735" t="s">
        <v>21</v>
      </c>
    </row>
    <row r="736" spans="2:41">
      <c r="E736" s="1" t="s">
        <v>19</v>
      </c>
      <c r="V736" s="17"/>
      <c r="AA736" s="1" t="s">
        <v>19</v>
      </c>
    </row>
    <row r="737" spans="1:43">
      <c r="V737" s="17"/>
    </row>
    <row r="738" spans="1:43">
      <c r="V738" s="17"/>
    </row>
    <row r="739" spans="1:43">
      <c r="V739" s="17"/>
    </row>
    <row r="740" spans="1:43">
      <c r="V740" s="17"/>
    </row>
    <row r="741" spans="1:43">
      <c r="V741" s="17"/>
    </row>
    <row r="742" spans="1:43">
      <c r="V742" s="17"/>
    </row>
    <row r="743" spans="1:43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</row>
    <row r="744" spans="1:43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</row>
    <row r="745" spans="1:43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</row>
    <row r="746" spans="1:43">
      <c r="V746" s="17"/>
    </row>
    <row r="747" spans="1:43" ht="15" customHeight="1">
      <c r="H747" s="76" t="s">
        <v>30</v>
      </c>
      <c r="I747" s="76"/>
      <c r="J747" s="76"/>
      <c r="V747" s="17"/>
      <c r="AA747" s="181" t="s">
        <v>31</v>
      </c>
      <c r="AB747" s="181"/>
      <c r="AC747" s="181"/>
    </row>
    <row r="748" spans="1:43" ht="15" customHeight="1">
      <c r="H748" s="76"/>
      <c r="I748" s="76"/>
      <c r="J748" s="76"/>
      <c r="V748" s="17"/>
      <c r="AA748" s="181"/>
      <c r="AB748" s="181"/>
      <c r="AC748" s="181"/>
    </row>
    <row r="749" spans="1:43">
      <c r="V749" s="17"/>
    </row>
    <row r="750" spans="1:43">
      <c r="V750" s="17"/>
    </row>
    <row r="751" spans="1:43" ht="23.25">
      <c r="B751" s="24" t="s">
        <v>69</v>
      </c>
      <c r="V751" s="17"/>
      <c r="X751" s="22" t="s">
        <v>69</v>
      </c>
    </row>
    <row r="752" spans="1:43" ht="23.25">
      <c r="B752" s="23" t="s">
        <v>32</v>
      </c>
      <c r="C752" s="20">
        <f>IF(X707="PAGADO",0,C712)</f>
        <v>-1694.4249999999993</v>
      </c>
      <c r="E752" s="182" t="s">
        <v>20</v>
      </c>
      <c r="F752" s="182"/>
      <c r="G752" s="182"/>
      <c r="H752" s="182"/>
      <c r="V752" s="17"/>
      <c r="X752" s="23" t="s">
        <v>32</v>
      </c>
      <c r="Y752" s="20">
        <f>IF(B1552="PAGADO",0,C757)</f>
        <v>-1694.4249999999993</v>
      </c>
      <c r="AA752" s="182" t="s">
        <v>20</v>
      </c>
      <c r="AB752" s="182"/>
      <c r="AC752" s="182"/>
      <c r="AD752" s="182"/>
    </row>
    <row r="753" spans="2:41">
      <c r="B753" s="1" t="s">
        <v>0</v>
      </c>
      <c r="C753" s="19">
        <f>H768</f>
        <v>0</v>
      </c>
      <c r="E753" s="2" t="s">
        <v>1</v>
      </c>
      <c r="F753" s="2" t="s">
        <v>2</v>
      </c>
      <c r="G753" s="2" t="s">
        <v>3</v>
      </c>
      <c r="H753" s="2" t="s">
        <v>4</v>
      </c>
      <c r="N753" s="2" t="s">
        <v>1</v>
      </c>
      <c r="O753" s="2" t="s">
        <v>5</v>
      </c>
      <c r="P753" s="2" t="s">
        <v>4</v>
      </c>
      <c r="Q753" s="2" t="s">
        <v>6</v>
      </c>
      <c r="R753" s="2" t="s">
        <v>7</v>
      </c>
      <c r="S753" s="3"/>
      <c r="V753" s="17"/>
      <c r="X753" s="1" t="s">
        <v>0</v>
      </c>
      <c r="Y753" s="19">
        <f>AD768</f>
        <v>0</v>
      </c>
      <c r="AA753" s="2" t="s">
        <v>1</v>
      </c>
      <c r="AB753" s="2" t="s">
        <v>2</v>
      </c>
      <c r="AC753" s="2" t="s">
        <v>3</v>
      </c>
      <c r="AD753" s="2" t="s">
        <v>4</v>
      </c>
      <c r="AJ753" s="2" t="s">
        <v>1</v>
      </c>
      <c r="AK753" s="2" t="s">
        <v>5</v>
      </c>
      <c r="AL753" s="2" t="s">
        <v>4</v>
      </c>
      <c r="AM753" s="2" t="s">
        <v>6</v>
      </c>
      <c r="AN753" s="2" t="s">
        <v>7</v>
      </c>
      <c r="AO753" s="3"/>
    </row>
    <row r="754" spans="2:41">
      <c r="C754" s="2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Y754" s="2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" t="s">
        <v>24</v>
      </c>
      <c r="C755" s="19">
        <f>IF(C752&gt;0,C752+C753,C753)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24</v>
      </c>
      <c r="Y755" s="19">
        <f>IF(Y752&gt;0,Y752+Y753,Y753)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" t="s">
        <v>9</v>
      </c>
      <c r="C756" s="20">
        <f>C780</f>
        <v>1694.4249999999993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9</v>
      </c>
      <c r="Y756" s="20">
        <f>Y780</f>
        <v>1694.4249999999993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6" t="s">
        <v>26</v>
      </c>
      <c r="C757" s="21">
        <f>C755-C756</f>
        <v>-1694.4249999999993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6" t="s">
        <v>27</v>
      </c>
      <c r="Y757" s="21">
        <f>Y755-Y756</f>
        <v>-1694.4249999999993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3.25">
      <c r="B758" s="6"/>
      <c r="C758" s="7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83" t="str">
        <f>IF(Y757&lt;0,"NO PAGAR","COBRAR'")</f>
        <v>NO PAGAR</v>
      </c>
      <c r="Y758" s="183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ht="23.25">
      <c r="B759" s="183" t="str">
        <f>IF(C757&lt;0,"NO PAGAR","COBRAR'")</f>
        <v>NO PAGAR</v>
      </c>
      <c r="C759" s="183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/>
      <c r="Y759" s="8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76" t="s">
        <v>9</v>
      </c>
      <c r="C760" s="177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76" t="s">
        <v>9</v>
      </c>
      <c r="Y760" s="177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9" t="str">
        <f>IF(Y712&lt;0,"SALDO ADELANTADO","SALDO A FAVOR '")</f>
        <v>SALDO ADELANTADO</v>
      </c>
      <c r="C761" s="10">
        <f>IF(Y712&lt;=0,Y712*-1)</f>
        <v>1694.4249999999993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9" t="str">
        <f>IF(C757&lt;0,"SALDO ADELANTADO","SALDO A FAVOR'")</f>
        <v>SALDO ADELANTADO</v>
      </c>
      <c r="Y761" s="10">
        <f>IF(C757&lt;=0,C757*-1)</f>
        <v>1694.4249999999993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10</v>
      </c>
      <c r="C762" s="10">
        <f>R770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10</v>
      </c>
      <c r="Y762" s="10">
        <f>AN770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11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11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12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12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13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13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14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14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15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15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16</v>
      </c>
      <c r="C768" s="10"/>
      <c r="E768" s="178" t="s">
        <v>7</v>
      </c>
      <c r="F768" s="179"/>
      <c r="G768" s="180"/>
      <c r="H768" s="5">
        <f>SUM(H754:H767)</f>
        <v>0</v>
      </c>
      <c r="N768" s="3"/>
      <c r="O768" s="3"/>
      <c r="P768" s="3"/>
      <c r="Q768" s="3"/>
      <c r="R768" s="18"/>
      <c r="S768" s="3"/>
      <c r="V768" s="17"/>
      <c r="X768" s="11" t="s">
        <v>16</v>
      </c>
      <c r="Y768" s="10"/>
      <c r="AA768" s="178" t="s">
        <v>7</v>
      </c>
      <c r="AB768" s="179"/>
      <c r="AC768" s="180"/>
      <c r="AD768" s="5">
        <f>SUM(AD754:AD767)</f>
        <v>0</v>
      </c>
      <c r="AJ768" s="3"/>
      <c r="AK768" s="3"/>
      <c r="AL768" s="3"/>
      <c r="AM768" s="3"/>
      <c r="AN768" s="18"/>
      <c r="AO768" s="3"/>
    </row>
    <row r="769" spans="2:41">
      <c r="B769" s="11" t="s">
        <v>17</v>
      </c>
      <c r="C769" s="10"/>
      <c r="E769" s="13"/>
      <c r="F769" s="13"/>
      <c r="G769" s="13"/>
      <c r="N769" s="3"/>
      <c r="O769" s="3"/>
      <c r="P769" s="3"/>
      <c r="Q769" s="3"/>
      <c r="R769" s="18"/>
      <c r="S769" s="3"/>
      <c r="V769" s="17"/>
      <c r="X769" s="11" t="s">
        <v>17</v>
      </c>
      <c r="Y769" s="10"/>
      <c r="AA769" s="13"/>
      <c r="AB769" s="13"/>
      <c r="AC769" s="13"/>
      <c r="AJ769" s="3"/>
      <c r="AK769" s="3"/>
      <c r="AL769" s="3"/>
      <c r="AM769" s="3"/>
      <c r="AN769" s="18"/>
      <c r="AO769" s="3"/>
    </row>
    <row r="770" spans="2:41">
      <c r="B770" s="12"/>
      <c r="C770" s="10"/>
      <c r="N770" s="178" t="s">
        <v>7</v>
      </c>
      <c r="O770" s="179"/>
      <c r="P770" s="179"/>
      <c r="Q770" s="180"/>
      <c r="R770" s="18">
        <f>SUM(R754:R769)</f>
        <v>0</v>
      </c>
      <c r="S770" s="3"/>
      <c r="V770" s="17"/>
      <c r="X770" s="12"/>
      <c r="Y770" s="10"/>
      <c r="AJ770" s="178" t="s">
        <v>7</v>
      </c>
      <c r="AK770" s="179"/>
      <c r="AL770" s="179"/>
      <c r="AM770" s="180"/>
      <c r="AN770" s="18">
        <f>SUM(AN754:AN769)</f>
        <v>0</v>
      </c>
      <c r="AO770" s="3"/>
    </row>
    <row r="771" spans="2:41">
      <c r="B771" s="12"/>
      <c r="C771" s="10"/>
      <c r="V771" s="17"/>
      <c r="X771" s="12"/>
      <c r="Y771" s="10"/>
    </row>
    <row r="772" spans="2:41">
      <c r="B772" s="12"/>
      <c r="C772" s="10"/>
      <c r="V772" s="17"/>
      <c r="X772" s="12"/>
      <c r="Y772" s="10"/>
    </row>
    <row r="773" spans="2:41">
      <c r="B773" s="12"/>
      <c r="C773" s="10"/>
      <c r="E773" s="14"/>
      <c r="V773" s="17"/>
      <c r="X773" s="12"/>
      <c r="Y773" s="10"/>
      <c r="AA773" s="14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1"/>
      <c r="C779" s="10"/>
      <c r="V779" s="17"/>
      <c r="X779" s="11"/>
      <c r="Y779" s="10"/>
    </row>
    <row r="780" spans="2:41">
      <c r="B780" s="15" t="s">
        <v>18</v>
      </c>
      <c r="C780" s="16">
        <f>SUM(C761:C779)</f>
        <v>1694.4249999999993</v>
      </c>
      <c r="D780" t="s">
        <v>22</v>
      </c>
      <c r="E780" t="s">
        <v>21</v>
      </c>
      <c r="V780" s="17"/>
      <c r="X780" s="15" t="s">
        <v>18</v>
      </c>
      <c r="Y780" s="16">
        <f>SUM(Y761:Y779)</f>
        <v>1694.4249999999993</v>
      </c>
      <c r="Z780" t="s">
        <v>22</v>
      </c>
      <c r="AA780" t="s">
        <v>21</v>
      </c>
    </row>
    <row r="781" spans="2:41">
      <c r="E781" s="1" t="s">
        <v>19</v>
      </c>
      <c r="V781" s="17"/>
      <c r="AA781" s="1" t="s">
        <v>19</v>
      </c>
    </row>
    <row r="782" spans="2:41">
      <c r="V782" s="17"/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  <c r="AC794" s="184" t="s">
        <v>29</v>
      </c>
      <c r="AD794" s="184"/>
      <c r="AE794" s="184"/>
    </row>
    <row r="795" spans="2:31" ht="15" customHeight="1">
      <c r="H795" s="76" t="s">
        <v>28</v>
      </c>
      <c r="I795" s="76"/>
      <c r="J795" s="76"/>
      <c r="V795" s="17"/>
      <c r="AC795" s="184"/>
      <c r="AD795" s="184"/>
      <c r="AE795" s="184"/>
    </row>
    <row r="796" spans="2:31" ht="15" customHeight="1">
      <c r="H796" s="76"/>
      <c r="I796" s="76"/>
      <c r="J796" s="76"/>
      <c r="V796" s="17"/>
      <c r="AC796" s="184"/>
      <c r="AD796" s="184"/>
      <c r="AE796" s="184"/>
    </row>
    <row r="797" spans="2:31">
      <c r="V797" s="17"/>
    </row>
    <row r="798" spans="2:31">
      <c r="V798" s="17"/>
    </row>
    <row r="799" spans="2:31" ht="23.25">
      <c r="B799" s="22" t="s">
        <v>70</v>
      </c>
      <c r="V799" s="17"/>
      <c r="X799" s="22" t="s">
        <v>70</v>
      </c>
    </row>
    <row r="800" spans="2:31" ht="23.25">
      <c r="B800" s="23" t="s">
        <v>32</v>
      </c>
      <c r="C800" s="20">
        <f>IF(X752="PAGADO",0,Y757)</f>
        <v>-1694.4249999999993</v>
      </c>
      <c r="E800" s="182" t="s">
        <v>20</v>
      </c>
      <c r="F800" s="182"/>
      <c r="G800" s="182"/>
      <c r="H800" s="182"/>
      <c r="V800" s="17"/>
      <c r="X800" s="23" t="s">
        <v>32</v>
      </c>
      <c r="Y800" s="20">
        <f>IF(B800="PAGADO",0,C805)</f>
        <v>-1694.4249999999993</v>
      </c>
      <c r="AA800" s="182" t="s">
        <v>20</v>
      </c>
      <c r="AB800" s="182"/>
      <c r="AC800" s="182"/>
      <c r="AD800" s="182"/>
    </row>
    <row r="801" spans="2:41">
      <c r="B801" s="1" t="s">
        <v>0</v>
      </c>
      <c r="C801" s="19">
        <f>H816</f>
        <v>0</v>
      </c>
      <c r="E801" s="2" t="s">
        <v>1</v>
      </c>
      <c r="F801" s="2" t="s">
        <v>2</v>
      </c>
      <c r="G801" s="2" t="s">
        <v>3</v>
      </c>
      <c r="H801" s="2" t="s">
        <v>4</v>
      </c>
      <c r="N801" s="2" t="s">
        <v>1</v>
      </c>
      <c r="O801" s="2" t="s">
        <v>5</v>
      </c>
      <c r="P801" s="2" t="s">
        <v>4</v>
      </c>
      <c r="Q801" s="2" t="s">
        <v>6</v>
      </c>
      <c r="R801" s="2" t="s">
        <v>7</v>
      </c>
      <c r="S801" s="3"/>
      <c r="V801" s="17"/>
      <c r="X801" s="1" t="s">
        <v>0</v>
      </c>
      <c r="Y801" s="19">
        <f>AD816</f>
        <v>0</v>
      </c>
      <c r="AA801" s="2" t="s">
        <v>1</v>
      </c>
      <c r="AB801" s="2" t="s">
        <v>2</v>
      </c>
      <c r="AC801" s="2" t="s">
        <v>3</v>
      </c>
      <c r="AD801" s="2" t="s">
        <v>4</v>
      </c>
      <c r="AJ801" s="2" t="s">
        <v>1</v>
      </c>
      <c r="AK801" s="2" t="s">
        <v>5</v>
      </c>
      <c r="AL801" s="2" t="s">
        <v>4</v>
      </c>
      <c r="AM801" s="2" t="s">
        <v>6</v>
      </c>
      <c r="AN801" s="2" t="s">
        <v>7</v>
      </c>
      <c r="AO801" s="3"/>
    </row>
    <row r="802" spans="2:41">
      <c r="C802" s="2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Y802" s="2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24</v>
      </c>
      <c r="C803" s="19">
        <f>IF(C800&gt;0,C800+C801,C801)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24</v>
      </c>
      <c r="Y803" s="19">
        <f>IF(Y800&gt;0,Y801+Y800,Y801)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" t="s">
        <v>9</v>
      </c>
      <c r="C804" s="20">
        <f>C827</f>
        <v>1694.4249999999993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" t="s">
        <v>9</v>
      </c>
      <c r="Y804" s="20">
        <f>Y827</f>
        <v>1694.4249999999993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6" t="s">
        <v>25</v>
      </c>
      <c r="C805" s="21">
        <f>C803-C804</f>
        <v>-1694.4249999999993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6" t="s">
        <v>8</v>
      </c>
      <c r="Y805" s="21">
        <f>Y803-Y804</f>
        <v>-1694.4249999999993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6.25">
      <c r="B806" s="185" t="str">
        <f>IF(C805&lt;0,"NO PAGAR","COBRAR")</f>
        <v>NO PAGAR</v>
      </c>
      <c r="C806" s="185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85" t="str">
        <f>IF(Y805&lt;0,"NO PAGAR","COBRAR")</f>
        <v>NO PAGAR</v>
      </c>
      <c r="Y806" s="185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76" t="s">
        <v>9</v>
      </c>
      <c r="C807" s="177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76" t="s">
        <v>9</v>
      </c>
      <c r="Y807" s="177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IF(C841&lt;0,"SALDO A FAVOR","SALDO ADELANTAD0'")</f>
        <v>SALDO ADELANTAD0'</v>
      </c>
      <c r="C808" s="10">
        <f>IF(Y752&lt;=0,Y752*-1)</f>
        <v>1694.4249999999993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IF(C805&lt;0,"SALDO ADELANTADO","SALDO A FAVOR'")</f>
        <v>SALDO ADELANTADO</v>
      </c>
      <c r="Y808" s="10">
        <f>IF(C805&lt;=0,C805*-1)</f>
        <v>1694.4249999999993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78" t="s">
        <v>7</v>
      </c>
      <c r="F816" s="179"/>
      <c r="G816" s="180"/>
      <c r="H816" s="5">
        <f>SUM(H802:H815)</f>
        <v>0</v>
      </c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78" t="s">
        <v>7</v>
      </c>
      <c r="AB816" s="179"/>
      <c r="AC816" s="180"/>
      <c r="AD816" s="5">
        <f>SUM(AD802:AD815)</f>
        <v>0</v>
      </c>
      <c r="AJ816" s="3"/>
      <c r="AK816" s="3"/>
      <c r="AL816" s="3"/>
      <c r="AM816" s="3"/>
      <c r="AN816" s="18"/>
      <c r="AO816" s="3"/>
    </row>
    <row r="817" spans="2:41">
      <c r="B817" s="12"/>
      <c r="C817" s="10"/>
      <c r="E817" s="13"/>
      <c r="F817" s="13"/>
      <c r="G817" s="13"/>
      <c r="N817" s="3"/>
      <c r="O817" s="3"/>
      <c r="P817" s="3"/>
      <c r="Q817" s="3"/>
      <c r="R817" s="18"/>
      <c r="S817" s="3"/>
      <c r="V817" s="17"/>
      <c r="X817" s="12"/>
      <c r="Y817" s="10"/>
      <c r="AA817" s="13"/>
      <c r="AB817" s="13"/>
      <c r="AC817" s="13"/>
      <c r="AJ817" s="3"/>
      <c r="AK817" s="3"/>
      <c r="AL817" s="3"/>
      <c r="AM817" s="3"/>
      <c r="AN817" s="18"/>
      <c r="AO817" s="3"/>
    </row>
    <row r="818" spans="2:41">
      <c r="B818" s="12"/>
      <c r="C818" s="10"/>
      <c r="N818" s="178" t="s">
        <v>7</v>
      </c>
      <c r="O818" s="179"/>
      <c r="P818" s="179"/>
      <c r="Q818" s="180"/>
      <c r="R818" s="18">
        <f>SUM(R802:R817)</f>
        <v>0</v>
      </c>
      <c r="S818" s="3"/>
      <c r="V818" s="17"/>
      <c r="X818" s="12"/>
      <c r="Y818" s="10"/>
      <c r="AJ818" s="178" t="s">
        <v>7</v>
      </c>
      <c r="AK818" s="179"/>
      <c r="AL818" s="179"/>
      <c r="AM818" s="180"/>
      <c r="AN818" s="18">
        <f>SUM(AN802:AN817)</f>
        <v>0</v>
      </c>
      <c r="AO818" s="3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V820" s="17"/>
      <c r="X820" s="12"/>
      <c r="Y820" s="10"/>
    </row>
    <row r="821" spans="2:41">
      <c r="B821" s="12"/>
      <c r="C821" s="10"/>
      <c r="E821" s="14"/>
      <c r="V821" s="17"/>
      <c r="X821" s="12"/>
      <c r="Y821" s="10"/>
      <c r="AA821" s="14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1694.4249999999993</v>
      </c>
      <c r="V827" s="17"/>
      <c r="X827" s="15" t="s">
        <v>18</v>
      </c>
      <c r="Y827" s="16">
        <f>SUM(Y808:Y826)</f>
        <v>1694.4249999999993</v>
      </c>
    </row>
    <row r="828" spans="2:41">
      <c r="D828" t="s">
        <v>22</v>
      </c>
      <c r="E828" t="s">
        <v>21</v>
      </c>
      <c r="V828" s="17"/>
      <c r="Z828" t="s">
        <v>22</v>
      </c>
      <c r="AA828" t="s">
        <v>21</v>
      </c>
    </row>
    <row r="829" spans="2:41">
      <c r="E829" s="1" t="s">
        <v>19</v>
      </c>
      <c r="V829" s="17"/>
      <c r="AA829" s="1" t="s">
        <v>19</v>
      </c>
    </row>
    <row r="830" spans="2:41">
      <c r="V830" s="17"/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V839" s="17"/>
    </row>
    <row r="840" spans="1:43" ht="15" customHeight="1">
      <c r="H840" s="76" t="s">
        <v>30</v>
      </c>
      <c r="I840" s="76"/>
      <c r="J840" s="76"/>
      <c r="V840" s="17"/>
      <c r="AA840" s="181" t="s">
        <v>31</v>
      </c>
      <c r="AB840" s="181"/>
      <c r="AC840" s="181"/>
    </row>
    <row r="841" spans="1:43" ht="15" customHeight="1">
      <c r="H841" s="76"/>
      <c r="I841" s="76"/>
      <c r="J841" s="76"/>
      <c r="V841" s="17"/>
      <c r="AA841" s="181"/>
      <c r="AB841" s="181"/>
      <c r="AC841" s="181"/>
    </row>
    <row r="842" spans="1:43">
      <c r="V842" s="17"/>
    </row>
    <row r="843" spans="1:43">
      <c r="V843" s="17"/>
    </row>
    <row r="844" spans="1:43" ht="23.25">
      <c r="B844" s="24" t="s">
        <v>70</v>
      </c>
      <c r="V844" s="17"/>
      <c r="X844" s="22" t="s">
        <v>70</v>
      </c>
    </row>
    <row r="845" spans="1:43" ht="23.25">
      <c r="B845" s="23" t="s">
        <v>32</v>
      </c>
      <c r="C845" s="20">
        <f>IF(X800="PAGADO",0,C805)</f>
        <v>-1694.4249999999993</v>
      </c>
      <c r="E845" s="182" t="s">
        <v>20</v>
      </c>
      <c r="F845" s="182"/>
      <c r="G845" s="182"/>
      <c r="H845" s="182"/>
      <c r="V845" s="17"/>
      <c r="X845" s="23" t="s">
        <v>32</v>
      </c>
      <c r="Y845" s="20">
        <f>IF(B1645="PAGADO",0,C850)</f>
        <v>-1694.4249999999993</v>
      </c>
      <c r="AA845" s="182" t="s">
        <v>20</v>
      </c>
      <c r="AB845" s="182"/>
      <c r="AC845" s="182"/>
      <c r="AD845" s="182"/>
    </row>
    <row r="846" spans="1:43">
      <c r="B846" s="1" t="s">
        <v>0</v>
      </c>
      <c r="C846" s="19">
        <f>H861</f>
        <v>0</v>
      </c>
      <c r="E846" s="2" t="s">
        <v>1</v>
      </c>
      <c r="F846" s="2" t="s">
        <v>2</v>
      </c>
      <c r="G846" s="2" t="s">
        <v>3</v>
      </c>
      <c r="H846" s="2" t="s">
        <v>4</v>
      </c>
      <c r="N846" s="2" t="s">
        <v>1</v>
      </c>
      <c r="O846" s="2" t="s">
        <v>5</v>
      </c>
      <c r="P846" s="2" t="s">
        <v>4</v>
      </c>
      <c r="Q846" s="2" t="s">
        <v>6</v>
      </c>
      <c r="R846" s="2" t="s">
        <v>7</v>
      </c>
      <c r="S846" s="3"/>
      <c r="V846" s="17"/>
      <c r="X846" s="1" t="s">
        <v>0</v>
      </c>
      <c r="Y846" s="19">
        <f>AD861</f>
        <v>0</v>
      </c>
      <c r="AA846" s="2" t="s">
        <v>1</v>
      </c>
      <c r="AB846" s="2" t="s">
        <v>2</v>
      </c>
      <c r="AC846" s="2" t="s">
        <v>3</v>
      </c>
      <c r="AD846" s="2" t="s">
        <v>4</v>
      </c>
      <c r="AJ846" s="2" t="s">
        <v>1</v>
      </c>
      <c r="AK846" s="2" t="s">
        <v>5</v>
      </c>
      <c r="AL846" s="2" t="s">
        <v>4</v>
      </c>
      <c r="AM846" s="2" t="s">
        <v>6</v>
      </c>
      <c r="AN846" s="2" t="s">
        <v>7</v>
      </c>
      <c r="AO846" s="3"/>
    </row>
    <row r="847" spans="1:43">
      <c r="C847" s="2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Y847" s="2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>
      <c r="B848" s="1" t="s">
        <v>24</v>
      </c>
      <c r="C848" s="19">
        <f>IF(C845&gt;0,C845+C846,C846)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24</v>
      </c>
      <c r="Y848" s="19">
        <f>IF(Y845&gt;0,Y845+Y846,Y846)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" t="s">
        <v>9</v>
      </c>
      <c r="C849" s="20">
        <f>C873</f>
        <v>1694.4249999999993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9</v>
      </c>
      <c r="Y849" s="20">
        <f>Y873</f>
        <v>1694.4249999999993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6" t="s">
        <v>26</v>
      </c>
      <c r="C850" s="21">
        <f>C848-C849</f>
        <v>-1694.4249999999993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6" t="s">
        <v>27</v>
      </c>
      <c r="Y850" s="21">
        <f>Y848-Y849</f>
        <v>-1694.4249999999993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ht="23.25">
      <c r="B851" s="6"/>
      <c r="C851" s="7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83" t="str">
        <f>IF(Y850&lt;0,"NO PAGAR","COBRAR'")</f>
        <v>NO PAGAR</v>
      </c>
      <c r="Y851" s="183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183" t="str">
        <f>IF(C850&lt;0,"NO PAGAR","COBRAR'")</f>
        <v>NO PAGAR</v>
      </c>
      <c r="C852" s="183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/>
      <c r="Y852" s="8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76" t="s">
        <v>9</v>
      </c>
      <c r="C853" s="177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76" t="s">
        <v>9</v>
      </c>
      <c r="Y853" s="177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9" t="str">
        <f>IF(Y805&lt;0,"SALDO ADELANTADO","SALDO A FAVOR '")</f>
        <v>SALDO ADELANTADO</v>
      </c>
      <c r="C854" s="10">
        <f>IF(Y805&lt;=0,Y805*-1)</f>
        <v>1694.4249999999993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9" t="str">
        <f>IF(C850&lt;0,"SALDO ADELANTADO","SALDO A FAVOR'")</f>
        <v>SALDO ADELANTADO</v>
      </c>
      <c r="Y854" s="10">
        <f>IF(C850&lt;=0,C850*-1)</f>
        <v>1694.4249999999993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10</v>
      </c>
      <c r="C855" s="10">
        <f>R863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10</v>
      </c>
      <c r="Y855" s="10">
        <f>AN863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11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11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12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12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13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13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14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14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15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15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16</v>
      </c>
      <c r="C861" s="10"/>
      <c r="E861" s="178" t="s">
        <v>7</v>
      </c>
      <c r="F861" s="179"/>
      <c r="G861" s="180"/>
      <c r="H861" s="5">
        <f>SUM(H847:H860)</f>
        <v>0</v>
      </c>
      <c r="N861" s="3"/>
      <c r="O861" s="3"/>
      <c r="P861" s="3"/>
      <c r="Q861" s="3"/>
      <c r="R861" s="18"/>
      <c r="S861" s="3"/>
      <c r="V861" s="17"/>
      <c r="X861" s="11" t="s">
        <v>16</v>
      </c>
      <c r="Y861" s="10"/>
      <c r="AA861" s="178" t="s">
        <v>7</v>
      </c>
      <c r="AB861" s="179"/>
      <c r="AC861" s="180"/>
      <c r="AD861" s="5">
        <f>SUM(AD847:AD860)</f>
        <v>0</v>
      </c>
      <c r="AJ861" s="3"/>
      <c r="AK861" s="3"/>
      <c r="AL861" s="3"/>
      <c r="AM861" s="3"/>
      <c r="AN861" s="18"/>
      <c r="AO861" s="3"/>
    </row>
    <row r="862" spans="2:41">
      <c r="B862" s="11" t="s">
        <v>17</v>
      </c>
      <c r="C862" s="10"/>
      <c r="E862" s="13"/>
      <c r="F862" s="13"/>
      <c r="G862" s="13"/>
      <c r="N862" s="3"/>
      <c r="O862" s="3"/>
      <c r="P862" s="3"/>
      <c r="Q862" s="3"/>
      <c r="R862" s="18"/>
      <c r="S862" s="3"/>
      <c r="V862" s="17"/>
      <c r="X862" s="11" t="s">
        <v>17</v>
      </c>
      <c r="Y862" s="10"/>
      <c r="AA862" s="13"/>
      <c r="AB862" s="13"/>
      <c r="AC862" s="13"/>
      <c r="AJ862" s="3"/>
      <c r="AK862" s="3"/>
      <c r="AL862" s="3"/>
      <c r="AM862" s="3"/>
      <c r="AN862" s="18"/>
      <c r="AO862" s="3"/>
    </row>
    <row r="863" spans="2:41">
      <c r="B863" s="12"/>
      <c r="C863" s="10"/>
      <c r="N863" s="178" t="s">
        <v>7</v>
      </c>
      <c r="O863" s="179"/>
      <c r="P863" s="179"/>
      <c r="Q863" s="180"/>
      <c r="R863" s="18">
        <f>SUM(R847:R862)</f>
        <v>0</v>
      </c>
      <c r="S863" s="3"/>
      <c r="V863" s="17"/>
      <c r="X863" s="12"/>
      <c r="Y863" s="10"/>
      <c r="AJ863" s="178" t="s">
        <v>7</v>
      </c>
      <c r="AK863" s="179"/>
      <c r="AL863" s="179"/>
      <c r="AM863" s="180"/>
      <c r="AN863" s="18">
        <f>SUM(AN847:AN862)</f>
        <v>0</v>
      </c>
      <c r="AO863" s="3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E866" s="14"/>
      <c r="V866" s="17"/>
      <c r="X866" s="12"/>
      <c r="Y866" s="10"/>
      <c r="AA866" s="14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2"/>
      <c r="C871" s="10"/>
      <c r="V871" s="17"/>
      <c r="X871" s="12"/>
      <c r="Y871" s="10"/>
    </row>
    <row r="872" spans="2:27">
      <c r="B872" s="11"/>
      <c r="C872" s="10"/>
      <c r="V872" s="17"/>
      <c r="X872" s="11"/>
      <c r="Y872" s="10"/>
    </row>
    <row r="873" spans="2:27">
      <c r="B873" s="15" t="s">
        <v>18</v>
      </c>
      <c r="C873" s="16">
        <f>SUM(C854:C872)</f>
        <v>1694.4249999999993</v>
      </c>
      <c r="D873" t="s">
        <v>22</v>
      </c>
      <c r="E873" t="s">
        <v>21</v>
      </c>
      <c r="V873" s="17"/>
      <c r="X873" s="15" t="s">
        <v>18</v>
      </c>
      <c r="Y873" s="16">
        <f>SUM(Y854:Y872)</f>
        <v>1694.4249999999993</v>
      </c>
      <c r="Z873" t="s">
        <v>22</v>
      </c>
      <c r="AA873" t="s">
        <v>21</v>
      </c>
    </row>
    <row r="874" spans="2:27">
      <c r="E874" s="1" t="s">
        <v>19</v>
      </c>
      <c r="V874" s="17"/>
      <c r="AA874" s="1" t="s">
        <v>19</v>
      </c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</row>
    <row r="888" spans="2:41">
      <c r="V888" s="17"/>
      <c r="AC888" s="184" t="s">
        <v>29</v>
      </c>
      <c r="AD888" s="184"/>
      <c r="AE888" s="184"/>
    </row>
    <row r="889" spans="2:41" ht="15" customHeight="1">
      <c r="H889" s="76" t="s">
        <v>28</v>
      </c>
      <c r="I889" s="76"/>
      <c r="J889" s="76"/>
      <c r="V889" s="17"/>
      <c r="AC889" s="184"/>
      <c r="AD889" s="184"/>
      <c r="AE889" s="184"/>
    </row>
    <row r="890" spans="2:41" ht="15" customHeight="1">
      <c r="H890" s="76"/>
      <c r="I890" s="76"/>
      <c r="J890" s="76"/>
      <c r="V890" s="17"/>
      <c r="AC890" s="184"/>
      <c r="AD890" s="184"/>
      <c r="AE890" s="184"/>
    </row>
    <row r="891" spans="2:41">
      <c r="V891" s="17"/>
    </row>
    <row r="892" spans="2:41">
      <c r="V892" s="17"/>
    </row>
    <row r="893" spans="2:41" ht="23.25">
      <c r="B893" s="22" t="s">
        <v>71</v>
      </c>
      <c r="V893" s="17"/>
      <c r="X893" s="22" t="s">
        <v>71</v>
      </c>
    </row>
    <row r="894" spans="2:41" ht="23.25">
      <c r="B894" s="23" t="s">
        <v>32</v>
      </c>
      <c r="C894" s="20">
        <f>IF(X845="PAGADO",0,Y850)</f>
        <v>-1694.4249999999993</v>
      </c>
      <c r="E894" s="182" t="s">
        <v>20</v>
      </c>
      <c r="F894" s="182"/>
      <c r="G894" s="182"/>
      <c r="H894" s="182"/>
      <c r="V894" s="17"/>
      <c r="X894" s="23" t="s">
        <v>32</v>
      </c>
      <c r="Y894" s="20">
        <f>IF(B894="PAGADO",0,C899)</f>
        <v>-1694.4249999999993</v>
      </c>
      <c r="AA894" s="182" t="s">
        <v>20</v>
      </c>
      <c r="AB894" s="182"/>
      <c r="AC894" s="182"/>
      <c r="AD894" s="182"/>
    </row>
    <row r="895" spans="2:41">
      <c r="B895" s="1" t="s">
        <v>0</v>
      </c>
      <c r="C895" s="19">
        <f>H910</f>
        <v>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>
      <c r="C896" s="2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" t="s">
        <v>24</v>
      </c>
      <c r="C897" s="19">
        <f>IF(C894&gt;0,C894+C895,C895)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9</v>
      </c>
      <c r="C898" s="20">
        <f>C921</f>
        <v>1694.4249999999993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1694.4249999999993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6" t="s">
        <v>25</v>
      </c>
      <c r="C899" s="21">
        <f>C897-C898</f>
        <v>-1694.4249999999993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-1694.4249999999993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>
      <c r="B900" s="185" t="str">
        <f>IF(C899&lt;0,"NO PAGAR","COBRAR")</f>
        <v>NO PAGAR</v>
      </c>
      <c r="C900" s="185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85" t="str">
        <f>IF(Y899&lt;0,"NO PAGAR","COBRAR")</f>
        <v>NO PAGAR</v>
      </c>
      <c r="Y900" s="185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76" t="s">
        <v>9</v>
      </c>
      <c r="C901" s="177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76" t="s">
        <v>9</v>
      </c>
      <c r="Y901" s="177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9" t="str">
        <f>IF(C935&lt;0,"SALDO A FAVOR","SALDO ADELANTAD0'")</f>
        <v>SALDO ADELANTAD0'</v>
      </c>
      <c r="C902" s="10">
        <f>IF(Y850&lt;=0,Y850*-1)</f>
        <v>1694.4249999999993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ADELANTADO</v>
      </c>
      <c r="Y902" s="10">
        <f>IF(C899&lt;=0,C899*-1)</f>
        <v>1694.4249999999993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17</v>
      </c>
      <c r="C910" s="10"/>
      <c r="E910" s="178" t="s">
        <v>7</v>
      </c>
      <c r="F910" s="179"/>
      <c r="G910" s="180"/>
      <c r="H910" s="5">
        <f>SUM(H896:H909)</f>
        <v>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178" t="s">
        <v>7</v>
      </c>
      <c r="AB910" s="179"/>
      <c r="AC910" s="180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>
      <c r="B912" s="12"/>
      <c r="C912" s="10"/>
      <c r="N912" s="178" t="s">
        <v>7</v>
      </c>
      <c r="O912" s="179"/>
      <c r="P912" s="179"/>
      <c r="Q912" s="180"/>
      <c r="R912" s="18">
        <f>SUM(R896:R911)</f>
        <v>0</v>
      </c>
      <c r="S912" s="3"/>
      <c r="V912" s="17"/>
      <c r="X912" s="12"/>
      <c r="Y912" s="10"/>
      <c r="AJ912" s="178" t="s">
        <v>7</v>
      </c>
      <c r="AK912" s="179"/>
      <c r="AL912" s="179"/>
      <c r="AM912" s="180"/>
      <c r="AN912" s="18">
        <f>SUM(AN896:AN911)</f>
        <v>0</v>
      </c>
      <c r="AO912" s="3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E915" s="14"/>
      <c r="V915" s="17"/>
      <c r="X915" s="12"/>
      <c r="Y915" s="10"/>
      <c r="AA915" s="14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2"/>
      <c r="C919" s="10"/>
      <c r="V919" s="17"/>
      <c r="X919" s="12"/>
      <c r="Y919" s="10"/>
    </row>
    <row r="920" spans="2:27">
      <c r="B920" s="11"/>
      <c r="C920" s="10"/>
      <c r="V920" s="17"/>
      <c r="X920" s="11"/>
      <c r="Y920" s="10"/>
    </row>
    <row r="921" spans="2:27">
      <c r="B921" s="15" t="s">
        <v>18</v>
      </c>
      <c r="C921" s="16">
        <f>SUM(C902:C920)</f>
        <v>1694.4249999999993</v>
      </c>
      <c r="V921" s="17"/>
      <c r="X921" s="15" t="s">
        <v>18</v>
      </c>
      <c r="Y921" s="16">
        <f>SUM(Y902:Y920)</f>
        <v>1694.4249999999993</v>
      </c>
    </row>
    <row r="922" spans="2:27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>
      <c r="E923" s="1" t="s">
        <v>19</v>
      </c>
      <c r="V923" s="17"/>
      <c r="AA923" s="1" t="s">
        <v>19</v>
      </c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1:43">
      <c r="V929" s="17"/>
    </row>
    <row r="930" spans="1:43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V933" s="17"/>
    </row>
    <row r="934" spans="1:43" ht="15" customHeight="1">
      <c r="H934" s="76" t="s">
        <v>30</v>
      </c>
      <c r="I934" s="76"/>
      <c r="J934" s="76"/>
      <c r="V934" s="17"/>
      <c r="AA934" s="181" t="s">
        <v>31</v>
      </c>
      <c r="AB934" s="181"/>
      <c r="AC934" s="181"/>
    </row>
    <row r="935" spans="1:43" ht="15" customHeight="1">
      <c r="H935" s="76"/>
      <c r="I935" s="76"/>
      <c r="J935" s="76"/>
      <c r="V935" s="17"/>
      <c r="AA935" s="181"/>
      <c r="AB935" s="181"/>
      <c r="AC935" s="181"/>
    </row>
    <row r="936" spans="1:43">
      <c r="V936" s="17"/>
    </row>
    <row r="937" spans="1:43">
      <c r="V937" s="17"/>
    </row>
    <row r="938" spans="1:43" ht="23.25">
      <c r="B938" s="24" t="s">
        <v>73</v>
      </c>
      <c r="V938" s="17"/>
      <c r="X938" s="22" t="s">
        <v>71</v>
      </c>
    </row>
    <row r="939" spans="1:43" ht="23.25">
      <c r="B939" s="23" t="s">
        <v>32</v>
      </c>
      <c r="C939" s="20">
        <f>IF(X894="PAGADO",0,C899)</f>
        <v>-1694.4249999999993</v>
      </c>
      <c r="E939" s="182" t="s">
        <v>20</v>
      </c>
      <c r="F939" s="182"/>
      <c r="G939" s="182"/>
      <c r="H939" s="182"/>
      <c r="V939" s="17"/>
      <c r="X939" s="23" t="s">
        <v>32</v>
      </c>
      <c r="Y939" s="20">
        <f>IF(B1739="PAGADO",0,C944)</f>
        <v>-1694.4249999999993</v>
      </c>
      <c r="AA939" s="182" t="s">
        <v>20</v>
      </c>
      <c r="AB939" s="182"/>
      <c r="AC939" s="182"/>
      <c r="AD939" s="182"/>
    </row>
    <row r="940" spans="1:43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1" t="s">
        <v>9</v>
      </c>
      <c r="C943" s="20">
        <f>C967</f>
        <v>1694.4249999999993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Y967</f>
        <v>1694.4249999999993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6" t="s">
        <v>26</v>
      </c>
      <c r="C944" s="21">
        <f>C942-C943</f>
        <v>-1694.4249999999993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-1694.4249999999993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83" t="str">
        <f>IF(Y944&lt;0,"NO PAGAR","COBRAR'")</f>
        <v>NO PAGAR</v>
      </c>
      <c r="Y945" s="183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183" t="str">
        <f>IF(C944&lt;0,"NO PAGAR","COBRAR'")</f>
        <v>NO PAGAR</v>
      </c>
      <c r="C946" s="183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76" t="s">
        <v>9</v>
      </c>
      <c r="C947" s="177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76" t="s">
        <v>9</v>
      </c>
      <c r="Y947" s="177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9" t="str">
        <f>IF(Y899&lt;0,"SALDO ADELANTADO","SALDO A FAVOR '")</f>
        <v>SALDO ADELANTADO</v>
      </c>
      <c r="C948" s="10">
        <f>IF(Y899&lt;=0,Y899*-1)</f>
        <v>1694.4249999999993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ADELANTADO</v>
      </c>
      <c r="Y948" s="10">
        <f>IF(C944&lt;=0,C944*-1)</f>
        <v>1694.4249999999993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16</v>
      </c>
      <c r="C955" s="10"/>
      <c r="E955" s="178" t="s">
        <v>7</v>
      </c>
      <c r="F955" s="179"/>
      <c r="G955" s="180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178" t="s">
        <v>7</v>
      </c>
      <c r="AB955" s="179"/>
      <c r="AC955" s="180"/>
      <c r="AD955" s="5">
        <f>SUM(AD941:AD954)</f>
        <v>0</v>
      </c>
      <c r="AJ955" s="3"/>
      <c r="AK955" s="3"/>
      <c r="AL955" s="3"/>
      <c r="AM955" s="3"/>
      <c r="AN955" s="18"/>
      <c r="AO955" s="3"/>
    </row>
    <row r="956" spans="2:41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>
      <c r="B957" s="12"/>
      <c r="C957" s="10"/>
      <c r="N957" s="178" t="s">
        <v>7</v>
      </c>
      <c r="O957" s="179"/>
      <c r="P957" s="179"/>
      <c r="Q957" s="180"/>
      <c r="R957" s="18">
        <f>SUM(R941:R956)</f>
        <v>0</v>
      </c>
      <c r="S957" s="3"/>
      <c r="V957" s="17"/>
      <c r="X957" s="12"/>
      <c r="Y957" s="10"/>
      <c r="AJ957" s="178" t="s">
        <v>7</v>
      </c>
      <c r="AK957" s="179"/>
      <c r="AL957" s="179"/>
      <c r="AM957" s="180"/>
      <c r="AN957" s="18">
        <f>SUM(AN941:AN956)</f>
        <v>0</v>
      </c>
      <c r="AO957" s="3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E960" s="14"/>
      <c r="V960" s="17"/>
      <c r="X960" s="12"/>
      <c r="Y960" s="10"/>
      <c r="AA960" s="14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1"/>
      <c r="C966" s="10"/>
      <c r="V966" s="17"/>
      <c r="X966" s="11"/>
      <c r="Y966" s="10"/>
    </row>
    <row r="967" spans="2:27">
      <c r="B967" s="15" t="s">
        <v>18</v>
      </c>
      <c r="C967" s="16">
        <f>SUM(C948:C966)</f>
        <v>1694.4249999999993</v>
      </c>
      <c r="D967" t="s">
        <v>22</v>
      </c>
      <c r="E967" t="s">
        <v>21</v>
      </c>
      <c r="V967" s="17"/>
      <c r="X967" s="15" t="s">
        <v>18</v>
      </c>
      <c r="Y967" s="16">
        <f>SUM(Y948:Y966)</f>
        <v>1694.4249999999993</v>
      </c>
      <c r="Z967" t="s">
        <v>22</v>
      </c>
      <c r="AA967" t="s">
        <v>21</v>
      </c>
    </row>
    <row r="968" spans="2:27">
      <c r="E968" s="1" t="s">
        <v>19</v>
      </c>
      <c r="V968" s="17"/>
      <c r="AA968" s="1" t="s">
        <v>19</v>
      </c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  <c r="AC981" s="184" t="s">
        <v>29</v>
      </c>
      <c r="AD981" s="184"/>
      <c r="AE981" s="184"/>
    </row>
    <row r="982" spans="2:41" ht="15" customHeight="1">
      <c r="H982" s="76" t="s">
        <v>28</v>
      </c>
      <c r="I982" s="76"/>
      <c r="J982" s="76"/>
      <c r="V982" s="17"/>
      <c r="AC982" s="184"/>
      <c r="AD982" s="184"/>
      <c r="AE982" s="184"/>
    </row>
    <row r="983" spans="2:41" ht="15" customHeight="1">
      <c r="H983" s="76"/>
      <c r="I983" s="76"/>
      <c r="J983" s="76"/>
      <c r="V983" s="17"/>
      <c r="AC983" s="184"/>
      <c r="AD983" s="184"/>
      <c r="AE983" s="184"/>
    </row>
    <row r="984" spans="2:41">
      <c r="V984" s="17"/>
    </row>
    <row r="985" spans="2:41">
      <c r="V985" s="17"/>
    </row>
    <row r="986" spans="2:41" ht="23.25">
      <c r="B986" s="22" t="s">
        <v>72</v>
      </c>
      <c r="V986" s="17"/>
      <c r="X986" s="22" t="s">
        <v>74</v>
      </c>
    </row>
    <row r="987" spans="2:41" ht="23.25">
      <c r="B987" s="23" t="s">
        <v>32</v>
      </c>
      <c r="C987" s="20">
        <f>IF(X939="PAGADO",0,Y944)</f>
        <v>-1694.4249999999993</v>
      </c>
      <c r="E987" s="182" t="s">
        <v>20</v>
      </c>
      <c r="F987" s="182"/>
      <c r="G987" s="182"/>
      <c r="H987" s="182"/>
      <c r="V987" s="17"/>
      <c r="X987" s="23" t="s">
        <v>32</v>
      </c>
      <c r="Y987" s="20">
        <f>IF(B987="PAGADO",0,C992)</f>
        <v>-1694.4249999999993</v>
      </c>
      <c r="AA987" s="182" t="s">
        <v>20</v>
      </c>
      <c r="AB987" s="182"/>
      <c r="AC987" s="182"/>
      <c r="AD987" s="182"/>
    </row>
    <row r="988" spans="2:41">
      <c r="B988" s="1" t="s">
        <v>0</v>
      </c>
      <c r="C988" s="19">
        <f>H1003</f>
        <v>0</v>
      </c>
      <c r="E988" s="2" t="s">
        <v>1</v>
      </c>
      <c r="F988" s="2" t="s">
        <v>2</v>
      </c>
      <c r="G988" s="2" t="s">
        <v>3</v>
      </c>
      <c r="H988" s="2" t="s">
        <v>4</v>
      </c>
      <c r="N988" s="2" t="s">
        <v>1</v>
      </c>
      <c r="O988" s="2" t="s">
        <v>5</v>
      </c>
      <c r="P988" s="2" t="s">
        <v>4</v>
      </c>
      <c r="Q988" s="2" t="s">
        <v>6</v>
      </c>
      <c r="R988" s="2" t="s">
        <v>7</v>
      </c>
      <c r="S988" s="3"/>
      <c r="V988" s="17"/>
      <c r="X988" s="1" t="s">
        <v>0</v>
      </c>
      <c r="Y988" s="19">
        <f>AD1003</f>
        <v>0</v>
      </c>
      <c r="AA988" s="2" t="s">
        <v>1</v>
      </c>
      <c r="AB988" s="2" t="s">
        <v>2</v>
      </c>
      <c r="AC988" s="2" t="s">
        <v>3</v>
      </c>
      <c r="AD988" s="2" t="s">
        <v>4</v>
      </c>
      <c r="AJ988" s="2" t="s">
        <v>1</v>
      </c>
      <c r="AK988" s="2" t="s">
        <v>5</v>
      </c>
      <c r="AL988" s="2" t="s">
        <v>4</v>
      </c>
      <c r="AM988" s="2" t="s">
        <v>6</v>
      </c>
      <c r="AN988" s="2" t="s">
        <v>7</v>
      </c>
      <c r="AO988" s="3"/>
    </row>
    <row r="989" spans="2:41">
      <c r="C989" s="2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Y989" s="2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" t="s">
        <v>24</v>
      </c>
      <c r="C990" s="19">
        <f>IF(C987&gt;0,C987+C988,C988)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24</v>
      </c>
      <c r="Y990" s="19">
        <f>IF(Y987&gt;0,Y987+Y988,Y988)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" t="s">
        <v>9</v>
      </c>
      <c r="C991" s="20">
        <f>C1014</f>
        <v>1694.4249999999993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9</v>
      </c>
      <c r="Y991" s="20">
        <f>Y1014</f>
        <v>1694.4249999999993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6" t="s">
        <v>25</v>
      </c>
      <c r="C992" s="21">
        <f>C990-C991</f>
        <v>-1694.4249999999993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6" t="s">
        <v>8</v>
      </c>
      <c r="Y992" s="21">
        <f>Y990-Y991</f>
        <v>-1694.4249999999993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6.25">
      <c r="B993" s="185" t="str">
        <f>IF(C992&lt;0,"NO PAGAR","COBRAR")</f>
        <v>NO PAGAR</v>
      </c>
      <c r="C993" s="185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85" t="str">
        <f>IF(Y992&lt;0,"NO PAGAR","COBRAR")</f>
        <v>NO PAGAR</v>
      </c>
      <c r="Y993" s="185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76" t="s">
        <v>9</v>
      </c>
      <c r="C994" s="177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76" t="s">
        <v>9</v>
      </c>
      <c r="Y994" s="177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IF(C1028&lt;0,"SALDO A FAVOR","SALDO ADELANTAD0'")</f>
        <v>SALDO ADELANTAD0'</v>
      </c>
      <c r="C995" s="10">
        <f>IF(Y939&lt;=0,Y939*-1)</f>
        <v>1694.4249999999993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IF(C992&lt;0,"SALDO ADELANTADO","SALDO A FAVOR'")</f>
        <v>SALDO ADELANTADO</v>
      </c>
      <c r="Y995" s="10">
        <f>IF(C992&lt;=0,C992*-1)</f>
        <v>1694.4249999999993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78" t="s">
        <v>7</v>
      </c>
      <c r="F1003" s="179"/>
      <c r="G1003" s="180"/>
      <c r="H1003" s="5">
        <f>SUM(H989:H1002)</f>
        <v>0</v>
      </c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78" t="s">
        <v>7</v>
      </c>
      <c r="AB1003" s="179"/>
      <c r="AC1003" s="180"/>
      <c r="AD1003" s="5">
        <f>SUM(AD989:AD1002)</f>
        <v>0</v>
      </c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E1004" s="13"/>
      <c r="F1004" s="13"/>
      <c r="G1004" s="13"/>
      <c r="N1004" s="3"/>
      <c r="O1004" s="3"/>
      <c r="P1004" s="3"/>
      <c r="Q1004" s="3"/>
      <c r="R1004" s="18"/>
      <c r="S1004" s="3"/>
      <c r="V1004" s="17"/>
      <c r="X1004" s="12"/>
      <c r="Y1004" s="10"/>
      <c r="AA1004" s="13"/>
      <c r="AB1004" s="13"/>
      <c r="AC1004" s="13"/>
      <c r="AJ1004" s="3"/>
      <c r="AK1004" s="3"/>
      <c r="AL1004" s="3"/>
      <c r="AM1004" s="3"/>
      <c r="AN1004" s="18"/>
      <c r="AO1004" s="3"/>
    </row>
    <row r="1005" spans="2:41">
      <c r="B1005" s="12"/>
      <c r="C1005" s="10"/>
      <c r="N1005" s="178" t="s">
        <v>7</v>
      </c>
      <c r="O1005" s="179"/>
      <c r="P1005" s="179"/>
      <c r="Q1005" s="180"/>
      <c r="R1005" s="18">
        <f>SUM(R989:R1004)</f>
        <v>0</v>
      </c>
      <c r="S1005" s="3"/>
      <c r="V1005" s="17"/>
      <c r="X1005" s="12"/>
      <c r="Y1005" s="10"/>
      <c r="AJ1005" s="178" t="s">
        <v>7</v>
      </c>
      <c r="AK1005" s="179"/>
      <c r="AL1005" s="179"/>
      <c r="AM1005" s="180"/>
      <c r="AN1005" s="18">
        <f>SUM(AN989:AN1004)</f>
        <v>0</v>
      </c>
      <c r="AO1005" s="3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E1008" s="14"/>
      <c r="V1008" s="17"/>
      <c r="X1008" s="12"/>
      <c r="Y1008" s="10"/>
      <c r="AA1008" s="14"/>
    </row>
    <row r="1009" spans="1:43">
      <c r="B1009" s="12"/>
      <c r="C1009" s="10"/>
      <c r="V1009" s="17"/>
      <c r="X1009" s="12"/>
      <c r="Y1009" s="10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2"/>
      <c r="C1012" s="10"/>
      <c r="V1012" s="17"/>
      <c r="X1012" s="12"/>
      <c r="Y1012" s="10"/>
    </row>
    <row r="1013" spans="1:43">
      <c r="B1013" s="11"/>
      <c r="C1013" s="10"/>
      <c r="V1013" s="17"/>
      <c r="X1013" s="11"/>
      <c r="Y1013" s="10"/>
    </row>
    <row r="1014" spans="1:43">
      <c r="B1014" s="15" t="s">
        <v>18</v>
      </c>
      <c r="C1014" s="16">
        <f>SUM(C995:C1013)</f>
        <v>1694.4249999999993</v>
      </c>
      <c r="V1014" s="17"/>
      <c r="X1014" s="15" t="s">
        <v>18</v>
      </c>
      <c r="Y1014" s="16">
        <f>SUM(Y995:Y1013)</f>
        <v>1694.4249999999993</v>
      </c>
    </row>
    <row r="1015" spans="1:43">
      <c r="D1015" t="s">
        <v>22</v>
      </c>
      <c r="E1015" t="s">
        <v>21</v>
      </c>
      <c r="V1015" s="17"/>
      <c r="Z1015" t="s">
        <v>22</v>
      </c>
      <c r="AA1015" t="s">
        <v>21</v>
      </c>
    </row>
    <row r="1016" spans="1:43">
      <c r="E1016" s="1" t="s">
        <v>19</v>
      </c>
      <c r="V1016" s="17"/>
      <c r="AA1016" s="1" t="s">
        <v>19</v>
      </c>
    </row>
    <row r="1017" spans="1:43">
      <c r="V1017" s="17"/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V1022" s="17"/>
    </row>
    <row r="1023" spans="1:43">
      <c r="A1023" s="17"/>
      <c r="B1023" s="17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V1026" s="17"/>
    </row>
    <row r="1027" spans="1:43" ht="15" customHeight="1">
      <c r="H1027" s="76" t="s">
        <v>30</v>
      </c>
      <c r="I1027" s="76"/>
      <c r="J1027" s="76"/>
      <c r="V1027" s="17"/>
      <c r="AA1027" s="181" t="s">
        <v>31</v>
      </c>
      <c r="AB1027" s="181"/>
      <c r="AC1027" s="181"/>
    </row>
    <row r="1028" spans="1:43" ht="15" customHeight="1">
      <c r="H1028" s="76"/>
      <c r="I1028" s="76"/>
      <c r="J1028" s="76"/>
      <c r="V1028" s="17"/>
      <c r="AA1028" s="181"/>
      <c r="AB1028" s="181"/>
      <c r="AC1028" s="181"/>
    </row>
    <row r="1029" spans="1:43">
      <c r="V1029" s="17"/>
    </row>
    <row r="1030" spans="1:43">
      <c r="V1030" s="17"/>
    </row>
    <row r="1031" spans="1:43" ht="23.25">
      <c r="B1031" s="24" t="s">
        <v>72</v>
      </c>
      <c r="V1031" s="17"/>
      <c r="X1031" s="22" t="s">
        <v>72</v>
      </c>
    </row>
    <row r="1032" spans="1:43" ht="23.25">
      <c r="B1032" s="23" t="s">
        <v>32</v>
      </c>
      <c r="C1032" s="20">
        <f>IF(X987="PAGADO",0,C992)</f>
        <v>-1694.4249999999993</v>
      </c>
      <c r="E1032" s="182" t="s">
        <v>20</v>
      </c>
      <c r="F1032" s="182"/>
      <c r="G1032" s="182"/>
      <c r="H1032" s="182"/>
      <c r="V1032" s="17"/>
      <c r="X1032" s="23" t="s">
        <v>32</v>
      </c>
      <c r="Y1032" s="20">
        <f>IF(B1832="PAGADO",0,C1037)</f>
        <v>-1694.4249999999993</v>
      </c>
      <c r="AA1032" s="182" t="s">
        <v>20</v>
      </c>
      <c r="AB1032" s="182"/>
      <c r="AC1032" s="182"/>
      <c r="AD1032" s="182"/>
    </row>
    <row r="1033" spans="1:43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2" t="s">
        <v>1</v>
      </c>
      <c r="AK1033" s="2" t="s">
        <v>5</v>
      </c>
      <c r="AL1033" s="2" t="s">
        <v>4</v>
      </c>
      <c r="AM1033" s="2" t="s">
        <v>6</v>
      </c>
      <c r="AN1033" s="2" t="s">
        <v>7</v>
      </c>
      <c r="AO1033" s="3"/>
    </row>
    <row r="1034" spans="1:43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1:43">
      <c r="B1035" s="1" t="s">
        <v>24</v>
      </c>
      <c r="C1035" s="19">
        <f>IF(C1032&gt;0,C1032+C1033,C1033)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9</v>
      </c>
      <c r="C1036" s="20">
        <f>C1060</f>
        <v>1694.4249999999993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Y1060</f>
        <v>1694.4249999999993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6" t="s">
        <v>26</v>
      </c>
      <c r="C1037" s="21">
        <f>C1035-C1036</f>
        <v>-1694.4249999999993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27</v>
      </c>
      <c r="Y1037" s="21">
        <f>Y1035-Y1036</f>
        <v>-1694.4249999999993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ht="23.25">
      <c r="B1038" s="6"/>
      <c r="C1038" s="7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83" t="str">
        <f>IF(Y1037&lt;0,"NO PAGAR","COBRAR'")</f>
        <v>NO PAGAR</v>
      </c>
      <c r="Y1038" s="183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183" t="str">
        <f>IF(C1037&lt;0,"NO PAGAR","COBRAR'")</f>
        <v>NO PAGAR</v>
      </c>
      <c r="C1039" s="183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/>
      <c r="Y1039" s="8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176" t="s">
        <v>9</v>
      </c>
      <c r="C1040" s="177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76" t="s">
        <v>9</v>
      </c>
      <c r="Y1040" s="177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9" t="str">
        <f>IF(Y992&lt;0,"SALDO ADELANTADO","SALDO A FAVOR '")</f>
        <v>SALDO ADELANTADO</v>
      </c>
      <c r="C1041" s="10">
        <f>IF(Y992&lt;=0,Y992*-1)</f>
        <v>1694.4249999999993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9" t="str">
        <f>IF(C1037&lt;0,"SALDO ADELANTADO","SALDO A FAVOR'")</f>
        <v>SALDO ADELANTADO</v>
      </c>
      <c r="Y1041" s="10">
        <f>IF(C1037&lt;=0,C1037*-1)</f>
        <v>1694.4249999999993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10</v>
      </c>
      <c r="C1042" s="10">
        <f>R1050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10</v>
      </c>
      <c r="Y1042" s="10">
        <f>AN1050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11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11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12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12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13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13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14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14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15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15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16</v>
      </c>
      <c r="C1048" s="10"/>
      <c r="E1048" s="178" t="s">
        <v>7</v>
      </c>
      <c r="F1048" s="179"/>
      <c r="G1048" s="180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16</v>
      </c>
      <c r="Y1048" s="10"/>
      <c r="AA1048" s="178" t="s">
        <v>7</v>
      </c>
      <c r="AB1048" s="179"/>
      <c r="AC1048" s="180"/>
      <c r="AD1048" s="5">
        <f>SUM(AD1034:AD1047)</f>
        <v>0</v>
      </c>
      <c r="AJ1048" s="3"/>
      <c r="AK1048" s="3"/>
      <c r="AL1048" s="3"/>
      <c r="AM1048" s="3"/>
      <c r="AN1048" s="18"/>
      <c r="AO1048" s="3"/>
    </row>
    <row r="1049" spans="2:41">
      <c r="B1049" s="11" t="s">
        <v>17</v>
      </c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1" t="s">
        <v>17</v>
      </c>
      <c r="Y1049" s="10"/>
      <c r="AA1049" s="13"/>
      <c r="AB1049" s="13"/>
      <c r="AC1049" s="13"/>
      <c r="AJ1049" s="3"/>
      <c r="AK1049" s="3"/>
      <c r="AL1049" s="3"/>
      <c r="AM1049" s="3"/>
      <c r="AN1049" s="18"/>
      <c r="AO1049" s="3"/>
    </row>
    <row r="1050" spans="2:41">
      <c r="B1050" s="12"/>
      <c r="C1050" s="10"/>
      <c r="N1050" s="178" t="s">
        <v>7</v>
      </c>
      <c r="O1050" s="179"/>
      <c r="P1050" s="179"/>
      <c r="Q1050" s="180"/>
      <c r="R1050" s="18">
        <f>SUM(R1034:R1049)</f>
        <v>0</v>
      </c>
      <c r="S1050" s="3"/>
      <c r="V1050" s="17"/>
      <c r="X1050" s="12"/>
      <c r="Y1050" s="10"/>
      <c r="AJ1050" s="178" t="s">
        <v>7</v>
      </c>
      <c r="AK1050" s="179"/>
      <c r="AL1050" s="179"/>
      <c r="AM1050" s="180"/>
      <c r="AN1050" s="18">
        <f>SUM(AN1034:AN1049)</f>
        <v>0</v>
      </c>
      <c r="AO1050" s="3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E1053" s="14"/>
      <c r="V1053" s="17"/>
      <c r="X1053" s="12"/>
      <c r="Y1053" s="10"/>
      <c r="AA1053" s="14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1"/>
      <c r="C1059" s="10"/>
      <c r="V1059" s="17"/>
      <c r="X1059" s="11"/>
      <c r="Y1059" s="10"/>
    </row>
    <row r="1060" spans="2:27">
      <c r="B1060" s="15" t="s">
        <v>18</v>
      </c>
      <c r="C1060" s="16">
        <f>SUM(C1041:C1059)</f>
        <v>1694.4249999999993</v>
      </c>
      <c r="D1060" t="s">
        <v>22</v>
      </c>
      <c r="E1060" t="s">
        <v>21</v>
      </c>
      <c r="V1060" s="17"/>
      <c r="X1060" s="15" t="s">
        <v>18</v>
      </c>
      <c r="Y1060" s="16">
        <f>SUM(Y1041:Y1059)</f>
        <v>1694.4249999999993</v>
      </c>
      <c r="Z1060" t="s">
        <v>22</v>
      </c>
      <c r="AA1060" t="s">
        <v>21</v>
      </c>
    </row>
    <row r="1061" spans="2:27">
      <c r="E1061" s="1" t="s">
        <v>19</v>
      </c>
      <c r="V1061" s="17"/>
      <c r="AA1061" s="1" t="s">
        <v>19</v>
      </c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</sheetData>
  <mergeCells count="273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630:G630"/>
    <mergeCell ref="AA630:AC630"/>
    <mergeCell ref="N632:Q632"/>
    <mergeCell ref="AJ632:AM632"/>
    <mergeCell ref="AA654:AC655"/>
    <mergeCell ref="E614:H614"/>
    <mergeCell ref="AA614:AD614"/>
    <mergeCell ref="B620:C620"/>
    <mergeCell ref="X620:Y620"/>
    <mergeCell ref="B621:C621"/>
    <mergeCell ref="X621:Y621"/>
    <mergeCell ref="E675:G675"/>
    <mergeCell ref="AA675:AC675"/>
    <mergeCell ref="N677:Q677"/>
    <mergeCell ref="AJ677:AM677"/>
    <mergeCell ref="AC701:AE703"/>
    <mergeCell ref="E659:H659"/>
    <mergeCell ref="AA659:AD659"/>
    <mergeCell ref="X665:Y665"/>
    <mergeCell ref="B666:C666"/>
    <mergeCell ref="B667:C667"/>
    <mergeCell ref="X667:Y667"/>
    <mergeCell ref="E723:G723"/>
    <mergeCell ref="AA723:AC723"/>
    <mergeCell ref="N725:Q725"/>
    <mergeCell ref="AJ725:AM725"/>
    <mergeCell ref="AA747:AC748"/>
    <mergeCell ref="E707:H707"/>
    <mergeCell ref="AA707:AD707"/>
    <mergeCell ref="B713:C713"/>
    <mergeCell ref="X713:Y713"/>
    <mergeCell ref="B714:C714"/>
    <mergeCell ref="X714:Y714"/>
    <mergeCell ref="E768:G768"/>
    <mergeCell ref="AA768:AC768"/>
    <mergeCell ref="N770:Q770"/>
    <mergeCell ref="AJ770:AM770"/>
    <mergeCell ref="AC794:AE796"/>
    <mergeCell ref="E752:H752"/>
    <mergeCell ref="AA752:AD752"/>
    <mergeCell ref="X758:Y758"/>
    <mergeCell ref="B759:C759"/>
    <mergeCell ref="B760:C760"/>
    <mergeCell ref="X760:Y760"/>
    <mergeCell ref="E816:G816"/>
    <mergeCell ref="AA816:AC816"/>
    <mergeCell ref="N818:Q818"/>
    <mergeCell ref="AJ818:AM818"/>
    <mergeCell ref="AA840:AC841"/>
    <mergeCell ref="E800:H800"/>
    <mergeCell ref="AA800:AD800"/>
    <mergeCell ref="B806:C806"/>
    <mergeCell ref="X806:Y806"/>
    <mergeCell ref="B807:C807"/>
    <mergeCell ref="X807:Y807"/>
    <mergeCell ref="E861:G861"/>
    <mergeCell ref="AA861:AC861"/>
    <mergeCell ref="N863:Q863"/>
    <mergeCell ref="AJ863:AM863"/>
    <mergeCell ref="AC888:AE890"/>
    <mergeCell ref="E845:H845"/>
    <mergeCell ref="AA845:AD845"/>
    <mergeCell ref="X851:Y851"/>
    <mergeCell ref="B852:C852"/>
    <mergeCell ref="B853:C853"/>
    <mergeCell ref="X853:Y853"/>
    <mergeCell ref="E910:G910"/>
    <mergeCell ref="AA910:AC910"/>
    <mergeCell ref="N912:Q912"/>
    <mergeCell ref="AJ912:AM912"/>
    <mergeCell ref="AA934:AC935"/>
    <mergeCell ref="E894:H894"/>
    <mergeCell ref="AA894:AD894"/>
    <mergeCell ref="B900:C900"/>
    <mergeCell ref="X900:Y900"/>
    <mergeCell ref="B901:C901"/>
    <mergeCell ref="X901:Y901"/>
    <mergeCell ref="E955:G955"/>
    <mergeCell ref="AA955:AC955"/>
    <mergeCell ref="N957:Q957"/>
    <mergeCell ref="AJ957:AM957"/>
    <mergeCell ref="AC981:AE983"/>
    <mergeCell ref="E939:H939"/>
    <mergeCell ref="AA939:AD939"/>
    <mergeCell ref="X945:Y945"/>
    <mergeCell ref="B946:C946"/>
    <mergeCell ref="B947:C947"/>
    <mergeCell ref="X947:Y947"/>
    <mergeCell ref="E1003:G1003"/>
    <mergeCell ref="AA1003:AC1003"/>
    <mergeCell ref="N1005:Q1005"/>
    <mergeCell ref="AJ1005:AM1005"/>
    <mergeCell ref="AA1027:AC1028"/>
    <mergeCell ref="E987:H987"/>
    <mergeCell ref="AA987:AD987"/>
    <mergeCell ref="B993:C993"/>
    <mergeCell ref="X993:Y993"/>
    <mergeCell ref="B994:C994"/>
    <mergeCell ref="X994:Y994"/>
    <mergeCell ref="E1048:G1048"/>
    <mergeCell ref="AA1048:AC1048"/>
    <mergeCell ref="N1050:Q1050"/>
    <mergeCell ref="AJ1050:AM1050"/>
    <mergeCell ref="E1032:H1032"/>
    <mergeCell ref="AA1032:AD1032"/>
    <mergeCell ref="X1038:Y1038"/>
    <mergeCell ref="B1039:C1039"/>
    <mergeCell ref="B1040:C1040"/>
    <mergeCell ref="X1040:Y1040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269" zoomScaleNormal="100" workbookViewId="0">
      <selection activeCell="C289" sqref="C289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82" t="s">
        <v>78</v>
      </c>
      <c r="F8" s="182"/>
      <c r="G8" s="182"/>
      <c r="H8" s="182"/>
      <c r="V8" s="17"/>
      <c r="X8" s="23" t="s">
        <v>130</v>
      </c>
      <c r="Y8" s="20">
        <f>IF(B8="PAGADO",0,C13)</f>
        <v>0</v>
      </c>
      <c r="AA8" s="182" t="s">
        <v>78</v>
      </c>
      <c r="AB8" s="182"/>
      <c r="AC8" s="182"/>
      <c r="AD8" s="182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COBRAR</v>
      </c>
      <c r="C14" s="18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5" t="str">
        <f>IF(Y13&lt;0,"NO PAGAR","COBRAR")</f>
        <v>COBRAR</v>
      </c>
      <c r="Y14" s="185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78" t="s">
        <v>7</v>
      </c>
      <c r="AB24" s="179"/>
      <c r="AC24" s="180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0.35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82" t="s">
        <v>213</v>
      </c>
      <c r="F53" s="182"/>
      <c r="G53" s="182"/>
      <c r="H53" s="182"/>
      <c r="V53" s="17"/>
      <c r="X53" s="23" t="s">
        <v>32</v>
      </c>
      <c r="Y53" s="20">
        <f>IF(B53="PAGADO",0,C58)</f>
        <v>540</v>
      </c>
      <c r="AA53" s="182" t="s">
        <v>78</v>
      </c>
      <c r="AB53" s="182"/>
      <c r="AC53" s="182"/>
      <c r="AD53" s="182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3" t="str">
        <f>IF(Y58&lt;0,"NO PAGAR","COBRAR'")</f>
        <v>COBRAR'</v>
      </c>
      <c r="Y59" s="18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3" t="str">
        <f>IF(C58&lt;0,"NO PAGAR","COBRAR'")</f>
        <v>COBRAR'</v>
      </c>
      <c r="C60" s="18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84" t="s">
        <v>29</v>
      </c>
      <c r="AD95" s="184"/>
      <c r="AE95" s="184"/>
    </row>
    <row r="96" spans="2:31">
      <c r="H96" s="181" t="s">
        <v>28</v>
      </c>
      <c r="I96" s="181"/>
      <c r="J96" s="181"/>
      <c r="V96" s="17"/>
      <c r="AC96" s="184"/>
      <c r="AD96" s="184"/>
      <c r="AE96" s="184"/>
    </row>
    <row r="97" spans="2:41">
      <c r="H97" s="181"/>
      <c r="I97" s="181"/>
      <c r="J97" s="181"/>
      <c r="V97" s="17"/>
      <c r="AC97" s="184"/>
      <c r="AD97" s="184"/>
      <c r="AE97" s="184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82" t="s">
        <v>78</v>
      </c>
      <c r="F101" s="182"/>
      <c r="G101" s="182"/>
      <c r="H101" s="182"/>
      <c r="V101" s="17"/>
      <c r="X101" s="23" t="s">
        <v>32</v>
      </c>
      <c r="Y101" s="20">
        <f>IF(B101="PAGADO",0,C106)</f>
        <v>0</v>
      </c>
      <c r="AA101" s="182" t="s">
        <v>310</v>
      </c>
      <c r="AB101" s="182"/>
      <c r="AC101" s="182"/>
      <c r="AD101" s="182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85" t="str">
        <f>IF(C106&lt;0,"NO PAGAR","COBRAR")</f>
        <v>COBRAR</v>
      </c>
      <c r="C107" s="185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85" t="str">
        <f>IF(Y106&lt;0,"NO PAGAR","COBRAR")</f>
        <v>COBRAR</v>
      </c>
      <c r="Y107" s="185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76" t="s">
        <v>9</v>
      </c>
      <c r="C108" s="177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76" t="s">
        <v>9</v>
      </c>
      <c r="Y108" s="17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78" t="s">
        <v>7</v>
      </c>
      <c r="F117" s="179"/>
      <c r="G117" s="180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78" t="s">
        <v>7</v>
      </c>
      <c r="AB117" s="179"/>
      <c r="AC117" s="180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78" t="s">
        <v>7</v>
      </c>
      <c r="O119" s="179"/>
      <c r="P119" s="179"/>
      <c r="Q119" s="180"/>
      <c r="R119" s="18">
        <f>SUM(R103:R118)</f>
        <v>0</v>
      </c>
      <c r="S119" s="3"/>
      <c r="V119" s="17"/>
      <c r="X119" s="12"/>
      <c r="Y119" s="10"/>
      <c r="AJ119" s="178" t="s">
        <v>7</v>
      </c>
      <c r="AK119" s="179"/>
      <c r="AL119" s="179"/>
      <c r="AM119" s="180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81" t="s">
        <v>30</v>
      </c>
      <c r="I133" s="181"/>
      <c r="J133" s="181"/>
      <c r="V133" s="17"/>
      <c r="AA133" s="181" t="s">
        <v>31</v>
      </c>
      <c r="AB133" s="181"/>
      <c r="AC133" s="181"/>
    </row>
    <row r="134" spans="1:43">
      <c r="H134" s="181"/>
      <c r="I134" s="181"/>
      <c r="J134" s="181"/>
      <c r="V134" s="17"/>
      <c r="AA134" s="181"/>
      <c r="AB134" s="181"/>
      <c r="AC134" s="181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82" t="s">
        <v>310</v>
      </c>
      <c r="F138" s="182"/>
      <c r="G138" s="182"/>
      <c r="H138" s="182"/>
      <c r="V138" s="17"/>
      <c r="X138" s="23" t="s">
        <v>32</v>
      </c>
      <c r="Y138" s="20">
        <f>IF(B138="PAGADO",0,C143)</f>
        <v>670</v>
      </c>
      <c r="AA138" s="182" t="s">
        <v>78</v>
      </c>
      <c r="AB138" s="182"/>
      <c r="AC138" s="182"/>
      <c r="AD138" s="182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83" t="str">
        <f>IF(Y143&lt;0,"NO PAGAR","COBRAR'")</f>
        <v>COBRAR'</v>
      </c>
      <c r="Y144" s="183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83" t="str">
        <f>IF(C143&lt;0,"NO PAGAR","COBRAR'")</f>
        <v>COBRAR'</v>
      </c>
      <c r="C145" s="183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76" t="s">
        <v>9</v>
      </c>
      <c r="C146" s="177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76" t="s">
        <v>9</v>
      </c>
      <c r="Y146" s="177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78" t="s">
        <v>7</v>
      </c>
      <c r="F154" s="179"/>
      <c r="G154" s="180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78" t="s">
        <v>7</v>
      </c>
      <c r="AB154" s="179"/>
      <c r="AC154" s="180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78" t="s">
        <v>7</v>
      </c>
      <c r="O156" s="179"/>
      <c r="P156" s="179"/>
      <c r="Q156" s="180"/>
      <c r="R156" s="18">
        <f>SUM(R140:R155)</f>
        <v>0</v>
      </c>
      <c r="S156" s="3"/>
      <c r="V156" s="17"/>
      <c r="X156" s="12"/>
      <c r="Y156" s="10"/>
      <c r="AJ156" s="178" t="s">
        <v>7</v>
      </c>
      <c r="AK156" s="179"/>
      <c r="AL156" s="179"/>
      <c r="AM156" s="180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84" t="s">
        <v>29</v>
      </c>
      <c r="AD181" s="184"/>
      <c r="AE181" s="184"/>
    </row>
    <row r="182" spans="2:41">
      <c r="H182" s="181" t="s">
        <v>28</v>
      </c>
      <c r="I182" s="181"/>
      <c r="J182" s="181"/>
      <c r="V182" s="17"/>
      <c r="AC182" s="184"/>
      <c r="AD182" s="184"/>
      <c r="AE182" s="184"/>
    </row>
    <row r="183" spans="2:41">
      <c r="H183" s="181"/>
      <c r="I183" s="181"/>
      <c r="J183" s="181"/>
      <c r="V183" s="17"/>
      <c r="AC183" s="184"/>
      <c r="AD183" s="184"/>
      <c r="AE183" s="184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82" t="s">
        <v>434</v>
      </c>
      <c r="F187" s="182"/>
      <c r="G187" s="182"/>
      <c r="H187" s="182"/>
      <c r="O187" s="59" t="s">
        <v>433</v>
      </c>
      <c r="V187" s="17"/>
      <c r="X187" s="23" t="s">
        <v>32</v>
      </c>
      <c r="Y187" s="20">
        <f>IF(B187="PAGADO",0,C192)</f>
        <v>0</v>
      </c>
      <c r="AA187" s="182" t="s">
        <v>20</v>
      </c>
      <c r="AB187" s="182"/>
      <c r="AC187" s="182"/>
      <c r="AD187" s="182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85" t="str">
        <f>IF(C192&lt;0,"NO PAGAR","COBRAR")</f>
        <v>COBRAR</v>
      </c>
      <c r="C193" s="185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85" t="str">
        <f>IF(Y192&lt;0,"NO PAGAR","COBRAR")</f>
        <v>COBRAR</v>
      </c>
      <c r="Y193" s="185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76" t="s">
        <v>9</v>
      </c>
      <c r="C194" s="177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76" t="s">
        <v>9</v>
      </c>
      <c r="Y194" s="177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78" t="s">
        <v>7</v>
      </c>
      <c r="F203" s="179"/>
      <c r="G203" s="180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78" t="s">
        <v>7</v>
      </c>
      <c r="AB203" s="179"/>
      <c r="AC203" s="180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78" t="s">
        <v>7</v>
      </c>
      <c r="O205" s="179"/>
      <c r="P205" s="179"/>
      <c r="Q205" s="180"/>
      <c r="R205" s="18">
        <f>SUM(R189:R204)</f>
        <v>480.45</v>
      </c>
      <c r="S205" s="3"/>
      <c r="V205" s="17"/>
      <c r="X205" s="12"/>
      <c r="Y205" s="10"/>
      <c r="AJ205" s="178" t="s">
        <v>7</v>
      </c>
      <c r="AK205" s="179"/>
      <c r="AL205" s="179"/>
      <c r="AM205" s="180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81" t="s">
        <v>30</v>
      </c>
      <c r="I227" s="181"/>
      <c r="J227" s="181"/>
      <c r="V227" s="17"/>
      <c r="AA227" s="181" t="s">
        <v>31</v>
      </c>
      <c r="AB227" s="181"/>
      <c r="AC227" s="181"/>
    </row>
    <row r="228" spans="1:43">
      <c r="H228" s="181"/>
      <c r="I228" s="181"/>
      <c r="J228" s="181"/>
      <c r="V228" s="17"/>
      <c r="AA228" s="181"/>
      <c r="AB228" s="181"/>
      <c r="AC228" s="181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82" t="s">
        <v>20</v>
      </c>
      <c r="F232" s="182"/>
      <c r="G232" s="182"/>
      <c r="H232" s="182"/>
      <c r="V232" s="17"/>
      <c r="X232" s="23" t="s">
        <v>32</v>
      </c>
      <c r="Y232" s="20">
        <f>IF(B232="PAGADO",0,C237)</f>
        <v>0</v>
      </c>
      <c r="AA232" s="182" t="s">
        <v>20</v>
      </c>
      <c r="AB232" s="182"/>
      <c r="AC232" s="182"/>
      <c r="AD232" s="182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83" t="str">
        <f>IF(Y237&lt;0,"NO PAGAR","COBRAR'")</f>
        <v>COBRAR'</v>
      </c>
      <c r="Y238" s="183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83" t="str">
        <f>IF(C237&lt;0,"NO PAGAR","COBRAR'")</f>
        <v>COBRAR'</v>
      </c>
      <c r="C239" s="183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76" t="s">
        <v>9</v>
      </c>
      <c r="C240" s="177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76" t="s">
        <v>9</v>
      </c>
      <c r="Y240" s="177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78" t="s">
        <v>7</v>
      </c>
      <c r="F248" s="179"/>
      <c r="G248" s="180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78" t="s">
        <v>7</v>
      </c>
      <c r="AB248" s="179"/>
      <c r="AC248" s="180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78" t="s">
        <v>7</v>
      </c>
      <c r="O250" s="179"/>
      <c r="P250" s="179"/>
      <c r="Q250" s="180"/>
      <c r="R250" s="18">
        <f>SUM(R234:R249)</f>
        <v>0</v>
      </c>
      <c r="S250" s="3"/>
      <c r="V250" s="17"/>
      <c r="X250" s="12"/>
      <c r="Y250" s="10"/>
      <c r="AJ250" s="178" t="s">
        <v>7</v>
      </c>
      <c r="AK250" s="179"/>
      <c r="AL250" s="179"/>
      <c r="AM250" s="180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84" t="s">
        <v>29</v>
      </c>
      <c r="AD273" s="184"/>
      <c r="AE273" s="184"/>
    </row>
    <row r="274" spans="2:41">
      <c r="H274" s="181" t="s">
        <v>28</v>
      </c>
      <c r="I274" s="181"/>
      <c r="J274" s="181"/>
      <c r="V274" s="17"/>
      <c r="AC274" s="184"/>
      <c r="AD274" s="184"/>
      <c r="AE274" s="184"/>
    </row>
    <row r="275" spans="2:41">
      <c r="H275" s="181"/>
      <c r="I275" s="181"/>
      <c r="J275" s="181"/>
      <c r="V275" s="17"/>
      <c r="AC275" s="184"/>
      <c r="AD275" s="184"/>
      <c r="AE275" s="184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82" t="s">
        <v>20</v>
      </c>
      <c r="F279" s="182"/>
      <c r="G279" s="182"/>
      <c r="H279" s="182"/>
      <c r="V279" s="17"/>
      <c r="X279" s="23" t="s">
        <v>32</v>
      </c>
      <c r="Y279" s="20">
        <f>IF(B279="PAGADO",0,C284)</f>
        <v>0</v>
      </c>
      <c r="AA279" s="182" t="s">
        <v>20</v>
      </c>
      <c r="AB279" s="182"/>
      <c r="AC279" s="182"/>
      <c r="AD279" s="182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85" t="str">
        <f>IF(C284&lt;0,"NO PAGAR","COBRAR")</f>
        <v>COBRAR</v>
      </c>
      <c r="C285" s="185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85" t="str">
        <f>IF(Y284&lt;0,"NO PAGAR","COBRAR")</f>
        <v>COBRAR</v>
      </c>
      <c r="Y285" s="185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76" t="s">
        <v>9</v>
      </c>
      <c r="C286" s="177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76" t="s">
        <v>9</v>
      </c>
      <c r="Y286" s="177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78" t="s">
        <v>7</v>
      </c>
      <c r="F295" s="179"/>
      <c r="G295" s="180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78" t="s">
        <v>7</v>
      </c>
      <c r="AB295" s="179"/>
      <c r="AC295" s="180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78" t="s">
        <v>7</v>
      </c>
      <c r="O297" s="179"/>
      <c r="P297" s="179"/>
      <c r="Q297" s="180"/>
      <c r="R297" s="18">
        <f>SUM(R281:R296)</f>
        <v>0</v>
      </c>
      <c r="S297" s="3"/>
      <c r="V297" s="17"/>
      <c r="X297" s="12"/>
      <c r="Y297" s="10"/>
      <c r="AJ297" s="178" t="s">
        <v>7</v>
      </c>
      <c r="AK297" s="179"/>
      <c r="AL297" s="179"/>
      <c r="AM297" s="180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81" t="s">
        <v>30</v>
      </c>
      <c r="I319" s="181"/>
      <c r="J319" s="181"/>
      <c r="V319" s="17"/>
      <c r="AA319" s="181" t="s">
        <v>31</v>
      </c>
      <c r="AB319" s="181"/>
      <c r="AC319" s="181"/>
    </row>
    <row r="320" spans="1:43">
      <c r="H320" s="181"/>
      <c r="I320" s="181"/>
      <c r="J320" s="181"/>
      <c r="V320" s="17"/>
      <c r="AA320" s="181"/>
      <c r="AB320" s="181"/>
      <c r="AC320" s="181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82" t="s">
        <v>20</v>
      </c>
      <c r="F324" s="182"/>
      <c r="G324" s="182"/>
      <c r="H324" s="182"/>
      <c r="V324" s="17"/>
      <c r="X324" s="23" t="s">
        <v>32</v>
      </c>
      <c r="Y324" s="20">
        <f>IF(B1124="PAGADO",0,C329)</f>
        <v>0</v>
      </c>
      <c r="AA324" s="182" t="s">
        <v>20</v>
      </c>
      <c r="AB324" s="182"/>
      <c r="AC324" s="182"/>
      <c r="AD324" s="182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83" t="str">
        <f>IF(Y329&lt;0,"NO PAGAR","COBRAR'")</f>
        <v>COBRAR'</v>
      </c>
      <c r="Y330" s="183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83" t="str">
        <f>IF(C329&lt;0,"NO PAGAR","COBRAR'")</f>
        <v>COBRAR'</v>
      </c>
      <c r="C331" s="183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76" t="s">
        <v>9</v>
      </c>
      <c r="C332" s="177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76" t="s">
        <v>9</v>
      </c>
      <c r="Y332" s="177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78" t="s">
        <v>7</v>
      </c>
      <c r="F340" s="179"/>
      <c r="G340" s="180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78" t="s">
        <v>7</v>
      </c>
      <c r="AB340" s="179"/>
      <c r="AC340" s="180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78" t="s">
        <v>7</v>
      </c>
      <c r="O342" s="179"/>
      <c r="P342" s="179"/>
      <c r="Q342" s="180"/>
      <c r="R342" s="18">
        <f>SUM(R326:R341)</f>
        <v>0</v>
      </c>
      <c r="S342" s="3"/>
      <c r="V342" s="17"/>
      <c r="X342" s="12"/>
      <c r="Y342" s="10"/>
      <c r="AJ342" s="178" t="s">
        <v>7</v>
      </c>
      <c r="AK342" s="179"/>
      <c r="AL342" s="179"/>
      <c r="AM342" s="180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84" t="s">
        <v>29</v>
      </c>
      <c r="AD366" s="184"/>
      <c r="AE366" s="184"/>
    </row>
    <row r="367" spans="5:31">
      <c r="H367" s="181" t="s">
        <v>28</v>
      </c>
      <c r="I367" s="181"/>
      <c r="J367" s="181"/>
      <c r="V367" s="17"/>
      <c r="AC367" s="184"/>
      <c r="AD367" s="184"/>
      <c r="AE367" s="184"/>
    </row>
    <row r="368" spans="5:31">
      <c r="H368" s="181"/>
      <c r="I368" s="181"/>
      <c r="J368" s="181"/>
      <c r="V368" s="17"/>
      <c r="AC368" s="184"/>
      <c r="AD368" s="184"/>
      <c r="AE368" s="184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82" t="s">
        <v>20</v>
      </c>
      <c r="F372" s="182"/>
      <c r="G372" s="182"/>
      <c r="H372" s="182"/>
      <c r="V372" s="17"/>
      <c r="X372" s="23" t="s">
        <v>32</v>
      </c>
      <c r="Y372" s="20">
        <f>IF(B372="PAGADO",0,C377)</f>
        <v>0</v>
      </c>
      <c r="AA372" s="182" t="s">
        <v>20</v>
      </c>
      <c r="AB372" s="182"/>
      <c r="AC372" s="182"/>
      <c r="AD372" s="182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85" t="str">
        <f>IF(C377&lt;0,"NO PAGAR","COBRAR")</f>
        <v>COBRAR</v>
      </c>
      <c r="C378" s="185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85" t="str">
        <f>IF(Y377&lt;0,"NO PAGAR","COBRAR")</f>
        <v>COBRAR</v>
      </c>
      <c r="Y378" s="185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76" t="s">
        <v>9</v>
      </c>
      <c r="C379" s="177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76" t="s">
        <v>9</v>
      </c>
      <c r="Y379" s="177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78" t="s">
        <v>7</v>
      </c>
      <c r="F388" s="179"/>
      <c r="G388" s="180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78" t="s">
        <v>7</v>
      </c>
      <c r="AB388" s="179"/>
      <c r="AC388" s="180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78" t="s">
        <v>7</v>
      </c>
      <c r="O390" s="179"/>
      <c r="P390" s="179"/>
      <c r="Q390" s="180"/>
      <c r="R390" s="18">
        <f>SUM(R374:R389)</f>
        <v>0</v>
      </c>
      <c r="S390" s="3"/>
      <c r="V390" s="17"/>
      <c r="X390" s="12"/>
      <c r="Y390" s="10"/>
      <c r="AJ390" s="178" t="s">
        <v>7</v>
      </c>
      <c r="AK390" s="179"/>
      <c r="AL390" s="179"/>
      <c r="AM390" s="180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81" t="s">
        <v>30</v>
      </c>
      <c r="I412" s="181"/>
      <c r="J412" s="181"/>
      <c r="V412" s="17"/>
      <c r="AA412" s="181" t="s">
        <v>31</v>
      </c>
      <c r="AB412" s="181"/>
      <c r="AC412" s="181"/>
    </row>
    <row r="413" spans="1:43">
      <c r="H413" s="181"/>
      <c r="I413" s="181"/>
      <c r="J413" s="181"/>
      <c r="V413" s="17"/>
      <c r="AA413" s="181"/>
      <c r="AB413" s="181"/>
      <c r="AC413" s="181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82" t="s">
        <v>20</v>
      </c>
      <c r="F417" s="182"/>
      <c r="G417" s="182"/>
      <c r="H417" s="182"/>
      <c r="V417" s="17"/>
      <c r="X417" s="23" t="s">
        <v>32</v>
      </c>
      <c r="Y417" s="20">
        <f>IF(B1217="PAGADO",0,C422)</f>
        <v>0</v>
      </c>
      <c r="AA417" s="182" t="s">
        <v>20</v>
      </c>
      <c r="AB417" s="182"/>
      <c r="AC417" s="182"/>
      <c r="AD417" s="182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3" t="str">
        <f>IF(Y422&lt;0,"NO PAGAR","COBRAR'")</f>
        <v>COBRAR'</v>
      </c>
      <c r="Y423" s="183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83" t="str">
        <f>IF(C422&lt;0,"NO PAGAR","COBRAR'")</f>
        <v>COBRAR'</v>
      </c>
      <c r="C424" s="183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76" t="s">
        <v>9</v>
      </c>
      <c r="C425" s="17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76" t="s">
        <v>9</v>
      </c>
      <c r="Y425" s="177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78" t="s">
        <v>7</v>
      </c>
      <c r="F433" s="179"/>
      <c r="G433" s="180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78" t="s">
        <v>7</v>
      </c>
      <c r="AB433" s="179"/>
      <c r="AC433" s="180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78" t="s">
        <v>7</v>
      </c>
      <c r="O435" s="179"/>
      <c r="P435" s="179"/>
      <c r="Q435" s="180"/>
      <c r="R435" s="18">
        <f>SUM(R419:R434)</f>
        <v>0</v>
      </c>
      <c r="S435" s="3"/>
      <c r="V435" s="17"/>
      <c r="X435" s="12"/>
      <c r="Y435" s="10"/>
      <c r="AJ435" s="178" t="s">
        <v>7</v>
      </c>
      <c r="AK435" s="179"/>
      <c r="AL435" s="179"/>
      <c r="AM435" s="180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84" t="s">
        <v>29</v>
      </c>
      <c r="AD463" s="184"/>
      <c r="AE463" s="184"/>
    </row>
    <row r="464" spans="8:31">
      <c r="H464" s="181" t="s">
        <v>28</v>
      </c>
      <c r="I464" s="181"/>
      <c r="J464" s="181"/>
      <c r="V464" s="17"/>
      <c r="AC464" s="184"/>
      <c r="AD464" s="184"/>
      <c r="AE464" s="184"/>
    </row>
    <row r="465" spans="2:41">
      <c r="H465" s="181"/>
      <c r="I465" s="181"/>
      <c r="J465" s="181"/>
      <c r="V465" s="17"/>
      <c r="AC465" s="184"/>
      <c r="AD465" s="184"/>
      <c r="AE465" s="184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82" t="s">
        <v>20</v>
      </c>
      <c r="F469" s="182"/>
      <c r="G469" s="182"/>
      <c r="H469" s="182"/>
      <c r="V469" s="17"/>
      <c r="X469" s="23" t="s">
        <v>32</v>
      </c>
      <c r="Y469" s="20">
        <f>IF(B469="PAGADO",0,C474)</f>
        <v>0</v>
      </c>
      <c r="AA469" s="182" t="s">
        <v>20</v>
      </c>
      <c r="AB469" s="182"/>
      <c r="AC469" s="182"/>
      <c r="AD469" s="182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85" t="str">
        <f>IF(C474&lt;0,"NO PAGAR","COBRAR")</f>
        <v>COBRAR</v>
      </c>
      <c r="C475" s="185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85" t="str">
        <f>IF(Y474&lt;0,"NO PAGAR","COBRAR")</f>
        <v>COBRAR</v>
      </c>
      <c r="Y475" s="185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76" t="s">
        <v>9</v>
      </c>
      <c r="C476" s="177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76" t="s">
        <v>9</v>
      </c>
      <c r="Y476" s="177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78" t="s">
        <v>7</v>
      </c>
      <c r="F485" s="179"/>
      <c r="G485" s="180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78" t="s">
        <v>7</v>
      </c>
      <c r="AB485" s="179"/>
      <c r="AC485" s="180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78" t="s">
        <v>7</v>
      </c>
      <c r="O487" s="179"/>
      <c r="P487" s="179"/>
      <c r="Q487" s="180"/>
      <c r="R487" s="18">
        <f>SUM(R471:R486)</f>
        <v>0</v>
      </c>
      <c r="S487" s="3"/>
      <c r="V487" s="17"/>
      <c r="X487" s="12"/>
      <c r="Y487" s="10"/>
      <c r="AJ487" s="178" t="s">
        <v>7</v>
      </c>
      <c r="AK487" s="179"/>
      <c r="AL487" s="179"/>
      <c r="AM487" s="180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81" t="s">
        <v>30</v>
      </c>
      <c r="I509" s="181"/>
      <c r="J509" s="181"/>
      <c r="V509" s="17"/>
      <c r="AA509" s="181" t="s">
        <v>31</v>
      </c>
      <c r="AB509" s="181"/>
      <c r="AC509" s="181"/>
    </row>
    <row r="510" spans="1:43">
      <c r="H510" s="181"/>
      <c r="I510" s="181"/>
      <c r="J510" s="181"/>
      <c r="V510" s="17"/>
      <c r="AA510" s="181"/>
      <c r="AB510" s="181"/>
      <c r="AC510" s="181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82" t="s">
        <v>20</v>
      </c>
      <c r="F514" s="182"/>
      <c r="G514" s="182"/>
      <c r="H514" s="182"/>
      <c r="V514" s="17"/>
      <c r="X514" s="23" t="s">
        <v>32</v>
      </c>
      <c r="Y514" s="20">
        <f>IF(B1314="PAGADO",0,C519)</f>
        <v>0</v>
      </c>
      <c r="AA514" s="182" t="s">
        <v>20</v>
      </c>
      <c r="AB514" s="182"/>
      <c r="AC514" s="182"/>
      <c r="AD514" s="182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83" t="str">
        <f>IF(Y519&lt;0,"NO PAGAR","COBRAR'")</f>
        <v>COBRAR'</v>
      </c>
      <c r="Y520" s="183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83" t="str">
        <f>IF(C519&lt;0,"NO PAGAR","COBRAR'")</f>
        <v>COBRAR'</v>
      </c>
      <c r="C521" s="183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76" t="s">
        <v>9</v>
      </c>
      <c r="C522" s="177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76" t="s">
        <v>9</v>
      </c>
      <c r="Y522" s="177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78" t="s">
        <v>7</v>
      </c>
      <c r="F530" s="179"/>
      <c r="G530" s="180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78" t="s">
        <v>7</v>
      </c>
      <c r="AB530" s="179"/>
      <c r="AC530" s="180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78" t="s">
        <v>7</v>
      </c>
      <c r="O532" s="179"/>
      <c r="P532" s="179"/>
      <c r="Q532" s="180"/>
      <c r="R532" s="18">
        <f>SUM(R516:R531)</f>
        <v>0</v>
      </c>
      <c r="S532" s="3"/>
      <c r="V532" s="17"/>
      <c r="X532" s="12"/>
      <c r="Y532" s="10"/>
      <c r="AJ532" s="178" t="s">
        <v>7</v>
      </c>
      <c r="AK532" s="179"/>
      <c r="AL532" s="179"/>
      <c r="AM532" s="180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84" t="s">
        <v>29</v>
      </c>
      <c r="AD562" s="184"/>
      <c r="AE562" s="184"/>
    </row>
    <row r="563" spans="2:41">
      <c r="H563" s="181" t="s">
        <v>28</v>
      </c>
      <c r="I563" s="181"/>
      <c r="J563" s="181"/>
      <c r="V563" s="17"/>
      <c r="AC563" s="184"/>
      <c r="AD563" s="184"/>
      <c r="AE563" s="184"/>
    </row>
    <row r="564" spans="2:41">
      <c r="H564" s="181"/>
      <c r="I564" s="181"/>
      <c r="J564" s="181"/>
      <c r="V564" s="17"/>
      <c r="AC564" s="184"/>
      <c r="AD564" s="184"/>
      <c r="AE564" s="184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82" t="s">
        <v>20</v>
      </c>
      <c r="F568" s="182"/>
      <c r="G568" s="182"/>
      <c r="H568" s="182"/>
      <c r="V568" s="17"/>
      <c r="X568" s="23" t="s">
        <v>32</v>
      </c>
      <c r="Y568" s="20">
        <f>IF(B568="PAGADO",0,C573)</f>
        <v>0</v>
      </c>
      <c r="AA568" s="182" t="s">
        <v>20</v>
      </c>
      <c r="AB568" s="182"/>
      <c r="AC568" s="182"/>
      <c r="AD568" s="182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85" t="str">
        <f>IF(C573&lt;0,"NO PAGAR","COBRAR")</f>
        <v>COBRAR</v>
      </c>
      <c r="C574" s="185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85" t="str">
        <f>IF(Y573&lt;0,"NO PAGAR","COBRAR")</f>
        <v>COBRAR</v>
      </c>
      <c r="Y574" s="185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76" t="s">
        <v>9</v>
      </c>
      <c r="C575" s="177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76" t="s">
        <v>9</v>
      </c>
      <c r="Y575" s="17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78" t="s">
        <v>7</v>
      </c>
      <c r="F584" s="179"/>
      <c r="G584" s="180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78" t="s">
        <v>7</v>
      </c>
      <c r="AB584" s="179"/>
      <c r="AC584" s="180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78" t="s">
        <v>7</v>
      </c>
      <c r="O586" s="179"/>
      <c r="P586" s="179"/>
      <c r="Q586" s="180"/>
      <c r="R586" s="18">
        <f>SUM(R570:R585)</f>
        <v>0</v>
      </c>
      <c r="S586" s="3"/>
      <c r="V586" s="17"/>
      <c r="X586" s="12"/>
      <c r="Y586" s="10"/>
      <c r="AJ586" s="178" t="s">
        <v>7</v>
      </c>
      <c r="AK586" s="179"/>
      <c r="AL586" s="179"/>
      <c r="AM586" s="180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81" t="s">
        <v>30</v>
      </c>
      <c r="I608" s="181"/>
      <c r="J608" s="181"/>
      <c r="V608" s="17"/>
      <c r="AA608" s="181" t="s">
        <v>31</v>
      </c>
      <c r="AB608" s="181"/>
      <c r="AC608" s="181"/>
    </row>
    <row r="609" spans="2:41">
      <c r="H609" s="181"/>
      <c r="I609" s="181"/>
      <c r="J609" s="181"/>
      <c r="V609" s="17"/>
      <c r="AA609" s="181"/>
      <c r="AB609" s="181"/>
      <c r="AC609" s="181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82" t="s">
        <v>20</v>
      </c>
      <c r="F613" s="182"/>
      <c r="G613" s="182"/>
      <c r="H613" s="182"/>
      <c r="V613" s="17"/>
      <c r="X613" s="23" t="s">
        <v>32</v>
      </c>
      <c r="Y613" s="20">
        <f>IF(B1413="PAGADO",0,C618)</f>
        <v>0</v>
      </c>
      <c r="AA613" s="182" t="s">
        <v>20</v>
      </c>
      <c r="AB613" s="182"/>
      <c r="AC613" s="182"/>
      <c r="AD613" s="182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83" t="str">
        <f>IF(Y618&lt;0,"NO PAGAR","COBRAR'")</f>
        <v>COBRAR'</v>
      </c>
      <c r="Y619" s="183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83" t="str">
        <f>IF(C618&lt;0,"NO PAGAR","COBRAR'")</f>
        <v>COBRAR'</v>
      </c>
      <c r="C620" s="183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76" t="s">
        <v>9</v>
      </c>
      <c r="C621" s="177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76" t="s">
        <v>9</v>
      </c>
      <c r="Y621" s="177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78" t="s">
        <v>7</v>
      </c>
      <c r="F629" s="179"/>
      <c r="G629" s="180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78" t="s">
        <v>7</v>
      </c>
      <c r="AB629" s="179"/>
      <c r="AC629" s="180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78" t="s">
        <v>7</v>
      </c>
      <c r="O631" s="179"/>
      <c r="P631" s="179"/>
      <c r="Q631" s="180"/>
      <c r="R631" s="18">
        <f>SUM(R615:R630)</f>
        <v>0</v>
      </c>
      <c r="S631" s="3"/>
      <c r="V631" s="17"/>
      <c r="X631" s="12"/>
      <c r="Y631" s="10"/>
      <c r="AJ631" s="178" t="s">
        <v>7</v>
      </c>
      <c r="AK631" s="179"/>
      <c r="AL631" s="179"/>
      <c r="AM631" s="180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84" t="s">
        <v>29</v>
      </c>
      <c r="AD655" s="184"/>
      <c r="AE655" s="184"/>
    </row>
    <row r="656" spans="2:31">
      <c r="H656" s="181" t="s">
        <v>28</v>
      </c>
      <c r="I656" s="181"/>
      <c r="J656" s="181"/>
      <c r="V656" s="17"/>
      <c r="AC656" s="184"/>
      <c r="AD656" s="184"/>
      <c r="AE656" s="184"/>
    </row>
    <row r="657" spans="2:41">
      <c r="H657" s="181"/>
      <c r="I657" s="181"/>
      <c r="J657" s="181"/>
      <c r="V657" s="17"/>
      <c r="AC657" s="184"/>
      <c r="AD657" s="184"/>
      <c r="AE657" s="184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82" t="s">
        <v>20</v>
      </c>
      <c r="F661" s="182"/>
      <c r="G661" s="182"/>
      <c r="H661" s="182"/>
      <c r="V661" s="17"/>
      <c r="X661" s="23" t="s">
        <v>32</v>
      </c>
      <c r="Y661" s="20">
        <f>IF(B661="PAGADO",0,C666)</f>
        <v>0</v>
      </c>
      <c r="AA661" s="182" t="s">
        <v>20</v>
      </c>
      <c r="AB661" s="182"/>
      <c r="AC661" s="182"/>
      <c r="AD661" s="182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85" t="str">
        <f>IF(C666&lt;0,"NO PAGAR","COBRAR")</f>
        <v>COBRAR</v>
      </c>
      <c r="C667" s="185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85" t="str">
        <f>IF(Y666&lt;0,"NO PAGAR","COBRAR")</f>
        <v>COBRAR</v>
      </c>
      <c r="Y667" s="185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76" t="s">
        <v>9</v>
      </c>
      <c r="C668" s="177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76" t="s">
        <v>9</v>
      </c>
      <c r="Y668" s="177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78" t="s">
        <v>7</v>
      </c>
      <c r="F677" s="179"/>
      <c r="G677" s="180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78" t="s">
        <v>7</v>
      </c>
      <c r="AB677" s="179"/>
      <c r="AC677" s="180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78" t="s">
        <v>7</v>
      </c>
      <c r="O679" s="179"/>
      <c r="P679" s="179"/>
      <c r="Q679" s="180"/>
      <c r="R679" s="18">
        <f>SUM(R663:R678)</f>
        <v>0</v>
      </c>
      <c r="S679" s="3"/>
      <c r="V679" s="17"/>
      <c r="X679" s="12"/>
      <c r="Y679" s="10"/>
      <c r="AJ679" s="178" t="s">
        <v>7</v>
      </c>
      <c r="AK679" s="179"/>
      <c r="AL679" s="179"/>
      <c r="AM679" s="180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81" t="s">
        <v>30</v>
      </c>
      <c r="I701" s="181"/>
      <c r="J701" s="181"/>
      <c r="V701" s="17"/>
      <c r="AA701" s="181" t="s">
        <v>31</v>
      </c>
      <c r="AB701" s="181"/>
      <c r="AC701" s="181"/>
    </row>
    <row r="702" spans="1:43">
      <c r="H702" s="181"/>
      <c r="I702" s="181"/>
      <c r="J702" s="181"/>
      <c r="V702" s="17"/>
      <c r="AA702" s="181"/>
      <c r="AB702" s="181"/>
      <c r="AC702" s="181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82" t="s">
        <v>20</v>
      </c>
      <c r="F706" s="182"/>
      <c r="G706" s="182"/>
      <c r="H706" s="182"/>
      <c r="V706" s="17"/>
      <c r="X706" s="23" t="s">
        <v>32</v>
      </c>
      <c r="Y706" s="20">
        <f>IF(B1506="PAGADO",0,C711)</f>
        <v>0</v>
      </c>
      <c r="AA706" s="182" t="s">
        <v>20</v>
      </c>
      <c r="AB706" s="182"/>
      <c r="AC706" s="182"/>
      <c r="AD706" s="182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83" t="str">
        <f>IF(Y711&lt;0,"NO PAGAR","COBRAR'")</f>
        <v>COBRAR'</v>
      </c>
      <c r="Y712" s="183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83" t="str">
        <f>IF(C711&lt;0,"NO PAGAR","COBRAR'")</f>
        <v>COBRAR'</v>
      </c>
      <c r="C713" s="183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76" t="s">
        <v>9</v>
      </c>
      <c r="C714" s="177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76" t="s">
        <v>9</v>
      </c>
      <c r="Y714" s="177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78" t="s">
        <v>7</v>
      </c>
      <c r="F722" s="179"/>
      <c r="G722" s="180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78" t="s">
        <v>7</v>
      </c>
      <c r="AB722" s="179"/>
      <c r="AC722" s="180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78" t="s">
        <v>7</v>
      </c>
      <c r="O724" s="179"/>
      <c r="P724" s="179"/>
      <c r="Q724" s="180"/>
      <c r="R724" s="18">
        <f>SUM(R708:R723)</f>
        <v>0</v>
      </c>
      <c r="S724" s="3"/>
      <c r="V724" s="17"/>
      <c r="X724" s="12"/>
      <c r="Y724" s="10"/>
      <c r="AJ724" s="178" t="s">
        <v>7</v>
      </c>
      <c r="AK724" s="179"/>
      <c r="AL724" s="179"/>
      <c r="AM724" s="180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84" t="s">
        <v>29</v>
      </c>
      <c r="AD748" s="184"/>
      <c r="AE748" s="184"/>
    </row>
    <row r="749" spans="8:31">
      <c r="H749" s="181" t="s">
        <v>28</v>
      </c>
      <c r="I749" s="181"/>
      <c r="J749" s="181"/>
      <c r="V749" s="17"/>
      <c r="AC749" s="184"/>
      <c r="AD749" s="184"/>
      <c r="AE749" s="184"/>
    </row>
    <row r="750" spans="8:31">
      <c r="H750" s="181"/>
      <c r="I750" s="181"/>
      <c r="J750" s="181"/>
      <c r="V750" s="17"/>
      <c r="AC750" s="184"/>
      <c r="AD750" s="184"/>
      <c r="AE750" s="184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82" t="s">
        <v>20</v>
      </c>
      <c r="F754" s="182"/>
      <c r="G754" s="182"/>
      <c r="H754" s="182"/>
      <c r="V754" s="17"/>
      <c r="X754" s="23" t="s">
        <v>32</v>
      </c>
      <c r="Y754" s="20">
        <f>IF(B754="PAGADO",0,C759)</f>
        <v>0</v>
      </c>
      <c r="AA754" s="182" t="s">
        <v>20</v>
      </c>
      <c r="AB754" s="182"/>
      <c r="AC754" s="182"/>
      <c r="AD754" s="182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85" t="str">
        <f>IF(C759&lt;0,"NO PAGAR","COBRAR")</f>
        <v>COBRAR</v>
      </c>
      <c r="C760" s="185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85" t="str">
        <f>IF(Y759&lt;0,"NO PAGAR","COBRAR")</f>
        <v>COBRAR</v>
      </c>
      <c r="Y760" s="185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76" t="s">
        <v>9</v>
      </c>
      <c r="C761" s="177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76" t="s">
        <v>9</v>
      </c>
      <c r="Y761" s="177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78" t="s">
        <v>7</v>
      </c>
      <c r="F770" s="179"/>
      <c r="G770" s="180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78" t="s">
        <v>7</v>
      </c>
      <c r="AB770" s="179"/>
      <c r="AC770" s="180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78" t="s">
        <v>7</v>
      </c>
      <c r="O772" s="179"/>
      <c r="P772" s="179"/>
      <c r="Q772" s="180"/>
      <c r="R772" s="18">
        <f>SUM(R756:R771)</f>
        <v>0</v>
      </c>
      <c r="S772" s="3"/>
      <c r="V772" s="17"/>
      <c r="X772" s="12"/>
      <c r="Y772" s="10"/>
      <c r="AJ772" s="178" t="s">
        <v>7</v>
      </c>
      <c r="AK772" s="179"/>
      <c r="AL772" s="179"/>
      <c r="AM772" s="180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81" t="s">
        <v>30</v>
      </c>
      <c r="I794" s="181"/>
      <c r="J794" s="181"/>
      <c r="V794" s="17"/>
      <c r="AA794" s="181" t="s">
        <v>31</v>
      </c>
      <c r="AB794" s="181"/>
      <c r="AC794" s="181"/>
    </row>
    <row r="795" spans="1:43">
      <c r="H795" s="181"/>
      <c r="I795" s="181"/>
      <c r="J795" s="181"/>
      <c r="V795" s="17"/>
      <c r="AA795" s="181"/>
      <c r="AB795" s="181"/>
      <c r="AC795" s="181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82" t="s">
        <v>20</v>
      </c>
      <c r="F799" s="182"/>
      <c r="G799" s="182"/>
      <c r="H799" s="182"/>
      <c r="V799" s="17"/>
      <c r="X799" s="23" t="s">
        <v>32</v>
      </c>
      <c r="Y799" s="20">
        <f>IF(B1599="PAGADO",0,C804)</f>
        <v>0</v>
      </c>
      <c r="AA799" s="182" t="s">
        <v>20</v>
      </c>
      <c r="AB799" s="182"/>
      <c r="AC799" s="182"/>
      <c r="AD799" s="182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83" t="str">
        <f>IF(Y804&lt;0,"NO PAGAR","COBRAR'")</f>
        <v>COBRAR'</v>
      </c>
      <c r="Y805" s="183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83" t="str">
        <f>IF(C804&lt;0,"NO PAGAR","COBRAR'")</f>
        <v>COBRAR'</v>
      </c>
      <c r="C806" s="183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76" t="s">
        <v>9</v>
      </c>
      <c r="C807" s="177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76" t="s">
        <v>9</v>
      </c>
      <c r="Y807" s="177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78" t="s">
        <v>7</v>
      </c>
      <c r="F815" s="179"/>
      <c r="G815" s="180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78" t="s">
        <v>7</v>
      </c>
      <c r="AB815" s="179"/>
      <c r="AC815" s="180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78" t="s">
        <v>7</v>
      </c>
      <c r="O817" s="179"/>
      <c r="P817" s="179"/>
      <c r="Q817" s="180"/>
      <c r="R817" s="18">
        <f>SUM(R801:R816)</f>
        <v>0</v>
      </c>
      <c r="S817" s="3"/>
      <c r="V817" s="17"/>
      <c r="X817" s="12"/>
      <c r="Y817" s="10"/>
      <c r="AJ817" s="178" t="s">
        <v>7</v>
      </c>
      <c r="AK817" s="179"/>
      <c r="AL817" s="179"/>
      <c r="AM817" s="180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84" t="s">
        <v>29</v>
      </c>
      <c r="AD841" s="184"/>
      <c r="AE841" s="184"/>
    </row>
    <row r="842" spans="2:41">
      <c r="H842" s="181" t="s">
        <v>28</v>
      </c>
      <c r="I842" s="181"/>
      <c r="J842" s="181"/>
      <c r="V842" s="17"/>
      <c r="AC842" s="184"/>
      <c r="AD842" s="184"/>
      <c r="AE842" s="184"/>
    </row>
    <row r="843" spans="2:41">
      <c r="H843" s="181"/>
      <c r="I843" s="181"/>
      <c r="J843" s="181"/>
      <c r="V843" s="17"/>
      <c r="AC843" s="184"/>
      <c r="AD843" s="184"/>
      <c r="AE843" s="184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82" t="s">
        <v>20</v>
      </c>
      <c r="F847" s="182"/>
      <c r="G847" s="182"/>
      <c r="H847" s="182"/>
      <c r="V847" s="17"/>
      <c r="X847" s="23" t="s">
        <v>32</v>
      </c>
      <c r="Y847" s="20">
        <f>IF(B847="PAGADO",0,C852)</f>
        <v>0</v>
      </c>
      <c r="AA847" s="182" t="s">
        <v>20</v>
      </c>
      <c r="AB847" s="182"/>
      <c r="AC847" s="182"/>
      <c r="AD847" s="182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85" t="str">
        <f>IF(C852&lt;0,"NO PAGAR","COBRAR")</f>
        <v>COBRAR</v>
      </c>
      <c r="C853" s="185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85" t="str">
        <f>IF(Y852&lt;0,"NO PAGAR","COBRAR")</f>
        <v>COBRAR</v>
      </c>
      <c r="Y853" s="185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76" t="s">
        <v>9</v>
      </c>
      <c r="C854" s="177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76" t="s">
        <v>9</v>
      </c>
      <c r="Y854" s="177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78" t="s">
        <v>7</v>
      </c>
      <c r="F863" s="179"/>
      <c r="G863" s="180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78" t="s">
        <v>7</v>
      </c>
      <c r="AB863" s="179"/>
      <c r="AC863" s="180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78" t="s">
        <v>7</v>
      </c>
      <c r="O865" s="179"/>
      <c r="P865" s="179"/>
      <c r="Q865" s="180"/>
      <c r="R865" s="18">
        <f>SUM(R849:R864)</f>
        <v>0</v>
      </c>
      <c r="S865" s="3"/>
      <c r="V865" s="17"/>
      <c r="X865" s="12"/>
      <c r="Y865" s="10"/>
      <c r="AJ865" s="178" t="s">
        <v>7</v>
      </c>
      <c r="AK865" s="179"/>
      <c r="AL865" s="179"/>
      <c r="AM865" s="180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81" t="s">
        <v>30</v>
      </c>
      <c r="I887" s="181"/>
      <c r="J887" s="181"/>
      <c r="V887" s="17"/>
      <c r="AA887" s="181" t="s">
        <v>31</v>
      </c>
      <c r="AB887" s="181"/>
      <c r="AC887" s="181"/>
    </row>
    <row r="888" spans="1:43">
      <c r="H888" s="181"/>
      <c r="I888" s="181"/>
      <c r="J888" s="181"/>
      <c r="V888" s="17"/>
      <c r="AA888" s="181"/>
      <c r="AB888" s="181"/>
      <c r="AC888" s="181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82" t="s">
        <v>20</v>
      </c>
      <c r="F892" s="182"/>
      <c r="G892" s="182"/>
      <c r="H892" s="182"/>
      <c r="V892" s="17"/>
      <c r="X892" s="23" t="s">
        <v>32</v>
      </c>
      <c r="Y892" s="20">
        <f>IF(B1692="PAGADO",0,C897)</f>
        <v>0</v>
      </c>
      <c r="AA892" s="182" t="s">
        <v>20</v>
      </c>
      <c r="AB892" s="182"/>
      <c r="AC892" s="182"/>
      <c r="AD892" s="182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83" t="str">
        <f>IF(Y897&lt;0,"NO PAGAR","COBRAR'")</f>
        <v>COBRAR'</v>
      </c>
      <c r="Y898" s="183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83" t="str">
        <f>IF(C897&lt;0,"NO PAGAR","COBRAR'")</f>
        <v>COBRAR'</v>
      </c>
      <c r="C899" s="183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76" t="s">
        <v>9</v>
      </c>
      <c r="C900" s="177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76" t="s">
        <v>9</v>
      </c>
      <c r="Y900" s="177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78" t="s">
        <v>7</v>
      </c>
      <c r="F908" s="179"/>
      <c r="G908" s="180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78" t="s">
        <v>7</v>
      </c>
      <c r="AB908" s="179"/>
      <c r="AC908" s="180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78" t="s">
        <v>7</v>
      </c>
      <c r="O910" s="179"/>
      <c r="P910" s="179"/>
      <c r="Q910" s="180"/>
      <c r="R910" s="18">
        <f>SUM(R894:R909)</f>
        <v>0</v>
      </c>
      <c r="S910" s="3"/>
      <c r="V910" s="17"/>
      <c r="X910" s="12"/>
      <c r="Y910" s="10"/>
      <c r="AJ910" s="178" t="s">
        <v>7</v>
      </c>
      <c r="AK910" s="179"/>
      <c r="AL910" s="179"/>
      <c r="AM910" s="180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84" t="s">
        <v>29</v>
      </c>
      <c r="AD935" s="184"/>
      <c r="AE935" s="184"/>
    </row>
    <row r="936" spans="2:41">
      <c r="H936" s="181" t="s">
        <v>28</v>
      </c>
      <c r="I936" s="181"/>
      <c r="J936" s="181"/>
      <c r="V936" s="17"/>
      <c r="AC936" s="184"/>
      <c r="AD936" s="184"/>
      <c r="AE936" s="184"/>
    </row>
    <row r="937" spans="2:41">
      <c r="H937" s="181"/>
      <c r="I937" s="181"/>
      <c r="J937" s="181"/>
      <c r="V937" s="17"/>
      <c r="AC937" s="184"/>
      <c r="AD937" s="184"/>
      <c r="AE937" s="184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82" t="s">
        <v>20</v>
      </c>
      <c r="F941" s="182"/>
      <c r="G941" s="182"/>
      <c r="H941" s="182"/>
      <c r="V941" s="17"/>
      <c r="X941" s="23" t="s">
        <v>32</v>
      </c>
      <c r="Y941" s="20">
        <f>IF(B941="PAGADO",0,C946)</f>
        <v>0</v>
      </c>
      <c r="AA941" s="182" t="s">
        <v>20</v>
      </c>
      <c r="AB941" s="182"/>
      <c r="AC941" s="182"/>
      <c r="AD941" s="182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85" t="str">
        <f>IF(C946&lt;0,"NO PAGAR","COBRAR")</f>
        <v>COBRAR</v>
      </c>
      <c r="C947" s="185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85" t="str">
        <f>IF(Y946&lt;0,"NO PAGAR","COBRAR")</f>
        <v>COBRAR</v>
      </c>
      <c r="Y947" s="185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76" t="s">
        <v>9</v>
      </c>
      <c r="C948" s="177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76" t="s">
        <v>9</v>
      </c>
      <c r="Y948" s="177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78" t="s">
        <v>7</v>
      </c>
      <c r="F957" s="179"/>
      <c r="G957" s="180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78" t="s">
        <v>7</v>
      </c>
      <c r="AB957" s="179"/>
      <c r="AC957" s="180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78" t="s">
        <v>7</v>
      </c>
      <c r="O959" s="179"/>
      <c r="P959" s="179"/>
      <c r="Q959" s="180"/>
      <c r="R959" s="18">
        <f>SUM(R943:R958)</f>
        <v>0</v>
      </c>
      <c r="S959" s="3"/>
      <c r="V959" s="17"/>
      <c r="X959" s="12"/>
      <c r="Y959" s="10"/>
      <c r="AJ959" s="178" t="s">
        <v>7</v>
      </c>
      <c r="AK959" s="179"/>
      <c r="AL959" s="179"/>
      <c r="AM959" s="180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81" t="s">
        <v>30</v>
      </c>
      <c r="I981" s="181"/>
      <c r="J981" s="181"/>
      <c r="V981" s="17"/>
      <c r="AA981" s="181" t="s">
        <v>31</v>
      </c>
      <c r="AB981" s="181"/>
      <c r="AC981" s="181"/>
    </row>
    <row r="982" spans="1:43">
      <c r="H982" s="181"/>
      <c r="I982" s="181"/>
      <c r="J982" s="181"/>
      <c r="V982" s="17"/>
      <c r="AA982" s="181"/>
      <c r="AB982" s="181"/>
      <c r="AC982" s="181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82" t="s">
        <v>20</v>
      </c>
      <c r="F986" s="182"/>
      <c r="G986" s="182"/>
      <c r="H986" s="182"/>
      <c r="V986" s="17"/>
      <c r="X986" s="23" t="s">
        <v>32</v>
      </c>
      <c r="Y986" s="20">
        <f>IF(B1786="PAGADO",0,C991)</f>
        <v>0</v>
      </c>
      <c r="AA986" s="182" t="s">
        <v>20</v>
      </c>
      <c r="AB986" s="182"/>
      <c r="AC986" s="182"/>
      <c r="AD986" s="182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83" t="str">
        <f>IF(Y991&lt;0,"NO PAGAR","COBRAR'")</f>
        <v>COBRAR'</v>
      </c>
      <c r="Y992" s="183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83" t="str">
        <f>IF(C991&lt;0,"NO PAGAR","COBRAR'")</f>
        <v>COBRAR'</v>
      </c>
      <c r="C993" s="183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76" t="s">
        <v>9</v>
      </c>
      <c r="C994" s="177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76" t="s">
        <v>9</v>
      </c>
      <c r="Y994" s="177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78" t="s">
        <v>7</v>
      </c>
      <c r="F1002" s="179"/>
      <c r="G1002" s="180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78" t="s">
        <v>7</v>
      </c>
      <c r="AB1002" s="179"/>
      <c r="AC1002" s="180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78" t="s">
        <v>7</v>
      </c>
      <c r="O1004" s="179"/>
      <c r="P1004" s="179"/>
      <c r="Q1004" s="180"/>
      <c r="R1004" s="18">
        <f>SUM(R988:R1003)</f>
        <v>0</v>
      </c>
      <c r="S1004" s="3"/>
      <c r="V1004" s="17"/>
      <c r="X1004" s="12"/>
      <c r="Y1004" s="10"/>
      <c r="AJ1004" s="178" t="s">
        <v>7</v>
      </c>
      <c r="AK1004" s="179"/>
      <c r="AL1004" s="179"/>
      <c r="AM1004" s="180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84" t="s">
        <v>29</v>
      </c>
      <c r="AD1028" s="184"/>
      <c r="AE1028" s="184"/>
    </row>
    <row r="1029" spans="2:41">
      <c r="H1029" s="181" t="s">
        <v>28</v>
      </c>
      <c r="I1029" s="181"/>
      <c r="J1029" s="181"/>
      <c r="V1029" s="17"/>
      <c r="AC1029" s="184"/>
      <c r="AD1029" s="184"/>
      <c r="AE1029" s="184"/>
    </row>
    <row r="1030" spans="2:41">
      <c r="H1030" s="181"/>
      <c r="I1030" s="181"/>
      <c r="J1030" s="181"/>
      <c r="V1030" s="17"/>
      <c r="AC1030" s="184"/>
      <c r="AD1030" s="184"/>
      <c r="AE1030" s="184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82" t="s">
        <v>20</v>
      </c>
      <c r="F1034" s="182"/>
      <c r="G1034" s="182"/>
      <c r="H1034" s="182"/>
      <c r="V1034" s="17"/>
      <c r="X1034" s="23" t="s">
        <v>32</v>
      </c>
      <c r="Y1034" s="20">
        <f>IF(B1034="PAGADO",0,C1039)</f>
        <v>0</v>
      </c>
      <c r="AA1034" s="182" t="s">
        <v>20</v>
      </c>
      <c r="AB1034" s="182"/>
      <c r="AC1034" s="182"/>
      <c r="AD1034" s="182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85" t="str">
        <f>IF(C1039&lt;0,"NO PAGAR","COBRAR")</f>
        <v>COBRAR</v>
      </c>
      <c r="C1040" s="185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85" t="str">
        <f>IF(Y1039&lt;0,"NO PAGAR","COBRAR")</f>
        <v>COBRAR</v>
      </c>
      <c r="Y1040" s="185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76" t="s">
        <v>9</v>
      </c>
      <c r="C1041" s="177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76" t="s">
        <v>9</v>
      </c>
      <c r="Y1041" s="177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78" t="s">
        <v>7</v>
      </c>
      <c r="F1050" s="179"/>
      <c r="G1050" s="180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78" t="s">
        <v>7</v>
      </c>
      <c r="AB1050" s="179"/>
      <c r="AC1050" s="180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78" t="s">
        <v>7</v>
      </c>
      <c r="O1052" s="179"/>
      <c r="P1052" s="179"/>
      <c r="Q1052" s="180"/>
      <c r="R1052" s="18">
        <f>SUM(R1036:R1051)</f>
        <v>0</v>
      </c>
      <c r="S1052" s="3"/>
      <c r="V1052" s="17"/>
      <c r="X1052" s="12"/>
      <c r="Y1052" s="10"/>
      <c r="AJ1052" s="178" t="s">
        <v>7</v>
      </c>
      <c r="AK1052" s="179"/>
      <c r="AL1052" s="179"/>
      <c r="AM1052" s="180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81" t="s">
        <v>30</v>
      </c>
      <c r="I1074" s="181"/>
      <c r="J1074" s="181"/>
      <c r="V1074" s="17"/>
      <c r="AA1074" s="181" t="s">
        <v>31</v>
      </c>
      <c r="AB1074" s="181"/>
      <c r="AC1074" s="181"/>
    </row>
    <row r="1075" spans="2:41">
      <c r="H1075" s="181"/>
      <c r="I1075" s="181"/>
      <c r="J1075" s="181"/>
      <c r="V1075" s="17"/>
      <c r="AA1075" s="181"/>
      <c r="AB1075" s="181"/>
      <c r="AC1075" s="181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82" t="s">
        <v>20</v>
      </c>
      <c r="F1079" s="182"/>
      <c r="G1079" s="182"/>
      <c r="H1079" s="182"/>
      <c r="V1079" s="17"/>
      <c r="X1079" s="23" t="s">
        <v>32</v>
      </c>
      <c r="Y1079" s="20">
        <f>IF(B1879="PAGADO",0,C1084)</f>
        <v>0</v>
      </c>
      <c r="AA1079" s="182" t="s">
        <v>20</v>
      </c>
      <c r="AB1079" s="182"/>
      <c r="AC1079" s="182"/>
      <c r="AD1079" s="182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83" t="str">
        <f>IF(Y1084&lt;0,"NO PAGAR","COBRAR'")</f>
        <v>COBRAR'</v>
      </c>
      <c r="Y1085" s="183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83" t="str">
        <f>IF(C1084&lt;0,"NO PAGAR","COBRAR'")</f>
        <v>COBRAR'</v>
      </c>
      <c r="C1086" s="183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76" t="s">
        <v>9</v>
      </c>
      <c r="C1087" s="177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76" t="s">
        <v>9</v>
      </c>
      <c r="Y1087" s="177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78" t="s">
        <v>7</v>
      </c>
      <c r="F1095" s="179"/>
      <c r="G1095" s="180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78" t="s">
        <v>7</v>
      </c>
      <c r="AB1095" s="179"/>
      <c r="AC1095" s="180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78" t="s">
        <v>7</v>
      </c>
      <c r="O1097" s="179"/>
      <c r="P1097" s="179"/>
      <c r="Q1097" s="180"/>
      <c r="R1097" s="18">
        <f>SUM(R1081:R1096)</f>
        <v>0</v>
      </c>
      <c r="S1097" s="3"/>
      <c r="V1097" s="17"/>
      <c r="X1097" s="12"/>
      <c r="Y1097" s="10"/>
      <c r="AJ1097" s="178" t="s">
        <v>7</v>
      </c>
      <c r="AK1097" s="179"/>
      <c r="AL1097" s="179"/>
      <c r="AM1097" s="180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2" t="s">
        <v>224</v>
      </c>
      <c r="F8" s="182"/>
      <c r="G8" s="182"/>
      <c r="H8" s="182"/>
      <c r="V8" s="17"/>
      <c r="X8" s="23" t="s">
        <v>156</v>
      </c>
      <c r="Y8" s="20">
        <f>IF(B8="PAGADO",0,C13)</f>
        <v>0</v>
      </c>
      <c r="AA8" s="182" t="s">
        <v>215</v>
      </c>
      <c r="AB8" s="182"/>
      <c r="AC8" s="182"/>
      <c r="AD8" s="182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COBRAR</v>
      </c>
      <c r="C14" s="18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5" t="str">
        <f>IF(Y13&lt;0,"NO PAGAR","COBRAR")</f>
        <v>COBRAR</v>
      </c>
      <c r="Y14" s="18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8" t="s">
        <v>7</v>
      </c>
      <c r="AB24" s="179"/>
      <c r="AC24" s="180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2" t="s">
        <v>202</v>
      </c>
      <c r="F53" s="182"/>
      <c r="G53" s="182"/>
      <c r="H53" s="182"/>
      <c r="V53" s="17"/>
      <c r="X53" s="23" t="s">
        <v>82</v>
      </c>
      <c r="Y53" s="20">
        <f>IF(B53="PAGADO",0,C58)</f>
        <v>0</v>
      </c>
      <c r="AA53" s="182" t="s">
        <v>238</v>
      </c>
      <c r="AB53" s="182"/>
      <c r="AC53" s="182"/>
      <c r="AD53" s="182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3" t="str">
        <f>IF(Y58&lt;0,"NO PAGAR","COBRAR'")</f>
        <v>COBRAR'</v>
      </c>
      <c r="Y59" s="18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3" t="str">
        <f>IF(C58&lt;0,"NO PAGAR","COBRAR'")</f>
        <v>COBRAR'</v>
      </c>
      <c r="C60" s="18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4" t="s">
        <v>29</v>
      </c>
      <c r="AD100" s="184"/>
      <c r="AE100" s="184"/>
    </row>
    <row r="101" spans="2:41">
      <c r="H101" s="181" t="s">
        <v>28</v>
      </c>
      <c r="I101" s="181"/>
      <c r="J101" s="181"/>
      <c r="V101" s="17"/>
      <c r="AC101" s="184"/>
      <c r="AD101" s="184"/>
      <c r="AE101" s="184"/>
    </row>
    <row r="102" spans="2:41">
      <c r="H102" s="181"/>
      <c r="I102" s="181"/>
      <c r="J102" s="181"/>
      <c r="V102" s="17"/>
      <c r="AC102" s="184"/>
      <c r="AD102" s="184"/>
      <c r="AE102" s="18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2"/>
      <c r="F106" s="182"/>
      <c r="G106" s="182"/>
      <c r="H106" s="182"/>
      <c r="V106" s="17"/>
      <c r="X106" s="23" t="s">
        <v>32</v>
      </c>
      <c r="Y106" s="20">
        <f>IF(B106="PAGADO",0,C111)</f>
        <v>0</v>
      </c>
      <c r="AA106" s="182" t="s">
        <v>20</v>
      </c>
      <c r="AB106" s="182"/>
      <c r="AC106" s="182"/>
      <c r="AD106" s="182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5" t="str">
        <f>IF(C111&lt;0,"NO PAGAR","COBRAR")</f>
        <v>COBRAR</v>
      </c>
      <c r="C112" s="18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5" t="str">
        <f>IF(Y111&lt;0,"NO PAGAR","COBRAR")</f>
        <v>COBRAR</v>
      </c>
      <c r="Y112" s="18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6" t="s">
        <v>9</v>
      </c>
      <c r="C113" s="17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6" t="s">
        <v>9</v>
      </c>
      <c r="Y113" s="17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8" t="s">
        <v>7</v>
      </c>
      <c r="F122" s="179"/>
      <c r="G122" s="18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8" t="s">
        <v>7</v>
      </c>
      <c r="AB122" s="179"/>
      <c r="AC122" s="18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8" t="s">
        <v>7</v>
      </c>
      <c r="O124" s="179"/>
      <c r="P124" s="179"/>
      <c r="Q124" s="180"/>
      <c r="R124" s="18">
        <f>SUM(R108:R123)</f>
        <v>0</v>
      </c>
      <c r="S124" s="3"/>
      <c r="V124" s="17"/>
      <c r="X124" s="12"/>
      <c r="Y124" s="10"/>
      <c r="AJ124" s="178" t="s">
        <v>7</v>
      </c>
      <c r="AK124" s="179"/>
      <c r="AL124" s="179"/>
      <c r="AM124" s="18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1" t="s">
        <v>30</v>
      </c>
      <c r="I146" s="181"/>
      <c r="J146" s="181"/>
      <c r="V146" s="17"/>
      <c r="AA146" s="181" t="s">
        <v>31</v>
      </c>
      <c r="AB146" s="181"/>
      <c r="AC146" s="181"/>
    </row>
    <row r="147" spans="2:41">
      <c r="H147" s="181"/>
      <c r="I147" s="181"/>
      <c r="J147" s="181"/>
      <c r="V147" s="17"/>
      <c r="AA147" s="181"/>
      <c r="AB147" s="181"/>
      <c r="AC147" s="18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82" t="s">
        <v>20</v>
      </c>
      <c r="F151" s="182"/>
      <c r="G151" s="182"/>
      <c r="H151" s="182"/>
      <c r="V151" s="17"/>
      <c r="X151" s="23" t="s">
        <v>32</v>
      </c>
      <c r="Y151" s="20">
        <f>IF(B151="PAGADO",0,C156)</f>
        <v>0</v>
      </c>
      <c r="AA151" s="182" t="s">
        <v>20</v>
      </c>
      <c r="AB151" s="182"/>
      <c r="AC151" s="182"/>
      <c r="AD151" s="182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3" t="str">
        <f>IF(Y156&lt;0,"NO PAGAR","COBRAR'")</f>
        <v>COBRAR'</v>
      </c>
      <c r="Y157" s="18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3" t="str">
        <f>IF(C156&lt;0,"NO PAGAR","COBRAR'")</f>
        <v>COBRAR'</v>
      </c>
      <c r="C158" s="18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76" t="s">
        <v>9</v>
      </c>
      <c r="C159" s="17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76" t="s">
        <v>9</v>
      </c>
      <c r="Y159" s="17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8" t="s">
        <v>7</v>
      </c>
      <c r="F167" s="179"/>
      <c r="G167" s="18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8" t="s">
        <v>7</v>
      </c>
      <c r="AB167" s="179"/>
      <c r="AC167" s="18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8" t="s">
        <v>7</v>
      </c>
      <c r="O169" s="179"/>
      <c r="P169" s="179"/>
      <c r="Q169" s="180"/>
      <c r="R169" s="18">
        <f>SUM(R153:R168)</f>
        <v>0</v>
      </c>
      <c r="S169" s="3"/>
      <c r="V169" s="17"/>
      <c r="X169" s="12"/>
      <c r="Y169" s="10"/>
      <c r="AJ169" s="178" t="s">
        <v>7</v>
      </c>
      <c r="AK169" s="179"/>
      <c r="AL169" s="179"/>
      <c r="AM169" s="180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4" t="s">
        <v>29</v>
      </c>
      <c r="AD194" s="184"/>
      <c r="AE194" s="184"/>
    </row>
    <row r="195" spans="2:41">
      <c r="H195" s="181" t="s">
        <v>28</v>
      </c>
      <c r="I195" s="181"/>
      <c r="J195" s="181"/>
      <c r="V195" s="17"/>
      <c r="AC195" s="184"/>
      <c r="AD195" s="184"/>
      <c r="AE195" s="184"/>
    </row>
    <row r="196" spans="2:41">
      <c r="H196" s="181"/>
      <c r="I196" s="181"/>
      <c r="J196" s="181"/>
      <c r="V196" s="17"/>
      <c r="AC196" s="184"/>
      <c r="AD196" s="184"/>
      <c r="AE196" s="184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82" t="s">
        <v>400</v>
      </c>
      <c r="F200" s="182"/>
      <c r="G200" s="182"/>
      <c r="H200" s="182"/>
      <c r="V200" s="17"/>
      <c r="X200" s="23" t="s">
        <v>82</v>
      </c>
      <c r="Y200" s="20">
        <f>IF(B200="PAGADO",0,C205)</f>
        <v>0</v>
      </c>
      <c r="AA200" s="182" t="s">
        <v>437</v>
      </c>
      <c r="AB200" s="182"/>
      <c r="AC200" s="182"/>
      <c r="AD200" s="182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5" t="str">
        <f>IF(C205&lt;0,"NO PAGAR","COBRAR")</f>
        <v>COBRAR</v>
      </c>
      <c r="C206" s="18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5" t="str">
        <f>IF(Y205&lt;0,"NO PAGAR","COBRAR")</f>
        <v>COBRAR</v>
      </c>
      <c r="Y206" s="18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76" t="s">
        <v>9</v>
      </c>
      <c r="C207" s="17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76" t="s">
        <v>9</v>
      </c>
      <c r="Y207" s="17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78" t="s">
        <v>7</v>
      </c>
      <c r="F216" s="179"/>
      <c r="G216" s="180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78" t="s">
        <v>7</v>
      </c>
      <c r="AB216" s="179"/>
      <c r="AC216" s="180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78" t="s">
        <v>7</v>
      </c>
      <c r="O218" s="179"/>
      <c r="P218" s="179"/>
      <c r="Q218" s="180"/>
      <c r="R218" s="18">
        <f>SUM(R202:R217)</f>
        <v>50</v>
      </c>
      <c r="S218" s="3"/>
      <c r="V218" s="17"/>
      <c r="X218" s="12"/>
      <c r="Y218" s="10"/>
      <c r="AJ218" s="178" t="s">
        <v>7</v>
      </c>
      <c r="AK218" s="179"/>
      <c r="AL218" s="179"/>
      <c r="AM218" s="180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1" t="s">
        <v>30</v>
      </c>
      <c r="I240" s="181"/>
      <c r="J240" s="181"/>
      <c r="V240" s="17"/>
      <c r="AA240" s="181" t="s">
        <v>31</v>
      </c>
      <c r="AB240" s="181"/>
      <c r="AC240" s="181"/>
    </row>
    <row r="241" spans="2:41">
      <c r="H241" s="181"/>
      <c r="I241" s="181"/>
      <c r="J241" s="181"/>
      <c r="V241" s="17"/>
      <c r="AA241" s="181"/>
      <c r="AB241" s="181"/>
      <c r="AC241" s="181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82" t="s">
        <v>515</v>
      </c>
      <c r="F245" s="182"/>
      <c r="G245" s="182"/>
      <c r="H245" s="182"/>
      <c r="O245" s="200" t="s">
        <v>248</v>
      </c>
      <c r="P245" s="200"/>
      <c r="Q245" s="200"/>
      <c r="R245" s="200"/>
      <c r="V245" s="17"/>
      <c r="X245" s="23" t="s">
        <v>32</v>
      </c>
      <c r="Y245" s="20">
        <f>IF(B245="PAGADO",0,C250)</f>
        <v>0</v>
      </c>
      <c r="AA245" s="182" t="s">
        <v>400</v>
      </c>
      <c r="AB245" s="182"/>
      <c r="AC245" s="182"/>
      <c r="AD245" s="182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183" t="str">
        <f>IF(Y250&lt;0,"NO PAGAR","COBRAR'")</f>
        <v>NO PAGAR</v>
      </c>
      <c r="Y251" s="183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83" t="str">
        <f>IF(C250&lt;0,"NO PAGAR","COBRAR'")</f>
        <v>COBRAR'</v>
      </c>
      <c r="C252" s="183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76" t="s">
        <v>9</v>
      </c>
      <c r="C253" s="17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76" t="s">
        <v>9</v>
      </c>
      <c r="Y253" s="17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78" t="s">
        <v>7</v>
      </c>
      <c r="F261" s="179"/>
      <c r="G261" s="180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78" t="s">
        <v>7</v>
      </c>
      <c r="AB261" s="179"/>
      <c r="AC261" s="180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78" t="s">
        <v>7</v>
      </c>
      <c r="O263" s="179"/>
      <c r="P263" s="179"/>
      <c r="Q263" s="180"/>
      <c r="R263" s="18">
        <f>SUM(R247:R262)</f>
        <v>520</v>
      </c>
      <c r="S263" s="3"/>
      <c r="V263" s="17"/>
      <c r="X263" s="12"/>
      <c r="Y263" s="10"/>
      <c r="AE263" t="s">
        <v>561</v>
      </c>
      <c r="AJ263" s="178" t="s">
        <v>7</v>
      </c>
      <c r="AK263" s="179"/>
      <c r="AL263" s="179"/>
      <c r="AM263" s="180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4" t="s">
        <v>29</v>
      </c>
      <c r="AD286" s="184"/>
      <c r="AE286" s="184"/>
    </row>
    <row r="287" spans="2:31">
      <c r="H287" s="181" t="s">
        <v>28</v>
      </c>
      <c r="I287" s="181"/>
      <c r="J287" s="181"/>
      <c r="V287" s="17"/>
      <c r="AC287" s="184"/>
      <c r="AD287" s="184"/>
      <c r="AE287" s="184"/>
    </row>
    <row r="288" spans="2:31">
      <c r="H288" s="181"/>
      <c r="I288" s="181"/>
      <c r="J288" s="181"/>
      <c r="V288" s="17"/>
      <c r="AC288" s="184"/>
      <c r="AD288" s="184"/>
      <c r="AE288" s="184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82" t="s">
        <v>20</v>
      </c>
      <c r="F292" s="182"/>
      <c r="G292" s="182"/>
      <c r="H292" s="182"/>
      <c r="V292" s="17"/>
      <c r="X292" s="23" t="s">
        <v>32</v>
      </c>
      <c r="Y292" s="20">
        <f>IF(B292="PAGADO",0,C297)</f>
        <v>-200</v>
      </c>
      <c r="AA292" s="182" t="s">
        <v>612</v>
      </c>
      <c r="AB292" s="182"/>
      <c r="AC292" s="182"/>
      <c r="AD292" s="182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5" t="str">
        <f>IF(C297&lt;0,"NO PAGAR","COBRAR")</f>
        <v>NO PAGAR</v>
      </c>
      <c r="C298" s="18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5" t="str">
        <f>IF(Y297&lt;0,"NO PAGAR","COBRAR")</f>
        <v>COBRAR</v>
      </c>
      <c r="Y298" s="18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76" t="s">
        <v>9</v>
      </c>
      <c r="C299" s="17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76" t="s">
        <v>9</v>
      </c>
      <c r="Y299" s="17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78" t="s">
        <v>7</v>
      </c>
      <c r="F308" s="179"/>
      <c r="G308" s="18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78" t="s">
        <v>7</v>
      </c>
      <c r="AB308" s="179"/>
      <c r="AC308" s="180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78" t="s">
        <v>7</v>
      </c>
      <c r="O310" s="179"/>
      <c r="P310" s="179"/>
      <c r="Q310" s="180"/>
      <c r="R310" s="18">
        <f>SUM(R294:R309)</f>
        <v>0</v>
      </c>
      <c r="S310" s="3"/>
      <c r="V310" s="17"/>
      <c r="X310" s="12"/>
      <c r="Y310" s="10"/>
      <c r="AJ310" s="178" t="s">
        <v>7</v>
      </c>
      <c r="AK310" s="179"/>
      <c r="AL310" s="179"/>
      <c r="AM310" s="180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1" t="s">
        <v>30</v>
      </c>
      <c r="I332" s="181"/>
      <c r="J332" s="181"/>
      <c r="V332" s="17"/>
      <c r="AA332" s="181" t="s">
        <v>31</v>
      </c>
      <c r="AB332" s="181"/>
      <c r="AC332" s="181"/>
    </row>
    <row r="333" spans="1:43">
      <c r="H333" s="181"/>
      <c r="I333" s="181"/>
      <c r="J333" s="181"/>
      <c r="V333" s="17"/>
      <c r="AA333" s="181"/>
      <c r="AB333" s="181"/>
      <c r="AC333" s="181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82" t="s">
        <v>20</v>
      </c>
      <c r="F337" s="182"/>
      <c r="G337" s="182"/>
      <c r="H337" s="182"/>
      <c r="V337" s="17"/>
      <c r="X337" s="23" t="s">
        <v>32</v>
      </c>
      <c r="Y337" s="20">
        <f>IF(B1129="PAGADO",0,C342)</f>
        <v>14</v>
      </c>
      <c r="AA337" s="182" t="s">
        <v>20</v>
      </c>
      <c r="AB337" s="182"/>
      <c r="AC337" s="182"/>
      <c r="AD337" s="182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3" t="str">
        <f>IF(Y342&lt;0,"NO PAGAR","COBRAR'")</f>
        <v>COBRAR'</v>
      </c>
      <c r="Y343" s="183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83" t="str">
        <f>IF(C342&lt;0,"NO PAGAR","COBRAR'")</f>
        <v>COBRAR'</v>
      </c>
      <c r="C344" s="183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76" t="s">
        <v>9</v>
      </c>
      <c r="C345" s="17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76" t="s">
        <v>9</v>
      </c>
      <c r="Y345" s="177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78" t="s">
        <v>7</v>
      </c>
      <c r="F353" s="179"/>
      <c r="G353" s="180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78" t="s">
        <v>7</v>
      </c>
      <c r="AB353" s="179"/>
      <c r="AC353" s="180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78" t="s">
        <v>7</v>
      </c>
      <c r="O355" s="179"/>
      <c r="P355" s="179"/>
      <c r="Q355" s="180"/>
      <c r="R355" s="18">
        <f>SUM(R339:R354)</f>
        <v>0</v>
      </c>
      <c r="S355" s="3"/>
      <c r="V355" s="17"/>
      <c r="X355" s="12"/>
      <c r="Y355" s="10"/>
      <c r="AJ355" s="178" t="s">
        <v>7</v>
      </c>
      <c r="AK355" s="179"/>
      <c r="AL355" s="179"/>
      <c r="AM355" s="180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84" t="s">
        <v>29</v>
      </c>
      <c r="AD379" s="184"/>
      <c r="AE379" s="184"/>
    </row>
    <row r="380" spans="2:31">
      <c r="H380" s="181" t="s">
        <v>28</v>
      </c>
      <c r="I380" s="181"/>
      <c r="J380" s="181"/>
      <c r="V380" s="17"/>
      <c r="AC380" s="184"/>
      <c r="AD380" s="184"/>
      <c r="AE380" s="184"/>
    </row>
    <row r="381" spans="2:31">
      <c r="H381" s="181"/>
      <c r="I381" s="181"/>
      <c r="J381" s="181"/>
      <c r="V381" s="17"/>
      <c r="AC381" s="184"/>
      <c r="AD381" s="184"/>
      <c r="AE381" s="184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82" t="s">
        <v>20</v>
      </c>
      <c r="F385" s="182"/>
      <c r="G385" s="182"/>
      <c r="H385" s="182"/>
      <c r="V385" s="17"/>
      <c r="X385" s="23" t="s">
        <v>32</v>
      </c>
      <c r="Y385" s="20">
        <f>IF(B385="PAGADO",0,C390)</f>
        <v>14</v>
      </c>
      <c r="AA385" s="182" t="s">
        <v>20</v>
      </c>
      <c r="AB385" s="182"/>
      <c r="AC385" s="182"/>
      <c r="AD385" s="182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85" t="str">
        <f>IF(C390&lt;0,"NO PAGAR","COBRAR")</f>
        <v>COBRAR</v>
      </c>
      <c r="C391" s="185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85" t="str">
        <f>IF(Y390&lt;0,"NO PAGAR","COBRAR")</f>
        <v>COBRAR</v>
      </c>
      <c r="Y391" s="185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76" t="s">
        <v>9</v>
      </c>
      <c r="C392" s="177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76" t="s">
        <v>9</v>
      </c>
      <c r="Y392" s="177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78" t="s">
        <v>7</v>
      </c>
      <c r="F401" s="179"/>
      <c r="G401" s="180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78" t="s">
        <v>7</v>
      </c>
      <c r="AB401" s="179"/>
      <c r="AC401" s="180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78" t="s">
        <v>7</v>
      </c>
      <c r="O403" s="179"/>
      <c r="P403" s="179"/>
      <c r="Q403" s="180"/>
      <c r="R403" s="18">
        <f>SUM(R387:R402)</f>
        <v>0</v>
      </c>
      <c r="S403" s="3"/>
      <c r="V403" s="17"/>
      <c r="X403" s="12"/>
      <c r="Y403" s="10"/>
      <c r="AJ403" s="178" t="s">
        <v>7</v>
      </c>
      <c r="AK403" s="179"/>
      <c r="AL403" s="179"/>
      <c r="AM403" s="180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823</v>
      </c>
      <c r="H425" s="181" t="s">
        <v>30</v>
      </c>
      <c r="I425" s="181"/>
      <c r="J425" s="181"/>
      <c r="V425" s="17"/>
      <c r="AA425" s="181" t="s">
        <v>31</v>
      </c>
      <c r="AB425" s="181"/>
      <c r="AC425" s="181"/>
    </row>
    <row r="426" spans="1:43">
      <c r="H426" s="181"/>
      <c r="I426" s="181"/>
      <c r="J426" s="181"/>
      <c r="V426" s="17"/>
      <c r="AA426" s="181"/>
      <c r="AB426" s="181"/>
      <c r="AC426" s="181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82" t="s">
        <v>437</v>
      </c>
      <c r="F430" s="182"/>
      <c r="G430" s="182"/>
      <c r="H430" s="182"/>
      <c r="V430" s="17"/>
      <c r="X430" s="23" t="s">
        <v>75</v>
      </c>
      <c r="Y430" s="20">
        <f>IF(B430="PAGADO",0,C435)</f>
        <v>0</v>
      </c>
      <c r="AA430" s="182" t="s">
        <v>20</v>
      </c>
      <c r="AB430" s="182"/>
      <c r="AC430" s="182"/>
      <c r="AD430" s="182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83" t="str">
        <f>IF(Y435&lt;0,"NO PAGAR","COBRAR'")</f>
        <v>COBRAR'</v>
      </c>
      <c r="Y436" s="183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83" t="str">
        <f>IF(C435&lt;0,"NO PAGAR","COBRAR'")</f>
        <v>COBRAR'</v>
      </c>
      <c r="C437" s="183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76" t="s">
        <v>9</v>
      </c>
      <c r="C438" s="177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76" t="s">
        <v>9</v>
      </c>
      <c r="Y438" s="177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78" t="s">
        <v>7</v>
      </c>
      <c r="F446" s="179"/>
      <c r="G446" s="180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78" t="s">
        <v>7</v>
      </c>
      <c r="AB446" s="179"/>
      <c r="AC446" s="180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78" t="s">
        <v>7</v>
      </c>
      <c r="O448" s="179"/>
      <c r="P448" s="179"/>
      <c r="Q448" s="180"/>
      <c r="R448" s="18">
        <f>SUM(R432:R447)</f>
        <v>0</v>
      </c>
      <c r="S448" s="3"/>
      <c r="V448" s="17"/>
      <c r="X448" s="12"/>
      <c r="Y448" s="10"/>
      <c r="AJ448" s="178" t="s">
        <v>7</v>
      </c>
      <c r="AK448" s="179"/>
      <c r="AL448" s="179"/>
      <c r="AM448" s="180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84" t="s">
        <v>29</v>
      </c>
      <c r="AD468" s="184"/>
      <c r="AE468" s="184"/>
    </row>
    <row r="469" spans="2:41">
      <c r="H469" s="181" t="s">
        <v>28</v>
      </c>
      <c r="I469" s="181"/>
      <c r="J469" s="181"/>
      <c r="V469" s="17"/>
      <c r="AC469" s="184"/>
      <c r="AD469" s="184"/>
      <c r="AE469" s="184"/>
    </row>
    <row r="470" spans="2:41">
      <c r="H470" s="181"/>
      <c r="I470" s="181"/>
      <c r="J470" s="181"/>
      <c r="V470" s="17"/>
      <c r="AC470" s="184"/>
      <c r="AD470" s="184"/>
      <c r="AE470" s="184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82" t="s">
        <v>20</v>
      </c>
      <c r="F474" s="182"/>
      <c r="G474" s="182"/>
      <c r="H474" s="182"/>
      <c r="V474" s="17"/>
      <c r="X474" s="23" t="s">
        <v>32</v>
      </c>
      <c r="Y474" s="20">
        <f>IF(B474="PAGADO",0,C479)</f>
        <v>0</v>
      </c>
      <c r="AA474" s="182" t="s">
        <v>20</v>
      </c>
      <c r="AB474" s="182"/>
      <c r="AC474" s="182"/>
      <c r="AD474" s="182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85" t="str">
        <f>IF(C479&lt;0,"NO PAGAR","COBRAR")</f>
        <v>COBRAR</v>
      </c>
      <c r="C480" s="185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85" t="str">
        <f>IF(Y479&lt;0,"NO PAGAR","COBRAR")</f>
        <v>COBRAR</v>
      </c>
      <c r="Y480" s="185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76" t="s">
        <v>9</v>
      </c>
      <c r="C481" s="177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76" t="s">
        <v>9</v>
      </c>
      <c r="Y481" s="177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78" t="s">
        <v>7</v>
      </c>
      <c r="F490" s="179"/>
      <c r="G490" s="180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78" t="s">
        <v>7</v>
      </c>
      <c r="AB490" s="179"/>
      <c r="AC490" s="180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78" t="s">
        <v>7</v>
      </c>
      <c r="O492" s="179"/>
      <c r="P492" s="179"/>
      <c r="Q492" s="180"/>
      <c r="R492" s="18">
        <f>SUM(R476:R491)</f>
        <v>0</v>
      </c>
      <c r="S492" s="3"/>
      <c r="V492" s="17"/>
      <c r="X492" s="12"/>
      <c r="Y492" s="10"/>
      <c r="AJ492" s="178" t="s">
        <v>7</v>
      </c>
      <c r="AK492" s="179"/>
      <c r="AL492" s="179"/>
      <c r="AM492" s="180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81" t="s">
        <v>30</v>
      </c>
      <c r="I514" s="181"/>
      <c r="J514" s="181"/>
      <c r="V514" s="17"/>
      <c r="AA514" s="181" t="s">
        <v>31</v>
      </c>
      <c r="AB514" s="181"/>
      <c r="AC514" s="181"/>
    </row>
    <row r="515" spans="2:41">
      <c r="H515" s="181"/>
      <c r="I515" s="181"/>
      <c r="J515" s="181"/>
      <c r="V515" s="17"/>
      <c r="AA515" s="181"/>
      <c r="AB515" s="181"/>
      <c r="AC515" s="181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82" t="s">
        <v>20</v>
      </c>
      <c r="F519" s="182"/>
      <c r="G519" s="182"/>
      <c r="H519" s="182"/>
      <c r="V519" s="17"/>
      <c r="X519" s="23" t="s">
        <v>32</v>
      </c>
      <c r="Y519" s="20">
        <f>IF(B1319="PAGADO",0,C524)</f>
        <v>0</v>
      </c>
      <c r="AA519" s="182" t="s">
        <v>20</v>
      </c>
      <c r="AB519" s="182"/>
      <c r="AC519" s="182"/>
      <c r="AD519" s="182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83" t="str">
        <f>IF(Y524&lt;0,"NO PAGAR","COBRAR'")</f>
        <v>COBRAR'</v>
      </c>
      <c r="Y525" s="183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83" t="str">
        <f>IF(C524&lt;0,"NO PAGAR","COBRAR'")</f>
        <v>COBRAR'</v>
      </c>
      <c r="C526" s="183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76" t="s">
        <v>9</v>
      </c>
      <c r="C527" s="17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76" t="s">
        <v>9</v>
      </c>
      <c r="Y527" s="177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78" t="s">
        <v>7</v>
      </c>
      <c r="F535" s="179"/>
      <c r="G535" s="180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78" t="s">
        <v>7</v>
      </c>
      <c r="AB535" s="179"/>
      <c r="AC535" s="180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78" t="s">
        <v>7</v>
      </c>
      <c r="O537" s="179"/>
      <c r="P537" s="179"/>
      <c r="Q537" s="180"/>
      <c r="R537" s="18">
        <f>SUM(R521:R536)</f>
        <v>0</v>
      </c>
      <c r="S537" s="3"/>
      <c r="V537" s="17"/>
      <c r="X537" s="12"/>
      <c r="Y537" s="10"/>
      <c r="AJ537" s="178" t="s">
        <v>7</v>
      </c>
      <c r="AK537" s="179"/>
      <c r="AL537" s="179"/>
      <c r="AM537" s="180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84" t="s">
        <v>29</v>
      </c>
      <c r="AD567" s="184"/>
      <c r="AE567" s="184"/>
    </row>
    <row r="568" spans="2:41">
      <c r="H568" s="181" t="s">
        <v>28</v>
      </c>
      <c r="I568" s="181"/>
      <c r="J568" s="181"/>
      <c r="V568" s="17"/>
      <c r="AC568" s="184"/>
      <c r="AD568" s="184"/>
      <c r="AE568" s="184"/>
    </row>
    <row r="569" spans="2:41">
      <c r="H569" s="181"/>
      <c r="I569" s="181"/>
      <c r="J569" s="181"/>
      <c r="V569" s="17"/>
      <c r="AC569" s="184"/>
      <c r="AD569" s="184"/>
      <c r="AE569" s="184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82" t="s">
        <v>20</v>
      </c>
      <c r="F573" s="182"/>
      <c r="G573" s="182"/>
      <c r="H573" s="182"/>
      <c r="V573" s="17"/>
      <c r="X573" s="23" t="s">
        <v>32</v>
      </c>
      <c r="Y573" s="20">
        <f>IF(B573="PAGADO",0,C578)</f>
        <v>0</v>
      </c>
      <c r="AA573" s="182" t="s">
        <v>20</v>
      </c>
      <c r="AB573" s="182"/>
      <c r="AC573" s="182"/>
      <c r="AD573" s="182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85" t="str">
        <f>IF(C578&lt;0,"NO PAGAR","COBRAR")</f>
        <v>COBRAR</v>
      </c>
      <c r="C579" s="185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85" t="str">
        <f>IF(Y578&lt;0,"NO PAGAR","COBRAR")</f>
        <v>COBRAR</v>
      </c>
      <c r="Y579" s="185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76" t="s">
        <v>9</v>
      </c>
      <c r="C580" s="177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76" t="s">
        <v>9</v>
      </c>
      <c r="Y580" s="177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78" t="s">
        <v>7</v>
      </c>
      <c r="F589" s="179"/>
      <c r="G589" s="180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78" t="s">
        <v>7</v>
      </c>
      <c r="AB589" s="179"/>
      <c r="AC589" s="180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78" t="s">
        <v>7</v>
      </c>
      <c r="O591" s="179"/>
      <c r="P591" s="179"/>
      <c r="Q591" s="180"/>
      <c r="R591" s="18">
        <f>SUM(R575:R590)</f>
        <v>0</v>
      </c>
      <c r="S591" s="3"/>
      <c r="V591" s="17"/>
      <c r="X591" s="12"/>
      <c r="Y591" s="10"/>
      <c r="AJ591" s="178" t="s">
        <v>7</v>
      </c>
      <c r="AK591" s="179"/>
      <c r="AL591" s="179"/>
      <c r="AM591" s="180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81" t="s">
        <v>30</v>
      </c>
      <c r="I613" s="181"/>
      <c r="J613" s="181"/>
      <c r="V613" s="17"/>
      <c r="AA613" s="181" t="s">
        <v>31</v>
      </c>
      <c r="AB613" s="181"/>
      <c r="AC613" s="181"/>
    </row>
    <row r="614" spans="1:43">
      <c r="H614" s="181"/>
      <c r="I614" s="181"/>
      <c r="J614" s="181"/>
      <c r="V614" s="17"/>
      <c r="AA614" s="181"/>
      <c r="AB614" s="181"/>
      <c r="AC614" s="181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82" t="s">
        <v>20</v>
      </c>
      <c r="F618" s="182"/>
      <c r="G618" s="182"/>
      <c r="H618" s="182"/>
      <c r="V618" s="17"/>
      <c r="X618" s="23" t="s">
        <v>32</v>
      </c>
      <c r="Y618" s="20">
        <f>IF(B1418="PAGADO",0,C623)</f>
        <v>0</v>
      </c>
      <c r="AA618" s="182" t="s">
        <v>20</v>
      </c>
      <c r="AB618" s="182"/>
      <c r="AC618" s="182"/>
      <c r="AD618" s="182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83" t="str">
        <f>IF(Y623&lt;0,"NO PAGAR","COBRAR'")</f>
        <v>COBRAR'</v>
      </c>
      <c r="Y624" s="183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83" t="str">
        <f>IF(C623&lt;0,"NO PAGAR","COBRAR'")</f>
        <v>COBRAR'</v>
      </c>
      <c r="C625" s="183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76" t="s">
        <v>9</v>
      </c>
      <c r="C626" s="177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76" t="s">
        <v>9</v>
      </c>
      <c r="Y626" s="177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78" t="s">
        <v>7</v>
      </c>
      <c r="F634" s="179"/>
      <c r="G634" s="180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78" t="s">
        <v>7</v>
      </c>
      <c r="AB634" s="179"/>
      <c r="AC634" s="180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78" t="s">
        <v>7</v>
      </c>
      <c r="O636" s="179"/>
      <c r="P636" s="179"/>
      <c r="Q636" s="180"/>
      <c r="R636" s="18">
        <f>SUM(R620:R635)</f>
        <v>0</v>
      </c>
      <c r="S636" s="3"/>
      <c r="V636" s="17"/>
      <c r="X636" s="12"/>
      <c r="Y636" s="10"/>
      <c r="AJ636" s="178" t="s">
        <v>7</v>
      </c>
      <c r="AK636" s="179"/>
      <c r="AL636" s="179"/>
      <c r="AM636" s="180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84" t="s">
        <v>29</v>
      </c>
      <c r="AD660" s="184"/>
      <c r="AE660" s="184"/>
    </row>
    <row r="661" spans="2:41">
      <c r="H661" s="181" t="s">
        <v>28</v>
      </c>
      <c r="I661" s="181"/>
      <c r="J661" s="181"/>
      <c r="V661" s="17"/>
      <c r="AC661" s="184"/>
      <c r="AD661" s="184"/>
      <c r="AE661" s="184"/>
    </row>
    <row r="662" spans="2:41">
      <c r="H662" s="181"/>
      <c r="I662" s="181"/>
      <c r="J662" s="181"/>
      <c r="V662" s="17"/>
      <c r="AC662" s="184"/>
      <c r="AD662" s="184"/>
      <c r="AE662" s="184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82" t="s">
        <v>20</v>
      </c>
      <c r="F666" s="182"/>
      <c r="G666" s="182"/>
      <c r="H666" s="182"/>
      <c r="V666" s="17"/>
      <c r="X666" s="23" t="s">
        <v>32</v>
      </c>
      <c r="Y666" s="20">
        <f>IF(B666="PAGADO",0,C671)</f>
        <v>0</v>
      </c>
      <c r="AA666" s="182" t="s">
        <v>20</v>
      </c>
      <c r="AB666" s="182"/>
      <c r="AC666" s="182"/>
      <c r="AD666" s="182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85" t="str">
        <f>IF(C671&lt;0,"NO PAGAR","COBRAR")</f>
        <v>COBRAR</v>
      </c>
      <c r="C672" s="185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85" t="str">
        <f>IF(Y671&lt;0,"NO PAGAR","COBRAR")</f>
        <v>COBRAR</v>
      </c>
      <c r="Y672" s="185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76" t="s">
        <v>9</v>
      </c>
      <c r="C673" s="177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76" t="s">
        <v>9</v>
      </c>
      <c r="Y673" s="177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78" t="s">
        <v>7</v>
      </c>
      <c r="F682" s="179"/>
      <c r="G682" s="180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78" t="s">
        <v>7</v>
      </c>
      <c r="AB682" s="179"/>
      <c r="AC682" s="180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78" t="s">
        <v>7</v>
      </c>
      <c r="O684" s="179"/>
      <c r="P684" s="179"/>
      <c r="Q684" s="180"/>
      <c r="R684" s="18">
        <f>SUM(R668:R683)</f>
        <v>0</v>
      </c>
      <c r="S684" s="3"/>
      <c r="V684" s="17"/>
      <c r="X684" s="12"/>
      <c r="Y684" s="10"/>
      <c r="AJ684" s="178" t="s">
        <v>7</v>
      </c>
      <c r="AK684" s="179"/>
      <c r="AL684" s="179"/>
      <c r="AM684" s="180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81" t="s">
        <v>30</v>
      </c>
      <c r="I706" s="181"/>
      <c r="J706" s="181"/>
      <c r="V706" s="17"/>
      <c r="AA706" s="181" t="s">
        <v>31</v>
      </c>
      <c r="AB706" s="181"/>
      <c r="AC706" s="181"/>
    </row>
    <row r="707" spans="2:41">
      <c r="H707" s="181"/>
      <c r="I707" s="181"/>
      <c r="J707" s="181"/>
      <c r="V707" s="17"/>
      <c r="AA707" s="181"/>
      <c r="AB707" s="181"/>
      <c r="AC707" s="181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82" t="s">
        <v>20</v>
      </c>
      <c r="F711" s="182"/>
      <c r="G711" s="182"/>
      <c r="H711" s="182"/>
      <c r="V711" s="17"/>
      <c r="X711" s="23" t="s">
        <v>32</v>
      </c>
      <c r="Y711" s="20">
        <f>IF(B1511="PAGADO",0,C716)</f>
        <v>0</v>
      </c>
      <c r="AA711" s="182" t="s">
        <v>20</v>
      </c>
      <c r="AB711" s="182"/>
      <c r="AC711" s="182"/>
      <c r="AD711" s="182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83" t="str">
        <f>IF(Y716&lt;0,"NO PAGAR","COBRAR'")</f>
        <v>COBRAR'</v>
      </c>
      <c r="Y717" s="183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83" t="str">
        <f>IF(C716&lt;0,"NO PAGAR","COBRAR'")</f>
        <v>COBRAR'</v>
      </c>
      <c r="C718" s="183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76" t="s">
        <v>9</v>
      </c>
      <c r="C719" s="177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76" t="s">
        <v>9</v>
      </c>
      <c r="Y719" s="177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78" t="s">
        <v>7</v>
      </c>
      <c r="F727" s="179"/>
      <c r="G727" s="180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78" t="s">
        <v>7</v>
      </c>
      <c r="AB727" s="179"/>
      <c r="AC727" s="180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78" t="s">
        <v>7</v>
      </c>
      <c r="O729" s="179"/>
      <c r="P729" s="179"/>
      <c r="Q729" s="180"/>
      <c r="R729" s="18">
        <f>SUM(R713:R728)</f>
        <v>0</v>
      </c>
      <c r="S729" s="3"/>
      <c r="V729" s="17"/>
      <c r="X729" s="12"/>
      <c r="Y729" s="10"/>
      <c r="AJ729" s="178" t="s">
        <v>7</v>
      </c>
      <c r="AK729" s="179"/>
      <c r="AL729" s="179"/>
      <c r="AM729" s="180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84" t="s">
        <v>29</v>
      </c>
      <c r="AD753" s="184"/>
      <c r="AE753" s="184"/>
    </row>
    <row r="754" spans="2:41">
      <c r="H754" s="181" t="s">
        <v>28</v>
      </c>
      <c r="I754" s="181"/>
      <c r="J754" s="181"/>
      <c r="V754" s="17"/>
      <c r="AC754" s="184"/>
      <c r="AD754" s="184"/>
      <c r="AE754" s="184"/>
    </row>
    <row r="755" spans="2:41">
      <c r="H755" s="181"/>
      <c r="I755" s="181"/>
      <c r="J755" s="181"/>
      <c r="V755" s="17"/>
      <c r="AC755" s="184"/>
      <c r="AD755" s="184"/>
      <c r="AE755" s="184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82" t="s">
        <v>20</v>
      </c>
      <c r="F759" s="182"/>
      <c r="G759" s="182"/>
      <c r="H759" s="182"/>
      <c r="V759" s="17"/>
      <c r="X759" s="23" t="s">
        <v>32</v>
      </c>
      <c r="Y759" s="20">
        <f>IF(B759="PAGADO",0,C764)</f>
        <v>0</v>
      </c>
      <c r="AA759" s="182" t="s">
        <v>20</v>
      </c>
      <c r="AB759" s="182"/>
      <c r="AC759" s="182"/>
      <c r="AD759" s="182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85" t="str">
        <f>IF(C764&lt;0,"NO PAGAR","COBRAR")</f>
        <v>COBRAR</v>
      </c>
      <c r="C765" s="185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85" t="str">
        <f>IF(Y764&lt;0,"NO PAGAR","COBRAR")</f>
        <v>COBRAR</v>
      </c>
      <c r="Y765" s="185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76" t="s">
        <v>9</v>
      </c>
      <c r="C766" s="177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76" t="s">
        <v>9</v>
      </c>
      <c r="Y766" s="177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78" t="s">
        <v>7</v>
      </c>
      <c r="F775" s="179"/>
      <c r="G775" s="180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78" t="s">
        <v>7</v>
      </c>
      <c r="AB775" s="179"/>
      <c r="AC775" s="180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78" t="s">
        <v>7</v>
      </c>
      <c r="O777" s="179"/>
      <c r="P777" s="179"/>
      <c r="Q777" s="180"/>
      <c r="R777" s="18">
        <f>SUM(R761:R776)</f>
        <v>0</v>
      </c>
      <c r="S777" s="3"/>
      <c r="V777" s="17"/>
      <c r="X777" s="12"/>
      <c r="Y777" s="10"/>
      <c r="AJ777" s="178" t="s">
        <v>7</v>
      </c>
      <c r="AK777" s="179"/>
      <c r="AL777" s="179"/>
      <c r="AM777" s="180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81" t="s">
        <v>30</v>
      </c>
      <c r="I799" s="181"/>
      <c r="J799" s="181"/>
      <c r="V799" s="17"/>
      <c r="AA799" s="181" t="s">
        <v>31</v>
      </c>
      <c r="AB799" s="181"/>
      <c r="AC799" s="181"/>
    </row>
    <row r="800" spans="1:43">
      <c r="H800" s="181"/>
      <c r="I800" s="181"/>
      <c r="J800" s="181"/>
      <c r="V800" s="17"/>
      <c r="AA800" s="181"/>
      <c r="AB800" s="181"/>
      <c r="AC800" s="181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82" t="s">
        <v>20</v>
      </c>
      <c r="F804" s="182"/>
      <c r="G804" s="182"/>
      <c r="H804" s="182"/>
      <c r="V804" s="17"/>
      <c r="X804" s="23" t="s">
        <v>32</v>
      </c>
      <c r="Y804" s="20">
        <f>IF(B1604="PAGADO",0,C809)</f>
        <v>0</v>
      </c>
      <c r="AA804" s="182" t="s">
        <v>20</v>
      </c>
      <c r="AB804" s="182"/>
      <c r="AC804" s="182"/>
      <c r="AD804" s="182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83" t="str">
        <f>IF(Y809&lt;0,"NO PAGAR","COBRAR'")</f>
        <v>COBRAR'</v>
      </c>
      <c r="Y810" s="183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83" t="str">
        <f>IF(C809&lt;0,"NO PAGAR","COBRAR'")</f>
        <v>COBRAR'</v>
      </c>
      <c r="C811" s="183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76" t="s">
        <v>9</v>
      </c>
      <c r="C812" s="17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76" t="s">
        <v>9</v>
      </c>
      <c r="Y812" s="177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78" t="s">
        <v>7</v>
      </c>
      <c r="F820" s="179"/>
      <c r="G820" s="180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78" t="s">
        <v>7</v>
      </c>
      <c r="AB820" s="179"/>
      <c r="AC820" s="180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78" t="s">
        <v>7</v>
      </c>
      <c r="O822" s="179"/>
      <c r="P822" s="179"/>
      <c r="Q822" s="180"/>
      <c r="R822" s="18">
        <f>SUM(R806:R821)</f>
        <v>0</v>
      </c>
      <c r="S822" s="3"/>
      <c r="V822" s="17"/>
      <c r="X822" s="12"/>
      <c r="Y822" s="10"/>
      <c r="AJ822" s="178" t="s">
        <v>7</v>
      </c>
      <c r="AK822" s="179"/>
      <c r="AL822" s="179"/>
      <c r="AM822" s="180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84" t="s">
        <v>29</v>
      </c>
      <c r="AD846" s="184"/>
      <c r="AE846" s="184"/>
    </row>
    <row r="847" spans="5:31">
      <c r="H847" s="181" t="s">
        <v>28</v>
      </c>
      <c r="I847" s="181"/>
      <c r="J847" s="181"/>
      <c r="V847" s="17"/>
      <c r="AC847" s="184"/>
      <c r="AD847" s="184"/>
      <c r="AE847" s="184"/>
    </row>
    <row r="848" spans="5:31">
      <c r="H848" s="181"/>
      <c r="I848" s="181"/>
      <c r="J848" s="181"/>
      <c r="V848" s="17"/>
      <c r="AC848" s="184"/>
      <c r="AD848" s="184"/>
      <c r="AE848" s="184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82" t="s">
        <v>20</v>
      </c>
      <c r="F852" s="182"/>
      <c r="G852" s="182"/>
      <c r="H852" s="182"/>
      <c r="V852" s="17"/>
      <c r="X852" s="23" t="s">
        <v>32</v>
      </c>
      <c r="Y852" s="20">
        <f>IF(B852="PAGADO",0,C857)</f>
        <v>0</v>
      </c>
      <c r="AA852" s="182" t="s">
        <v>20</v>
      </c>
      <c r="AB852" s="182"/>
      <c r="AC852" s="182"/>
      <c r="AD852" s="182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85" t="str">
        <f>IF(C857&lt;0,"NO PAGAR","COBRAR")</f>
        <v>COBRAR</v>
      </c>
      <c r="C858" s="185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85" t="str">
        <f>IF(Y857&lt;0,"NO PAGAR","COBRAR")</f>
        <v>COBRAR</v>
      </c>
      <c r="Y858" s="185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76" t="s">
        <v>9</v>
      </c>
      <c r="C859" s="17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76" t="s">
        <v>9</v>
      </c>
      <c r="Y859" s="177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78" t="s">
        <v>7</v>
      </c>
      <c r="F868" s="179"/>
      <c r="G868" s="180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78" t="s">
        <v>7</v>
      </c>
      <c r="AB868" s="179"/>
      <c r="AC868" s="180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78" t="s">
        <v>7</v>
      </c>
      <c r="O870" s="179"/>
      <c r="P870" s="179"/>
      <c r="Q870" s="180"/>
      <c r="R870" s="18">
        <f>SUM(R854:R869)</f>
        <v>0</v>
      </c>
      <c r="S870" s="3"/>
      <c r="V870" s="17"/>
      <c r="X870" s="12"/>
      <c r="Y870" s="10"/>
      <c r="AJ870" s="178" t="s">
        <v>7</v>
      </c>
      <c r="AK870" s="179"/>
      <c r="AL870" s="179"/>
      <c r="AM870" s="180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81" t="s">
        <v>30</v>
      </c>
      <c r="I892" s="181"/>
      <c r="J892" s="181"/>
      <c r="V892" s="17"/>
      <c r="AA892" s="181" t="s">
        <v>31</v>
      </c>
      <c r="AB892" s="181"/>
      <c r="AC892" s="181"/>
    </row>
    <row r="893" spans="1:43">
      <c r="H893" s="181"/>
      <c r="I893" s="181"/>
      <c r="J893" s="181"/>
      <c r="V893" s="17"/>
      <c r="AA893" s="181"/>
      <c r="AB893" s="181"/>
      <c r="AC893" s="181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82" t="s">
        <v>20</v>
      </c>
      <c r="F897" s="182"/>
      <c r="G897" s="182"/>
      <c r="H897" s="182"/>
      <c r="V897" s="17"/>
      <c r="X897" s="23" t="s">
        <v>32</v>
      </c>
      <c r="Y897" s="20">
        <f>IF(B1697="PAGADO",0,C902)</f>
        <v>0</v>
      </c>
      <c r="AA897" s="182" t="s">
        <v>20</v>
      </c>
      <c r="AB897" s="182"/>
      <c r="AC897" s="182"/>
      <c r="AD897" s="182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83" t="str">
        <f>IF(Y902&lt;0,"NO PAGAR","COBRAR'")</f>
        <v>COBRAR'</v>
      </c>
      <c r="Y903" s="183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83" t="str">
        <f>IF(C902&lt;0,"NO PAGAR","COBRAR'")</f>
        <v>COBRAR'</v>
      </c>
      <c r="C904" s="183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76" t="s">
        <v>9</v>
      </c>
      <c r="C905" s="17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76" t="s">
        <v>9</v>
      </c>
      <c r="Y905" s="177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78" t="s">
        <v>7</v>
      </c>
      <c r="F913" s="179"/>
      <c r="G913" s="180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78" t="s">
        <v>7</v>
      </c>
      <c r="AB913" s="179"/>
      <c r="AC913" s="180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78" t="s">
        <v>7</v>
      </c>
      <c r="O915" s="179"/>
      <c r="P915" s="179"/>
      <c r="Q915" s="180"/>
      <c r="R915" s="18">
        <f>SUM(R899:R914)</f>
        <v>0</v>
      </c>
      <c r="S915" s="3"/>
      <c r="V915" s="17"/>
      <c r="X915" s="12"/>
      <c r="Y915" s="10"/>
      <c r="AJ915" s="178" t="s">
        <v>7</v>
      </c>
      <c r="AK915" s="179"/>
      <c r="AL915" s="179"/>
      <c r="AM915" s="180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84" t="s">
        <v>29</v>
      </c>
      <c r="AD940" s="184"/>
      <c r="AE940" s="184"/>
    </row>
    <row r="941" spans="8:31">
      <c r="H941" s="181" t="s">
        <v>28</v>
      </c>
      <c r="I941" s="181"/>
      <c r="J941" s="181"/>
      <c r="V941" s="17"/>
      <c r="AC941" s="184"/>
      <c r="AD941" s="184"/>
      <c r="AE941" s="184"/>
    </row>
    <row r="942" spans="8:31">
      <c r="H942" s="181"/>
      <c r="I942" s="181"/>
      <c r="J942" s="181"/>
      <c r="V942" s="17"/>
      <c r="AC942" s="184"/>
      <c r="AD942" s="184"/>
      <c r="AE942" s="184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82" t="s">
        <v>20</v>
      </c>
      <c r="F946" s="182"/>
      <c r="G946" s="182"/>
      <c r="H946" s="182"/>
      <c r="V946" s="17"/>
      <c r="X946" s="23" t="s">
        <v>32</v>
      </c>
      <c r="Y946" s="20">
        <f>IF(B946="PAGADO",0,C951)</f>
        <v>0</v>
      </c>
      <c r="AA946" s="182" t="s">
        <v>20</v>
      </c>
      <c r="AB946" s="182"/>
      <c r="AC946" s="182"/>
      <c r="AD946" s="182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85" t="str">
        <f>IF(C951&lt;0,"NO PAGAR","COBRAR")</f>
        <v>COBRAR</v>
      </c>
      <c r="C952" s="185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85" t="str">
        <f>IF(Y951&lt;0,"NO PAGAR","COBRAR")</f>
        <v>COBRAR</v>
      </c>
      <c r="Y952" s="185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76" t="s">
        <v>9</v>
      </c>
      <c r="C953" s="17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76" t="s">
        <v>9</v>
      </c>
      <c r="Y953" s="177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78" t="s">
        <v>7</v>
      </c>
      <c r="F962" s="179"/>
      <c r="G962" s="180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78" t="s">
        <v>7</v>
      </c>
      <c r="AB962" s="179"/>
      <c r="AC962" s="180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78" t="s">
        <v>7</v>
      </c>
      <c r="O964" s="179"/>
      <c r="P964" s="179"/>
      <c r="Q964" s="180"/>
      <c r="R964" s="18">
        <f>SUM(R948:R963)</f>
        <v>0</v>
      </c>
      <c r="S964" s="3"/>
      <c r="V964" s="17"/>
      <c r="X964" s="12"/>
      <c r="Y964" s="10"/>
      <c r="AJ964" s="178" t="s">
        <v>7</v>
      </c>
      <c r="AK964" s="179"/>
      <c r="AL964" s="179"/>
      <c r="AM964" s="180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81" t="s">
        <v>30</v>
      </c>
      <c r="I986" s="181"/>
      <c r="J986" s="181"/>
      <c r="V986" s="17"/>
      <c r="AA986" s="181" t="s">
        <v>31</v>
      </c>
      <c r="AB986" s="181"/>
      <c r="AC986" s="181"/>
    </row>
    <row r="987" spans="1:43">
      <c r="H987" s="181"/>
      <c r="I987" s="181"/>
      <c r="J987" s="181"/>
      <c r="V987" s="17"/>
      <c r="AA987" s="181"/>
      <c r="AB987" s="181"/>
      <c r="AC987" s="181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82" t="s">
        <v>20</v>
      </c>
      <c r="F991" s="182"/>
      <c r="G991" s="182"/>
      <c r="H991" s="182"/>
      <c r="V991" s="17"/>
      <c r="X991" s="23" t="s">
        <v>32</v>
      </c>
      <c r="Y991" s="20">
        <f>IF(B1791="PAGADO",0,C996)</f>
        <v>0</v>
      </c>
      <c r="AA991" s="182" t="s">
        <v>20</v>
      </c>
      <c r="AB991" s="182"/>
      <c r="AC991" s="182"/>
      <c r="AD991" s="182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83" t="str">
        <f>IF(Y996&lt;0,"NO PAGAR","COBRAR'")</f>
        <v>COBRAR'</v>
      </c>
      <c r="Y997" s="183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83" t="str">
        <f>IF(C996&lt;0,"NO PAGAR","COBRAR'")</f>
        <v>COBRAR'</v>
      </c>
      <c r="C998" s="183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76" t="s">
        <v>9</v>
      </c>
      <c r="C999" s="177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76" t="s">
        <v>9</v>
      </c>
      <c r="Y999" s="177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78" t="s">
        <v>7</v>
      </c>
      <c r="F1007" s="179"/>
      <c r="G1007" s="180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78" t="s">
        <v>7</v>
      </c>
      <c r="AB1007" s="179"/>
      <c r="AC1007" s="180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78" t="s">
        <v>7</v>
      </c>
      <c r="O1009" s="179"/>
      <c r="P1009" s="179"/>
      <c r="Q1009" s="180"/>
      <c r="R1009" s="18">
        <f>SUM(R993:R1008)</f>
        <v>0</v>
      </c>
      <c r="S1009" s="3"/>
      <c r="V1009" s="17"/>
      <c r="X1009" s="12"/>
      <c r="Y1009" s="10"/>
      <c r="AJ1009" s="178" t="s">
        <v>7</v>
      </c>
      <c r="AK1009" s="179"/>
      <c r="AL1009" s="179"/>
      <c r="AM1009" s="180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84" t="s">
        <v>29</v>
      </c>
      <c r="AD1033" s="184"/>
      <c r="AE1033" s="184"/>
    </row>
    <row r="1034" spans="2:41">
      <c r="H1034" s="181" t="s">
        <v>28</v>
      </c>
      <c r="I1034" s="181"/>
      <c r="J1034" s="181"/>
      <c r="V1034" s="17"/>
      <c r="AC1034" s="184"/>
      <c r="AD1034" s="184"/>
      <c r="AE1034" s="184"/>
    </row>
    <row r="1035" spans="2:41">
      <c r="H1035" s="181"/>
      <c r="I1035" s="181"/>
      <c r="J1035" s="181"/>
      <c r="V1035" s="17"/>
      <c r="AC1035" s="184"/>
      <c r="AD1035" s="184"/>
      <c r="AE1035" s="184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82" t="s">
        <v>20</v>
      </c>
      <c r="F1039" s="182"/>
      <c r="G1039" s="182"/>
      <c r="H1039" s="182"/>
      <c r="V1039" s="17"/>
      <c r="X1039" s="23" t="s">
        <v>32</v>
      </c>
      <c r="Y1039" s="20">
        <f>IF(B1039="PAGADO",0,C1044)</f>
        <v>0</v>
      </c>
      <c r="AA1039" s="182" t="s">
        <v>20</v>
      </c>
      <c r="AB1039" s="182"/>
      <c r="AC1039" s="182"/>
      <c r="AD1039" s="182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85" t="str">
        <f>IF(C1044&lt;0,"NO PAGAR","COBRAR")</f>
        <v>COBRAR</v>
      </c>
      <c r="C1045" s="185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85" t="str">
        <f>IF(Y1044&lt;0,"NO PAGAR","COBRAR")</f>
        <v>COBRAR</v>
      </c>
      <c r="Y1045" s="185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76" t="s">
        <v>9</v>
      </c>
      <c r="C1046" s="17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76" t="s">
        <v>9</v>
      </c>
      <c r="Y1046" s="177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78" t="s">
        <v>7</v>
      </c>
      <c r="F1055" s="179"/>
      <c r="G1055" s="180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78" t="s">
        <v>7</v>
      </c>
      <c r="AB1055" s="179"/>
      <c r="AC1055" s="180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78" t="s">
        <v>7</v>
      </c>
      <c r="O1057" s="179"/>
      <c r="P1057" s="179"/>
      <c r="Q1057" s="180"/>
      <c r="R1057" s="18">
        <f>SUM(R1041:R1056)</f>
        <v>0</v>
      </c>
      <c r="S1057" s="3"/>
      <c r="V1057" s="17"/>
      <c r="X1057" s="12"/>
      <c r="Y1057" s="10"/>
      <c r="AJ1057" s="178" t="s">
        <v>7</v>
      </c>
      <c r="AK1057" s="179"/>
      <c r="AL1057" s="179"/>
      <c r="AM1057" s="180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81" t="s">
        <v>30</v>
      </c>
      <c r="I1079" s="181"/>
      <c r="J1079" s="181"/>
      <c r="V1079" s="17"/>
      <c r="AA1079" s="181" t="s">
        <v>31</v>
      </c>
      <c r="AB1079" s="181"/>
      <c r="AC1079" s="181"/>
    </row>
    <row r="1080" spans="1:43">
      <c r="H1080" s="181"/>
      <c r="I1080" s="181"/>
      <c r="J1080" s="181"/>
      <c r="V1080" s="17"/>
      <c r="AA1080" s="181"/>
      <c r="AB1080" s="181"/>
      <c r="AC1080" s="181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82" t="s">
        <v>20</v>
      </c>
      <c r="F1084" s="182"/>
      <c r="G1084" s="182"/>
      <c r="H1084" s="182"/>
      <c r="V1084" s="17"/>
      <c r="X1084" s="23" t="s">
        <v>32</v>
      </c>
      <c r="Y1084" s="20">
        <f>IF(B1884="PAGADO",0,C1089)</f>
        <v>0</v>
      </c>
      <c r="AA1084" s="182" t="s">
        <v>20</v>
      </c>
      <c r="AB1084" s="182"/>
      <c r="AC1084" s="182"/>
      <c r="AD1084" s="182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83" t="str">
        <f>IF(Y1089&lt;0,"NO PAGAR","COBRAR'")</f>
        <v>COBRAR'</v>
      </c>
      <c r="Y1090" s="183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83" t="str">
        <f>IF(C1089&lt;0,"NO PAGAR","COBRAR'")</f>
        <v>COBRAR'</v>
      </c>
      <c r="C1091" s="183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76" t="s">
        <v>9</v>
      </c>
      <c r="C1092" s="177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76" t="s">
        <v>9</v>
      </c>
      <c r="Y1092" s="177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78" t="s">
        <v>7</v>
      </c>
      <c r="F1100" s="179"/>
      <c r="G1100" s="180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78" t="s">
        <v>7</v>
      </c>
      <c r="AB1100" s="179"/>
      <c r="AC1100" s="180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78" t="s">
        <v>7</v>
      </c>
      <c r="O1102" s="179"/>
      <c r="P1102" s="179"/>
      <c r="Q1102" s="180"/>
      <c r="R1102" s="18">
        <f>SUM(R1086:R1101)</f>
        <v>0</v>
      </c>
      <c r="S1102" s="3"/>
      <c r="V1102" s="17"/>
      <c r="X1102" s="12"/>
      <c r="Y1102" s="10"/>
      <c r="AJ1102" s="178" t="s">
        <v>7</v>
      </c>
      <c r="AK1102" s="179"/>
      <c r="AL1102" s="179"/>
      <c r="AM1102" s="180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07"/>
  <sheetViews>
    <sheetView topLeftCell="A547" workbookViewId="0">
      <selection activeCell="J561" sqref="J561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2"/>
      <c r="F8" s="182"/>
      <c r="G8" s="182"/>
      <c r="H8" s="182"/>
      <c r="V8" s="17"/>
      <c r="X8" s="23" t="s">
        <v>156</v>
      </c>
      <c r="Y8" s="20">
        <f>IF(B8="PAGADO",0,C13)</f>
        <v>0</v>
      </c>
      <c r="AA8" s="182" t="s">
        <v>215</v>
      </c>
      <c r="AB8" s="182"/>
      <c r="AC8" s="182"/>
      <c r="AD8" s="182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COBRAR</v>
      </c>
      <c r="C14" s="18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5" t="str">
        <f>IF(Y13&lt;0,"NO PAGAR","COBRAR")</f>
        <v>COBRAR</v>
      </c>
      <c r="Y14" s="18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8" t="s">
        <v>7</v>
      </c>
      <c r="AB24" s="179"/>
      <c r="AC24" s="18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2" t="s">
        <v>202</v>
      </c>
      <c r="F53" s="182"/>
      <c r="G53" s="182"/>
      <c r="H53" s="182"/>
      <c r="V53" s="17"/>
      <c r="X53" s="23" t="s">
        <v>82</v>
      </c>
      <c r="Y53" s="20">
        <f>IF(B53="PAGADO",0,C58)</f>
        <v>0</v>
      </c>
      <c r="AA53" s="182" t="s">
        <v>259</v>
      </c>
      <c r="AB53" s="182"/>
      <c r="AC53" s="182"/>
      <c r="AD53" s="182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3" t="str">
        <f>IF(Y58&lt;0,"NO PAGAR","COBRAR'")</f>
        <v>COBRAR'</v>
      </c>
      <c r="Y59" s="18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3" t="str">
        <f>IF(C58&lt;0,"NO PAGAR","COBRAR'")</f>
        <v>COBRAR'</v>
      </c>
      <c r="C60" s="18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78" t="s">
        <v>7</v>
      </c>
      <c r="AB69" s="179"/>
      <c r="AC69" s="180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4" t="s">
        <v>29</v>
      </c>
      <c r="AD100" s="184"/>
      <c r="AE100" s="184"/>
    </row>
    <row r="101" spans="2:41">
      <c r="H101" s="181" t="s">
        <v>28</v>
      </c>
      <c r="I101" s="181"/>
      <c r="J101" s="181"/>
      <c r="V101" s="17"/>
      <c r="AC101" s="184"/>
      <c r="AD101" s="184"/>
      <c r="AE101" s="184"/>
    </row>
    <row r="102" spans="2:41">
      <c r="H102" s="181"/>
      <c r="I102" s="181"/>
      <c r="J102" s="181"/>
      <c r="V102" s="17"/>
      <c r="AC102" s="184"/>
      <c r="AD102" s="184"/>
      <c r="AE102" s="18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2"/>
      <c r="F106" s="182"/>
      <c r="G106" s="182"/>
      <c r="H106" s="182"/>
      <c r="V106" s="17"/>
      <c r="X106" s="23" t="s">
        <v>32</v>
      </c>
      <c r="Y106" s="20">
        <f>IF(B106="PAGADO",0,C111)</f>
        <v>0</v>
      </c>
      <c r="AA106" s="182" t="s">
        <v>310</v>
      </c>
      <c r="AB106" s="182"/>
      <c r="AC106" s="182"/>
      <c r="AD106" s="182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5" t="str">
        <f>IF(C111&lt;0,"NO PAGAR","COBRAR")</f>
        <v>COBRAR</v>
      </c>
      <c r="C112" s="18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5" t="str">
        <f>IF(Y111&lt;0,"NO PAGAR","COBRAR")</f>
        <v>COBRAR</v>
      </c>
      <c r="Y112" s="18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6" t="s">
        <v>9</v>
      </c>
      <c r="C113" s="17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6" t="s">
        <v>9</v>
      </c>
      <c r="Y113" s="17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8" t="s">
        <v>7</v>
      </c>
      <c r="F122" s="179"/>
      <c r="G122" s="18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8" t="s">
        <v>7</v>
      </c>
      <c r="AB122" s="179"/>
      <c r="AC122" s="18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8" t="s">
        <v>7</v>
      </c>
      <c r="O124" s="179"/>
      <c r="P124" s="179"/>
      <c r="Q124" s="180"/>
      <c r="R124" s="18">
        <f>SUM(R108:R123)</f>
        <v>0</v>
      </c>
      <c r="S124" s="3"/>
      <c r="V124" s="17"/>
      <c r="X124" s="12"/>
      <c r="Y124" s="10"/>
      <c r="AJ124" s="178" t="s">
        <v>7</v>
      </c>
      <c r="AK124" s="179"/>
      <c r="AL124" s="179"/>
      <c r="AM124" s="18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1" t="s">
        <v>30</v>
      </c>
      <c r="I146" s="181"/>
      <c r="J146" s="181"/>
      <c r="V146" s="17"/>
      <c r="AA146" s="181" t="s">
        <v>31</v>
      </c>
      <c r="AB146" s="181"/>
      <c r="AC146" s="181"/>
    </row>
    <row r="147" spans="2:41">
      <c r="H147" s="181"/>
      <c r="I147" s="181"/>
      <c r="J147" s="181"/>
      <c r="V147" s="17"/>
      <c r="AA147" s="181"/>
      <c r="AB147" s="181"/>
      <c r="AC147" s="18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82" t="s">
        <v>224</v>
      </c>
      <c r="F151" s="182"/>
      <c r="G151" s="182"/>
      <c r="H151" s="182"/>
      <c r="V151" s="17"/>
      <c r="X151" s="23" t="s">
        <v>32</v>
      </c>
      <c r="Y151" s="20">
        <f>IF(B151="PAGADO",0,C156)</f>
        <v>0</v>
      </c>
      <c r="AA151" s="182" t="s">
        <v>20</v>
      </c>
      <c r="AB151" s="182"/>
      <c r="AC151" s="182"/>
      <c r="AD151" s="182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3" t="str">
        <f>IF(Y156&lt;0,"NO PAGAR","COBRAR'")</f>
        <v>COBRAR'</v>
      </c>
      <c r="Y157" s="18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3" t="str">
        <f>IF(C156&lt;0,"NO PAGAR","COBRAR'")</f>
        <v>COBRAR'</v>
      </c>
      <c r="C158" s="18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76" t="s">
        <v>9</v>
      </c>
      <c r="C159" s="17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76" t="s">
        <v>9</v>
      </c>
      <c r="Y159" s="17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8" t="s">
        <v>7</v>
      </c>
      <c r="F167" s="179"/>
      <c r="G167" s="180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8" t="s">
        <v>7</v>
      </c>
      <c r="AB167" s="179"/>
      <c r="AC167" s="18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8" t="s">
        <v>7</v>
      </c>
      <c r="O169" s="179"/>
      <c r="P169" s="179"/>
      <c r="Q169" s="180"/>
      <c r="R169" s="18">
        <f>SUM(R153:R168)</f>
        <v>0</v>
      </c>
      <c r="S169" s="3"/>
      <c r="V169" s="17"/>
      <c r="X169" s="12"/>
      <c r="Y169" s="10"/>
      <c r="AJ169" s="178" t="s">
        <v>7</v>
      </c>
      <c r="AK169" s="179"/>
      <c r="AL169" s="179"/>
      <c r="AM169" s="180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4" t="s">
        <v>29</v>
      </c>
      <c r="AD194" s="184"/>
      <c r="AE194" s="184"/>
    </row>
    <row r="195" spans="2:41">
      <c r="H195" s="181" t="s">
        <v>28</v>
      </c>
      <c r="I195" s="181"/>
      <c r="J195" s="181"/>
      <c r="V195" s="17"/>
      <c r="AC195" s="184"/>
      <c r="AD195" s="184"/>
      <c r="AE195" s="184"/>
    </row>
    <row r="196" spans="2:41">
      <c r="H196" s="181"/>
      <c r="I196" s="181"/>
      <c r="J196" s="181"/>
      <c r="V196" s="17"/>
      <c r="AC196" s="184"/>
      <c r="AD196" s="184"/>
      <c r="AE196" s="184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82" t="s">
        <v>439</v>
      </c>
      <c r="F200" s="182"/>
      <c r="G200" s="182"/>
      <c r="H200" s="182"/>
      <c r="V200" s="17"/>
      <c r="X200" s="23" t="s">
        <v>130</v>
      </c>
      <c r="Y200" s="20">
        <f>IF(B200="PAGADO",0,C205)</f>
        <v>520</v>
      </c>
      <c r="AA200" s="182" t="s">
        <v>20</v>
      </c>
      <c r="AB200" s="182"/>
      <c r="AC200" s="182"/>
      <c r="AD200" s="182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5" t="str">
        <f>IF(C205&lt;0,"NO PAGAR","COBRAR")</f>
        <v>COBRAR</v>
      </c>
      <c r="C206" s="18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5" t="str">
        <f>IF(Y205&lt;0,"NO PAGAR","COBRAR")</f>
        <v>COBRAR</v>
      </c>
      <c r="Y206" s="18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76" t="s">
        <v>9</v>
      </c>
      <c r="C207" s="17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76" t="s">
        <v>9</v>
      </c>
      <c r="Y207" s="17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78" t="s">
        <v>7</v>
      </c>
      <c r="F216" s="179"/>
      <c r="G216" s="180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78" t="s">
        <v>7</v>
      </c>
      <c r="AB216" s="179"/>
      <c r="AC216" s="180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78" t="s">
        <v>7</v>
      </c>
      <c r="O218" s="179"/>
      <c r="P218" s="179"/>
      <c r="Q218" s="180"/>
      <c r="R218" s="18">
        <f>SUM(R202:R217)</f>
        <v>0</v>
      </c>
      <c r="S218" s="3"/>
      <c r="V218" s="17"/>
      <c r="X218" s="12"/>
      <c r="Y218" s="10"/>
      <c r="AJ218" s="178" t="s">
        <v>7</v>
      </c>
      <c r="AK218" s="179"/>
      <c r="AL218" s="179"/>
      <c r="AM218" s="180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1" t="s">
        <v>30</v>
      </c>
      <c r="I240" s="181"/>
      <c r="J240" s="181"/>
      <c r="V240" s="17"/>
      <c r="AA240" s="181" t="s">
        <v>31</v>
      </c>
      <c r="AB240" s="181"/>
      <c r="AC240" s="181"/>
    </row>
    <row r="241" spans="2:41">
      <c r="H241" s="181"/>
      <c r="I241" s="181"/>
      <c r="J241" s="181"/>
      <c r="V241" s="17"/>
      <c r="AA241" s="181"/>
      <c r="AB241" s="181"/>
      <c r="AC241" s="181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82" t="s">
        <v>224</v>
      </c>
      <c r="F245" s="182"/>
      <c r="G245" s="182"/>
      <c r="H245" s="182"/>
      <c r="V245" s="17"/>
      <c r="X245" s="23" t="s">
        <v>130</v>
      </c>
      <c r="Y245" s="20">
        <f>IF(B245="PAGADO",0,C250)</f>
        <v>0</v>
      </c>
      <c r="AA245" s="182" t="s">
        <v>564</v>
      </c>
      <c r="AB245" s="182"/>
      <c r="AC245" s="182"/>
      <c r="AD245" s="182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83" t="str">
        <f>IF(Y250&lt;0,"NO PAGAR","COBRAR'")</f>
        <v>COBRAR'</v>
      </c>
      <c r="Y251" s="183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83" t="str">
        <f>IF(C250&lt;0,"NO PAGAR","COBRAR'")</f>
        <v>COBRAR'</v>
      </c>
      <c r="C252" s="183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76" t="s">
        <v>9</v>
      </c>
      <c r="C253" s="17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76" t="s">
        <v>9</v>
      </c>
      <c r="Y253" s="17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78" t="s">
        <v>7</v>
      </c>
      <c r="F261" s="179"/>
      <c r="G261" s="180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78" t="s">
        <v>7</v>
      </c>
      <c r="AB261" s="179"/>
      <c r="AC261" s="180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78" t="s">
        <v>7</v>
      </c>
      <c r="O263" s="179"/>
      <c r="P263" s="179"/>
      <c r="Q263" s="180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78" t="s">
        <v>7</v>
      </c>
      <c r="AK263" s="179"/>
      <c r="AL263" s="179"/>
      <c r="AM263" s="180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4" t="s">
        <v>29</v>
      </c>
      <c r="AD286" s="184"/>
      <c r="AE286" s="184"/>
    </row>
    <row r="287" spans="2:31">
      <c r="H287" s="181" t="s">
        <v>28</v>
      </c>
      <c r="I287" s="181"/>
      <c r="J287" s="181"/>
      <c r="V287" s="17"/>
      <c r="AC287" s="184"/>
      <c r="AD287" s="184"/>
      <c r="AE287" s="184"/>
    </row>
    <row r="288" spans="2:31">
      <c r="H288" s="181"/>
      <c r="I288" s="181"/>
      <c r="J288" s="181"/>
      <c r="V288" s="17"/>
      <c r="AC288" s="184"/>
      <c r="AD288" s="184"/>
      <c r="AE288" s="184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82" t="s">
        <v>20</v>
      </c>
      <c r="F292" s="182"/>
      <c r="G292" s="182"/>
      <c r="H292" s="182"/>
      <c r="V292" s="17"/>
      <c r="X292" s="23" t="s">
        <v>581</v>
      </c>
      <c r="Y292" s="20">
        <f>IF(B292="PAGADO",0,C297)</f>
        <v>0</v>
      </c>
      <c r="AA292" s="182" t="s">
        <v>224</v>
      </c>
      <c r="AB292" s="182"/>
      <c r="AC292" s="182"/>
      <c r="AD292" s="182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5" t="str">
        <f>IF(C297&lt;0,"NO PAGAR","COBRAR")</f>
        <v>COBRAR</v>
      </c>
      <c r="C298" s="18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5" t="str">
        <f>IF(Y297&lt;0,"NO PAGAR","COBRAR")</f>
        <v>COBRAR</v>
      </c>
      <c r="Y298" s="18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76" t="s">
        <v>9</v>
      </c>
      <c r="C299" s="17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76" t="s">
        <v>9</v>
      </c>
      <c r="Y299" s="17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78" t="s">
        <v>7</v>
      </c>
      <c r="F308" s="179"/>
      <c r="G308" s="18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78" t="s">
        <v>7</v>
      </c>
      <c r="AB308" s="179"/>
      <c r="AC308" s="180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78" t="s">
        <v>7</v>
      </c>
      <c r="O310" s="179"/>
      <c r="P310" s="179"/>
      <c r="Q310" s="180"/>
      <c r="R310" s="18">
        <f>SUM(R294:R309)</f>
        <v>0</v>
      </c>
      <c r="S310" s="3"/>
      <c r="V310" s="17"/>
      <c r="X310" s="12"/>
      <c r="Y310" s="10"/>
      <c r="AJ310" s="178" t="s">
        <v>7</v>
      </c>
      <c r="AK310" s="179"/>
      <c r="AL310" s="179"/>
      <c r="AM310" s="180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1" t="s">
        <v>30</v>
      </c>
      <c r="I332" s="181"/>
      <c r="J332" s="181"/>
      <c r="V332" s="17"/>
      <c r="AA332" s="181" t="s">
        <v>31</v>
      </c>
      <c r="AB332" s="181"/>
      <c r="AC332" s="181"/>
    </row>
    <row r="333" spans="1:43">
      <c r="H333" s="181"/>
      <c r="I333" s="181"/>
      <c r="J333" s="181"/>
      <c r="V333" s="17"/>
      <c r="AA333" s="181"/>
      <c r="AB333" s="181"/>
      <c r="AC333" s="181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82" t="s">
        <v>564</v>
      </c>
      <c r="F337" s="182"/>
      <c r="G337" s="182"/>
      <c r="H337" s="182"/>
      <c r="V337" s="17"/>
      <c r="X337" s="23" t="s">
        <v>32</v>
      </c>
      <c r="Y337" s="20">
        <f>IF(B337="PAGADO",0,C342)</f>
        <v>0</v>
      </c>
      <c r="AA337" s="182" t="s">
        <v>20</v>
      </c>
      <c r="AB337" s="182"/>
      <c r="AC337" s="182"/>
      <c r="AD337" s="182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3" t="str">
        <f>IF(Y342&lt;0,"NO PAGAR","COBRAR'")</f>
        <v>COBRAR'</v>
      </c>
      <c r="Y343" s="183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83" t="str">
        <f>IF(C342&lt;0,"NO PAGAR","COBRAR'")</f>
        <v>COBRAR'</v>
      </c>
      <c r="C344" s="183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76" t="s">
        <v>9</v>
      </c>
      <c r="C345" s="17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76" t="s">
        <v>9</v>
      </c>
      <c r="Y345" s="177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78" t="s">
        <v>7</v>
      </c>
      <c r="F353" s="179"/>
      <c r="G353" s="180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78" t="s">
        <v>7</v>
      </c>
      <c r="AB353" s="179"/>
      <c r="AC353" s="180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78" t="s">
        <v>7</v>
      </c>
      <c r="O355" s="179"/>
      <c r="P355" s="179"/>
      <c r="Q355" s="180"/>
      <c r="R355" s="18">
        <f>SUM(R339:R354)</f>
        <v>0</v>
      </c>
      <c r="S355" s="3"/>
      <c r="V355" s="17"/>
      <c r="X355" s="12"/>
      <c r="Y355" s="10"/>
      <c r="AJ355" s="178" t="s">
        <v>7</v>
      </c>
      <c r="AK355" s="179"/>
      <c r="AL355" s="179"/>
      <c r="AM355" s="180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84" t="s">
        <v>29</v>
      </c>
      <c r="AD373" s="184"/>
      <c r="AE373" s="184"/>
    </row>
    <row r="374" spans="2:41">
      <c r="H374" s="181" t="s">
        <v>28</v>
      </c>
      <c r="I374" s="181"/>
      <c r="J374" s="181"/>
      <c r="V374" s="17"/>
      <c r="AC374" s="184"/>
      <c r="AD374" s="184"/>
      <c r="AE374" s="184"/>
    </row>
    <row r="375" spans="2:41">
      <c r="H375" s="181"/>
      <c r="I375" s="181"/>
      <c r="J375" s="181"/>
      <c r="V375" s="17"/>
      <c r="AC375" s="184"/>
      <c r="AD375" s="184"/>
      <c r="AE375" s="184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82" t="s">
        <v>20</v>
      </c>
      <c r="F379" s="182"/>
      <c r="G379" s="182"/>
      <c r="H379" s="182"/>
      <c r="V379" s="17"/>
      <c r="X379" s="23" t="s">
        <v>82</v>
      </c>
      <c r="Y379" s="20">
        <f>IF(B379="PAGADO",0,C384)</f>
        <v>0</v>
      </c>
      <c r="AA379" s="182" t="s">
        <v>564</v>
      </c>
      <c r="AB379" s="182"/>
      <c r="AC379" s="182"/>
      <c r="AD379" s="182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85" t="str">
        <f>IF(C384&lt;0,"NO PAGAR","COBRAR")</f>
        <v>COBRAR</v>
      </c>
      <c r="C385" s="185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85" t="str">
        <f>IF(Y384&lt;0,"NO PAGAR","COBRAR")</f>
        <v>COBRAR</v>
      </c>
      <c r="Y385" s="185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76" t="s">
        <v>9</v>
      </c>
      <c r="C386" s="177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76" t="s">
        <v>9</v>
      </c>
      <c r="Y386" s="177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78" t="s">
        <v>7</v>
      </c>
      <c r="F395" s="179"/>
      <c r="G395" s="180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78" t="s">
        <v>7</v>
      </c>
      <c r="AB395" s="179"/>
      <c r="AC395" s="180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78" t="s">
        <v>7</v>
      </c>
      <c r="O397" s="179"/>
      <c r="P397" s="179"/>
      <c r="Q397" s="180"/>
      <c r="R397" s="18">
        <f>SUM(R381:R396)</f>
        <v>0</v>
      </c>
      <c r="S397" s="3"/>
      <c r="V397" s="17"/>
      <c r="X397" s="12"/>
      <c r="Y397" s="10"/>
      <c r="AJ397" s="178" t="s">
        <v>7</v>
      </c>
      <c r="AK397" s="179"/>
      <c r="AL397" s="179"/>
      <c r="AM397" s="180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81" t="s">
        <v>30</v>
      </c>
      <c r="I414" s="181"/>
      <c r="J414" s="181"/>
      <c r="V414" s="17"/>
      <c r="AA414" s="181" t="s">
        <v>31</v>
      </c>
      <c r="AB414" s="181"/>
      <c r="AC414" s="181"/>
    </row>
    <row r="415" spans="1:43">
      <c r="H415" s="181"/>
      <c r="I415" s="181"/>
      <c r="J415" s="181"/>
      <c r="V415" s="17"/>
      <c r="AA415" s="181"/>
      <c r="AB415" s="181"/>
      <c r="AC415" s="181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82" t="s">
        <v>20</v>
      </c>
      <c r="F419" s="182"/>
      <c r="G419" s="182"/>
      <c r="H419" s="182"/>
      <c r="V419" s="17"/>
      <c r="X419" s="23" t="s">
        <v>82</v>
      </c>
      <c r="Y419" s="20">
        <f>IF(B1200="PAGADO",0,C424)</f>
        <v>0</v>
      </c>
      <c r="AA419" s="182" t="s">
        <v>848</v>
      </c>
      <c r="AB419" s="182"/>
      <c r="AC419" s="182"/>
      <c r="AD419" s="182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83" t="str">
        <f>IF(Y424&lt;0,"NO PAGAR","COBRAR'")</f>
        <v>COBRAR'</v>
      </c>
      <c r="Y425" s="183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83" t="str">
        <f>IF(C424&lt;0,"NO PAGAR","COBRAR'")</f>
        <v>COBRAR'</v>
      </c>
      <c r="C426" s="183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76" t="s">
        <v>9</v>
      </c>
      <c r="C427" s="177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76" t="s">
        <v>9</v>
      </c>
      <c r="Y427" s="177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78" t="s">
        <v>7</v>
      </c>
      <c r="F435" s="179"/>
      <c r="G435" s="180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78" t="s">
        <v>7</v>
      </c>
      <c r="AB435" s="179"/>
      <c r="AC435" s="180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78" t="s">
        <v>7</v>
      </c>
      <c r="O437" s="179"/>
      <c r="P437" s="179"/>
      <c r="Q437" s="180"/>
      <c r="R437" s="18">
        <f>SUM(R421:R436)</f>
        <v>0</v>
      </c>
      <c r="S437" s="3"/>
      <c r="V437" s="17"/>
      <c r="X437" s="12"/>
      <c r="Y437" s="10"/>
      <c r="AJ437" s="178" t="s">
        <v>7</v>
      </c>
      <c r="AK437" s="179"/>
      <c r="AL437" s="179"/>
      <c r="AM437" s="180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84" t="s">
        <v>29</v>
      </c>
      <c r="AD458" s="184"/>
      <c r="AE458" s="184"/>
    </row>
    <row r="459" spans="2:31">
      <c r="H459" s="181" t="s">
        <v>28</v>
      </c>
      <c r="I459" s="181"/>
      <c r="J459" s="181"/>
      <c r="V459" s="17"/>
      <c r="AC459" s="184"/>
      <c r="AD459" s="184"/>
      <c r="AE459" s="184"/>
    </row>
    <row r="460" spans="2:31">
      <c r="H460" s="181"/>
      <c r="I460" s="181"/>
      <c r="J460" s="181"/>
      <c r="V460" s="17"/>
      <c r="AC460" s="184"/>
      <c r="AD460" s="184"/>
      <c r="AE460" s="184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82" t="s">
        <v>20</v>
      </c>
      <c r="F464" s="182"/>
      <c r="G464" s="182"/>
      <c r="H464" s="182"/>
      <c r="V464" s="17"/>
      <c r="X464" s="23" t="s">
        <v>32</v>
      </c>
      <c r="Y464" s="20">
        <f>IF(B464="PAGADO",0,C469)</f>
        <v>0</v>
      </c>
      <c r="AA464" s="182" t="s">
        <v>20</v>
      </c>
      <c r="AB464" s="182"/>
      <c r="AC464" s="182"/>
      <c r="AD464" s="182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85" t="str">
        <f>IF(C469&lt;0,"NO PAGAR","COBRAR")</f>
        <v>COBRAR</v>
      </c>
      <c r="C470" s="185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85" t="str">
        <f>IF(Y469&lt;0,"NO PAGAR","COBRAR")</f>
        <v>COBRAR</v>
      </c>
      <c r="Y470" s="185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76" t="s">
        <v>9</v>
      </c>
      <c r="C471" s="177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76" t="s">
        <v>9</v>
      </c>
      <c r="Y471" s="177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78" t="s">
        <v>7</v>
      </c>
      <c r="F480" s="179"/>
      <c r="G480" s="180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78" t="s">
        <v>7</v>
      </c>
      <c r="AB480" s="179"/>
      <c r="AC480" s="180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78" t="s">
        <v>7</v>
      </c>
      <c r="O482" s="179"/>
      <c r="P482" s="179"/>
      <c r="Q482" s="180"/>
      <c r="R482" s="18">
        <f>SUM(R466:R481)</f>
        <v>0</v>
      </c>
      <c r="S482" s="3"/>
      <c r="V482" s="17"/>
      <c r="X482" s="12"/>
      <c r="Y482" s="10"/>
      <c r="AJ482" s="178" t="s">
        <v>7</v>
      </c>
      <c r="AK482" s="179"/>
      <c r="AL482" s="179"/>
      <c r="AM482" s="180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81" t="s">
        <v>30</v>
      </c>
      <c r="I504" s="181"/>
      <c r="J504" s="181"/>
      <c r="V504" s="17"/>
      <c r="AA504" s="181" t="s">
        <v>31</v>
      </c>
      <c r="AB504" s="181"/>
      <c r="AC504" s="181"/>
    </row>
    <row r="505" spans="1:43">
      <c r="H505" s="181"/>
      <c r="I505" s="181"/>
      <c r="J505" s="181"/>
      <c r="V505" s="17"/>
      <c r="AA505" s="181"/>
      <c r="AB505" s="181"/>
      <c r="AC505" s="181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82" t="s">
        <v>20</v>
      </c>
      <c r="F509" s="182"/>
      <c r="G509" s="182"/>
      <c r="H509" s="182"/>
      <c r="V509" s="17"/>
      <c r="X509" s="23" t="s">
        <v>82</v>
      </c>
      <c r="Y509" s="20">
        <f>IF(B1297="PAGADO",0,C514)</f>
        <v>0</v>
      </c>
      <c r="AA509" s="182" t="s">
        <v>848</v>
      </c>
      <c r="AB509" s="182"/>
      <c r="AC509" s="182"/>
      <c r="AD509" s="182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83" t="str">
        <f>IF(Y514&lt;0,"NO PAGAR","COBRAR'")</f>
        <v>COBRAR'</v>
      </c>
      <c r="Y515" s="183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83" t="str">
        <f>IF(C514&lt;0,"NO PAGAR","COBRAR'")</f>
        <v>COBRAR'</v>
      </c>
      <c r="C516" s="183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76" t="s">
        <v>9</v>
      </c>
      <c r="C517" s="177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76" t="s">
        <v>9</v>
      </c>
      <c r="Y517" s="177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78" t="s">
        <v>7</v>
      </c>
      <c r="F525" s="179"/>
      <c r="G525" s="180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78" t="s">
        <v>7</v>
      </c>
      <c r="AB525" s="179"/>
      <c r="AC525" s="180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78" t="s">
        <v>7</v>
      </c>
      <c r="O527" s="179"/>
      <c r="P527" s="179"/>
      <c r="Q527" s="180"/>
      <c r="R527" s="18">
        <f>SUM(R511:R526)</f>
        <v>0</v>
      </c>
      <c r="S527" s="3"/>
      <c r="V527" s="17"/>
      <c r="X527" s="12"/>
      <c r="Y527" s="10"/>
      <c r="AJ527" s="178" t="s">
        <v>7</v>
      </c>
      <c r="AK527" s="179"/>
      <c r="AL527" s="179"/>
      <c r="AM527" s="180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84" t="s">
        <v>29</v>
      </c>
      <c r="AD550" s="184"/>
      <c r="AE550" s="184"/>
    </row>
    <row r="551" spans="2:41">
      <c r="H551" s="181" t="s">
        <v>28</v>
      </c>
      <c r="I551" s="181"/>
      <c r="J551" s="181"/>
      <c r="V551" s="17"/>
      <c r="AC551" s="184"/>
      <c r="AD551" s="184"/>
      <c r="AE551" s="184"/>
    </row>
    <row r="552" spans="2:41">
      <c r="H552" s="181"/>
      <c r="I552" s="181"/>
      <c r="J552" s="181"/>
      <c r="V552" s="17"/>
      <c r="AC552" s="184"/>
      <c r="AD552" s="184"/>
      <c r="AE552" s="184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182" t="s">
        <v>1024</v>
      </c>
      <c r="F556" s="182"/>
      <c r="G556" s="182"/>
      <c r="H556" s="182"/>
      <c r="V556" s="17"/>
      <c r="X556" s="23" t="s">
        <v>32</v>
      </c>
      <c r="Y556" s="20">
        <f>IF(B556="PAGADO",0,C561)</f>
        <v>0</v>
      </c>
      <c r="AA556" s="182" t="s">
        <v>20</v>
      </c>
      <c r="AB556" s="182"/>
      <c r="AC556" s="182"/>
      <c r="AD556" s="182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1020</v>
      </c>
      <c r="G558" s="3" t="s">
        <v>1021</v>
      </c>
      <c r="H558" s="5">
        <v>580</v>
      </c>
      <c r="I558" t="s">
        <v>1022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1020</v>
      </c>
      <c r="G559" s="3" t="s">
        <v>1021</v>
      </c>
      <c r="H559" s="5">
        <v>580</v>
      </c>
      <c r="I559" t="s">
        <v>1023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85" t="str">
        <f>IF(C561&lt;0,"NO PAGAR","COBRAR")</f>
        <v>COBRAR</v>
      </c>
      <c r="C562" s="185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85" t="str">
        <f>IF(Y561&lt;0,"NO PAGAR","COBRAR")</f>
        <v>COBRAR</v>
      </c>
      <c r="Y562" s="185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76" t="s">
        <v>9</v>
      </c>
      <c r="C563" s="177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76" t="s">
        <v>9</v>
      </c>
      <c r="Y563" s="177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78" t="s">
        <v>7</v>
      </c>
      <c r="F572" s="179"/>
      <c r="G572" s="180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78" t="s">
        <v>7</v>
      </c>
      <c r="AB572" s="179"/>
      <c r="AC572" s="180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78" t="s">
        <v>7</v>
      </c>
      <c r="O574" s="179"/>
      <c r="P574" s="179"/>
      <c r="Q574" s="180"/>
      <c r="R574" s="18">
        <f>SUM(R558:R573)</f>
        <v>0</v>
      </c>
      <c r="S574" s="3"/>
      <c r="V574" s="17"/>
      <c r="X574" s="12"/>
      <c r="Y574" s="10"/>
      <c r="AJ574" s="178" t="s">
        <v>7</v>
      </c>
      <c r="AK574" s="179"/>
      <c r="AL574" s="179"/>
      <c r="AM574" s="180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181" t="s">
        <v>30</v>
      </c>
      <c r="I591" s="181"/>
      <c r="J591" s="181"/>
      <c r="V591" s="17"/>
      <c r="AA591" s="181" t="s">
        <v>31</v>
      </c>
      <c r="AB591" s="181"/>
      <c r="AC591" s="181"/>
    </row>
    <row r="592" spans="1:43">
      <c r="H592" s="181"/>
      <c r="I592" s="181"/>
      <c r="J592" s="181"/>
      <c r="V592" s="17"/>
      <c r="AA592" s="181"/>
      <c r="AB592" s="181"/>
      <c r="AC592" s="181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IF(X556="PAGADO",0,C561)</f>
        <v>1160</v>
      </c>
      <c r="E596" s="182" t="s">
        <v>20</v>
      </c>
      <c r="F596" s="182"/>
      <c r="G596" s="182"/>
      <c r="H596" s="182"/>
      <c r="V596" s="17"/>
      <c r="X596" s="23" t="s">
        <v>32</v>
      </c>
      <c r="Y596" s="20">
        <f>IF(B1396="PAGADO",0,C601)</f>
        <v>1160</v>
      </c>
      <c r="AA596" s="182" t="s">
        <v>20</v>
      </c>
      <c r="AB596" s="182"/>
      <c r="AC596" s="182"/>
      <c r="AD596" s="182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1160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1160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1160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1160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83" t="str">
        <f>IF(Y601&lt;0,"NO PAGAR","COBRAR'")</f>
        <v>COBRAR'</v>
      </c>
      <c r="Y602" s="183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183" t="str">
        <f>IF(C601&lt;0,"NO PAGAR","COBRAR'")</f>
        <v>COBRAR'</v>
      </c>
      <c r="C603" s="183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76" t="s">
        <v>9</v>
      </c>
      <c r="C604" s="177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76" t="s">
        <v>9</v>
      </c>
      <c r="Y604" s="177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 t="b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78" t="s">
        <v>7</v>
      </c>
      <c r="F612" s="179"/>
      <c r="G612" s="180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78" t="s">
        <v>7</v>
      </c>
      <c r="AB612" s="179"/>
      <c r="AC612" s="180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78" t="s">
        <v>7</v>
      </c>
      <c r="O614" s="179"/>
      <c r="P614" s="179"/>
      <c r="Q614" s="180"/>
      <c r="R614" s="18">
        <f>SUM(R598:R613)</f>
        <v>0</v>
      </c>
      <c r="S614" s="3"/>
      <c r="V614" s="17"/>
      <c r="X614" s="12"/>
      <c r="Y614" s="10"/>
      <c r="AJ614" s="178" t="s">
        <v>7</v>
      </c>
      <c r="AK614" s="179"/>
      <c r="AL614" s="179"/>
      <c r="AM614" s="180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184" t="s">
        <v>29</v>
      </c>
      <c r="AD638" s="184"/>
      <c r="AE638" s="184"/>
    </row>
    <row r="639" spans="5:31">
      <c r="H639" s="181" t="s">
        <v>28</v>
      </c>
      <c r="I639" s="181"/>
      <c r="J639" s="181"/>
      <c r="V639" s="17"/>
      <c r="AC639" s="184"/>
      <c r="AD639" s="184"/>
      <c r="AE639" s="184"/>
    </row>
    <row r="640" spans="5:31">
      <c r="H640" s="181"/>
      <c r="I640" s="181"/>
      <c r="J640" s="181"/>
      <c r="V640" s="17"/>
      <c r="AC640" s="184"/>
      <c r="AD640" s="184"/>
      <c r="AE640" s="184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32</v>
      </c>
      <c r="C644" s="20">
        <f>IF(X596="PAGADO",0,Y601)</f>
        <v>1160</v>
      </c>
      <c r="E644" s="182" t="s">
        <v>20</v>
      </c>
      <c r="F644" s="182"/>
      <c r="G644" s="182"/>
      <c r="H644" s="182"/>
      <c r="V644" s="17"/>
      <c r="X644" s="23" t="s">
        <v>32</v>
      </c>
      <c r="Y644" s="20">
        <f>IF(B644="PAGADO",0,C649)</f>
        <v>1160</v>
      </c>
      <c r="AA644" s="182" t="s">
        <v>20</v>
      </c>
      <c r="AB644" s="182"/>
      <c r="AC644" s="182"/>
      <c r="AD644" s="182"/>
    </row>
    <row r="645" spans="2:41">
      <c r="B645" s="1" t="s">
        <v>0</v>
      </c>
      <c r="C645" s="19">
        <f>H660</f>
        <v>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Y646" s="2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1160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1160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C671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Y671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1160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1160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185" t="str">
        <f>IF(C649&lt;0,"NO PAGAR","COBRAR")</f>
        <v>COBRAR</v>
      </c>
      <c r="C650" s="185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85" t="str">
        <f>IF(Y649&lt;0,"NO PAGAR","COBRAR")</f>
        <v>COBRAR</v>
      </c>
      <c r="Y650" s="185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76" t="s">
        <v>9</v>
      </c>
      <c r="C651" s="177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76" t="s">
        <v>9</v>
      </c>
      <c r="Y651" s="177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IF(C685&lt;0,"SALDO A FAVOR","SALDO ADELANTAD0'")</f>
        <v>SALDO ADELANTAD0'</v>
      </c>
      <c r="C652" s="10" t="b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78" t="s">
        <v>7</v>
      </c>
      <c r="F660" s="179"/>
      <c r="G660" s="180"/>
      <c r="H660" s="5">
        <f>SUM(H646:H659)</f>
        <v>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78" t="s">
        <v>7</v>
      </c>
      <c r="AB660" s="179"/>
      <c r="AC660" s="180"/>
      <c r="AD660" s="5">
        <f>SUM(AD646:AD659)</f>
        <v>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78" t="s">
        <v>7</v>
      </c>
      <c r="O662" s="179"/>
      <c r="P662" s="179"/>
      <c r="Q662" s="180"/>
      <c r="R662" s="18">
        <f>SUM(R646:R661)</f>
        <v>0</v>
      </c>
      <c r="S662" s="3"/>
      <c r="V662" s="17"/>
      <c r="X662" s="12"/>
      <c r="Y662" s="10"/>
      <c r="AJ662" s="178" t="s">
        <v>7</v>
      </c>
      <c r="AK662" s="179"/>
      <c r="AL662" s="179"/>
      <c r="AM662" s="180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2"/>
      <c r="C666" s="10"/>
      <c r="V666" s="17"/>
      <c r="X666" s="12"/>
      <c r="Y666" s="10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1"/>
      <c r="C670" s="10"/>
      <c r="V670" s="17"/>
      <c r="X670" s="11"/>
      <c r="Y670" s="10"/>
    </row>
    <row r="671" spans="2:41">
      <c r="B671" s="15" t="s">
        <v>18</v>
      </c>
      <c r="C671" s="16">
        <f>SUM(C652:C670)</f>
        <v>0</v>
      </c>
      <c r="V671" s="17"/>
      <c r="X671" s="15" t="s">
        <v>18</v>
      </c>
      <c r="Y671" s="16">
        <f>SUM(Y652:Y670)</f>
        <v>0</v>
      </c>
    </row>
    <row r="672" spans="2:41">
      <c r="D672" t="s">
        <v>22</v>
      </c>
      <c r="E672" t="s">
        <v>21</v>
      </c>
      <c r="V672" s="17"/>
      <c r="Z672" t="s">
        <v>22</v>
      </c>
      <c r="AA672" t="s">
        <v>21</v>
      </c>
    </row>
    <row r="673" spans="1:43">
      <c r="E673" s="1" t="s">
        <v>19</v>
      </c>
      <c r="V673" s="17"/>
      <c r="AA673" s="1" t="s">
        <v>19</v>
      </c>
    </row>
    <row r="674" spans="1:43">
      <c r="V674" s="17"/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V683" s="17"/>
    </row>
    <row r="684" spans="1:43">
      <c r="H684" s="181" t="s">
        <v>30</v>
      </c>
      <c r="I684" s="181"/>
      <c r="J684" s="181"/>
      <c r="V684" s="17"/>
      <c r="AA684" s="181" t="s">
        <v>31</v>
      </c>
      <c r="AB684" s="181"/>
      <c r="AC684" s="181"/>
    </row>
    <row r="685" spans="1:43">
      <c r="H685" s="181"/>
      <c r="I685" s="181"/>
      <c r="J685" s="181"/>
      <c r="V685" s="17"/>
      <c r="AA685" s="181"/>
      <c r="AB685" s="181"/>
      <c r="AC685" s="181"/>
    </row>
    <row r="686" spans="1:43">
      <c r="V686" s="17"/>
    </row>
    <row r="687" spans="1:43">
      <c r="V687" s="17"/>
    </row>
    <row r="688" spans="1:43" ht="23.25">
      <c r="B688" s="24" t="s">
        <v>68</v>
      </c>
      <c r="V688" s="17"/>
      <c r="X688" s="22" t="s">
        <v>68</v>
      </c>
    </row>
    <row r="689" spans="2:41" ht="23.25">
      <c r="B689" s="23" t="s">
        <v>32</v>
      </c>
      <c r="C689" s="20">
        <f>IF(X644="PAGADO",0,C649)</f>
        <v>1160</v>
      </c>
      <c r="E689" s="182" t="s">
        <v>20</v>
      </c>
      <c r="F689" s="182"/>
      <c r="G689" s="182"/>
      <c r="H689" s="182"/>
      <c r="V689" s="17"/>
      <c r="X689" s="23" t="s">
        <v>32</v>
      </c>
      <c r="Y689" s="20">
        <f>IF(B1489="PAGADO",0,C694)</f>
        <v>1160</v>
      </c>
      <c r="AA689" s="182" t="s">
        <v>20</v>
      </c>
      <c r="AB689" s="182"/>
      <c r="AC689" s="182"/>
      <c r="AD689" s="182"/>
    </row>
    <row r="690" spans="2:41">
      <c r="B690" s="1" t="s">
        <v>0</v>
      </c>
      <c r="C690" s="19">
        <f>H705</f>
        <v>0</v>
      </c>
      <c r="E690" s="2" t="s">
        <v>1</v>
      </c>
      <c r="F690" s="2" t="s">
        <v>2</v>
      </c>
      <c r="G690" s="2" t="s">
        <v>3</v>
      </c>
      <c r="H690" s="2" t="s">
        <v>4</v>
      </c>
      <c r="N690" s="2" t="s">
        <v>1</v>
      </c>
      <c r="O690" s="2" t="s">
        <v>5</v>
      </c>
      <c r="P690" s="2" t="s">
        <v>4</v>
      </c>
      <c r="Q690" s="2" t="s">
        <v>6</v>
      </c>
      <c r="R690" s="2" t="s">
        <v>7</v>
      </c>
      <c r="S690" s="3"/>
      <c r="V690" s="17"/>
      <c r="X690" s="1" t="s">
        <v>0</v>
      </c>
      <c r="Y690" s="19">
        <f>AD705</f>
        <v>0</v>
      </c>
      <c r="AA690" s="2" t="s">
        <v>1</v>
      </c>
      <c r="AB690" s="2" t="s">
        <v>2</v>
      </c>
      <c r="AC690" s="2" t="s">
        <v>3</v>
      </c>
      <c r="AD690" s="2" t="s">
        <v>4</v>
      </c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  <c r="AO690" s="3"/>
    </row>
    <row r="691" spans="2:41">
      <c r="C691" s="2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Y691" s="2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" t="s">
        <v>24</v>
      </c>
      <c r="C692" s="19">
        <f>IF(C689&gt;0,C689+C690,C690)</f>
        <v>1160</v>
      </c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" t="s">
        <v>24</v>
      </c>
      <c r="Y692" s="19">
        <f>IF(Y689&gt;0,Y689+Y690,Y690)</f>
        <v>1160</v>
      </c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9</v>
      </c>
      <c r="C693" s="20">
        <f>C717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9</v>
      </c>
      <c r="Y693" s="20">
        <f>Y717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6" t="s">
        <v>26</v>
      </c>
      <c r="C694" s="21">
        <f>C692-C693</f>
        <v>1160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6" t="s">
        <v>27</v>
      </c>
      <c r="Y694" s="21">
        <f>Y692-Y693</f>
        <v>1160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ht="23.25">
      <c r="B695" s="6"/>
      <c r="C695" s="7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83" t="str">
        <f>IF(Y694&lt;0,"NO PAGAR","COBRAR'")</f>
        <v>COBRAR'</v>
      </c>
      <c r="Y695" s="183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183" t="str">
        <f>IF(C694&lt;0,"NO PAGAR","COBRAR'")</f>
        <v>COBRAR'</v>
      </c>
      <c r="C696" s="183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6"/>
      <c r="Y696" s="8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76" t="s">
        <v>9</v>
      </c>
      <c r="C697" s="177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76" t="s">
        <v>9</v>
      </c>
      <c r="Y697" s="177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9" t="str">
        <f>IF(Y649&lt;0,"SALDO ADELANTADO","SALDO A FAVOR '")</f>
        <v>SALDO A FAVOR '</v>
      </c>
      <c r="C698" s="10" t="b">
        <f>IF(Y649&lt;=0,Y649*-1)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9" t="str">
        <f>IF(C694&lt;0,"SALDO ADELANTADO","SALDO A FAVOR'")</f>
        <v>SALDO A FAVOR'</v>
      </c>
      <c r="Y698" s="10" t="b">
        <f>IF(C694&lt;=0,C694*-1)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10</v>
      </c>
      <c r="C699" s="10">
        <f>R707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10</v>
      </c>
      <c r="Y699" s="10">
        <f>AN707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11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11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12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12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13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13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14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14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15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15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16</v>
      </c>
      <c r="C705" s="10"/>
      <c r="E705" s="178" t="s">
        <v>7</v>
      </c>
      <c r="F705" s="179"/>
      <c r="G705" s="180"/>
      <c r="H705" s="5">
        <f>SUM(H691:H704)</f>
        <v>0</v>
      </c>
      <c r="N705" s="3"/>
      <c r="O705" s="3"/>
      <c r="P705" s="3"/>
      <c r="Q705" s="3"/>
      <c r="R705" s="18"/>
      <c r="S705" s="3"/>
      <c r="V705" s="17"/>
      <c r="X705" s="11" t="s">
        <v>16</v>
      </c>
      <c r="Y705" s="10"/>
      <c r="AA705" s="178" t="s">
        <v>7</v>
      </c>
      <c r="AB705" s="179"/>
      <c r="AC705" s="180"/>
      <c r="AD705" s="5">
        <f>SUM(AD691:AD704)</f>
        <v>0</v>
      </c>
      <c r="AJ705" s="3"/>
      <c r="AK705" s="3"/>
      <c r="AL705" s="3"/>
      <c r="AM705" s="3"/>
      <c r="AN705" s="18"/>
      <c r="AO705" s="3"/>
    </row>
    <row r="706" spans="2:41">
      <c r="B706" s="11" t="s">
        <v>17</v>
      </c>
      <c r="C706" s="10"/>
      <c r="E706" s="13"/>
      <c r="F706" s="13"/>
      <c r="G706" s="13"/>
      <c r="N706" s="3"/>
      <c r="O706" s="3"/>
      <c r="P706" s="3"/>
      <c r="Q706" s="3"/>
      <c r="R706" s="18"/>
      <c r="S706" s="3"/>
      <c r="V706" s="17"/>
      <c r="X706" s="11" t="s">
        <v>17</v>
      </c>
      <c r="Y706" s="10"/>
      <c r="AA706" s="13"/>
      <c r="AB706" s="13"/>
      <c r="AC706" s="13"/>
      <c r="AJ706" s="3"/>
      <c r="AK706" s="3"/>
      <c r="AL706" s="3"/>
      <c r="AM706" s="3"/>
      <c r="AN706" s="18"/>
      <c r="AO706" s="3"/>
    </row>
    <row r="707" spans="2:41">
      <c r="B707" s="12"/>
      <c r="C707" s="10"/>
      <c r="N707" s="178" t="s">
        <v>7</v>
      </c>
      <c r="O707" s="179"/>
      <c r="P707" s="179"/>
      <c r="Q707" s="180"/>
      <c r="R707" s="18">
        <f>SUM(R691:R706)</f>
        <v>0</v>
      </c>
      <c r="S707" s="3"/>
      <c r="V707" s="17"/>
      <c r="X707" s="12"/>
      <c r="Y707" s="10"/>
      <c r="AJ707" s="178" t="s">
        <v>7</v>
      </c>
      <c r="AK707" s="179"/>
      <c r="AL707" s="179"/>
      <c r="AM707" s="180"/>
      <c r="AN707" s="18">
        <f>SUM(AN691:AN706)</f>
        <v>0</v>
      </c>
      <c r="AO707" s="3"/>
    </row>
    <row r="708" spans="2:41">
      <c r="B708" s="12"/>
      <c r="C708" s="10"/>
      <c r="V708" s="17"/>
      <c r="X708" s="12"/>
      <c r="Y708" s="10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E710" s="14"/>
      <c r="V710" s="17"/>
      <c r="X710" s="12"/>
      <c r="Y710" s="10"/>
      <c r="AA710" s="14"/>
    </row>
    <row r="711" spans="2:41">
      <c r="B711" s="12"/>
      <c r="C711" s="10"/>
      <c r="V711" s="17"/>
      <c r="X711" s="12"/>
      <c r="Y711" s="10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1"/>
      <c r="C716" s="10"/>
      <c r="V716" s="17"/>
      <c r="X716" s="11"/>
      <c r="Y716" s="10"/>
    </row>
    <row r="717" spans="2:41">
      <c r="B717" s="15" t="s">
        <v>18</v>
      </c>
      <c r="C717" s="16">
        <f>SUM(C698:C716)</f>
        <v>0</v>
      </c>
      <c r="D717" t="s">
        <v>22</v>
      </c>
      <c r="E717" t="s">
        <v>21</v>
      </c>
      <c r="V717" s="17"/>
      <c r="X717" s="15" t="s">
        <v>18</v>
      </c>
      <c r="Y717" s="16">
        <f>SUM(Y698:Y716)</f>
        <v>0</v>
      </c>
      <c r="Z717" t="s">
        <v>22</v>
      </c>
      <c r="AA717" t="s">
        <v>21</v>
      </c>
    </row>
    <row r="718" spans="2:41">
      <c r="E718" s="1" t="s">
        <v>19</v>
      </c>
      <c r="V718" s="17"/>
      <c r="AA718" s="1" t="s">
        <v>19</v>
      </c>
    </row>
    <row r="719" spans="2:41">
      <c r="V719" s="17"/>
    </row>
    <row r="720" spans="2:41">
      <c r="V720" s="17"/>
    </row>
    <row r="721" spans="2:31">
      <c r="V721" s="17"/>
    </row>
    <row r="722" spans="2:31">
      <c r="V722" s="17"/>
    </row>
    <row r="723" spans="2:31">
      <c r="V723" s="17"/>
    </row>
    <row r="724" spans="2:31">
      <c r="V724" s="17"/>
    </row>
    <row r="725" spans="2:31">
      <c r="V725" s="17"/>
    </row>
    <row r="726" spans="2:31">
      <c r="V726" s="17"/>
    </row>
    <row r="727" spans="2:31">
      <c r="V727" s="17"/>
    </row>
    <row r="728" spans="2:31">
      <c r="V728" s="17"/>
    </row>
    <row r="729" spans="2:31">
      <c r="V729" s="17"/>
    </row>
    <row r="730" spans="2:31">
      <c r="V730" s="17"/>
    </row>
    <row r="731" spans="2:31">
      <c r="V731" s="17"/>
      <c r="AC731" s="184" t="s">
        <v>29</v>
      </c>
      <c r="AD731" s="184"/>
      <c r="AE731" s="184"/>
    </row>
    <row r="732" spans="2:31">
      <c r="H732" s="181" t="s">
        <v>28</v>
      </c>
      <c r="I732" s="181"/>
      <c r="J732" s="181"/>
      <c r="V732" s="17"/>
      <c r="AC732" s="184"/>
      <c r="AD732" s="184"/>
      <c r="AE732" s="184"/>
    </row>
    <row r="733" spans="2:31">
      <c r="H733" s="181"/>
      <c r="I733" s="181"/>
      <c r="J733" s="181"/>
      <c r="V733" s="17"/>
      <c r="AC733" s="184"/>
      <c r="AD733" s="184"/>
      <c r="AE733" s="184"/>
    </row>
    <row r="734" spans="2:31">
      <c r="V734" s="17"/>
    </row>
    <row r="735" spans="2:31">
      <c r="V735" s="17"/>
    </row>
    <row r="736" spans="2:31" ht="23.25">
      <c r="B736" s="22" t="s">
        <v>69</v>
      </c>
      <c r="V736" s="17"/>
      <c r="X736" s="22" t="s">
        <v>69</v>
      </c>
    </row>
    <row r="737" spans="2:41" ht="23.25">
      <c r="B737" s="23" t="s">
        <v>32</v>
      </c>
      <c r="C737" s="20">
        <f>IF(X689="PAGADO",0,Y694)</f>
        <v>1160</v>
      </c>
      <c r="E737" s="182" t="s">
        <v>20</v>
      </c>
      <c r="F737" s="182"/>
      <c r="G737" s="182"/>
      <c r="H737" s="182"/>
      <c r="V737" s="17"/>
      <c r="X737" s="23" t="s">
        <v>32</v>
      </c>
      <c r="Y737" s="20">
        <f>IF(B737="PAGADO",0,C742)</f>
        <v>1160</v>
      </c>
      <c r="AA737" s="182" t="s">
        <v>20</v>
      </c>
      <c r="AB737" s="182"/>
      <c r="AC737" s="182"/>
      <c r="AD737" s="182"/>
    </row>
    <row r="738" spans="2:41">
      <c r="B738" s="1" t="s">
        <v>0</v>
      </c>
      <c r="C738" s="19">
        <f>H753</f>
        <v>0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>
      <c r="C739" s="2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Y739" s="2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" t="s">
        <v>24</v>
      </c>
      <c r="C740" s="19">
        <f>IF(C737&gt;0,C737+C738,C738)</f>
        <v>1160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1160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9</v>
      </c>
      <c r="C741" s="20">
        <f>C764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Y764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6" t="s">
        <v>25</v>
      </c>
      <c r="C742" s="21">
        <f>C740-C741</f>
        <v>1160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 t="s">
        <v>8</v>
      </c>
      <c r="Y742" s="21">
        <f>Y740-Y741</f>
        <v>1160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6.25">
      <c r="B743" s="185" t="str">
        <f>IF(C742&lt;0,"NO PAGAR","COBRAR")</f>
        <v>COBRAR</v>
      </c>
      <c r="C743" s="185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85" t="str">
        <f>IF(Y742&lt;0,"NO PAGAR","COBRAR")</f>
        <v>COBRAR</v>
      </c>
      <c r="Y743" s="185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76" t="s">
        <v>9</v>
      </c>
      <c r="C744" s="177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76" t="s">
        <v>9</v>
      </c>
      <c r="Y744" s="177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9" t="str">
        <f>IF(C778&lt;0,"SALDO A FAVOR","SALDO ADELANTAD0'")</f>
        <v>SALDO ADELANTAD0'</v>
      </c>
      <c r="C745" s="10" t="b">
        <f>IF(Y689&lt;=0,Y689*-1)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9" t="str">
        <f>IF(C742&lt;0,"SALDO ADELANTADO","SALDO A FAVOR'")</f>
        <v>SALDO A FAVOR'</v>
      </c>
      <c r="Y745" s="10" t="b">
        <f>IF(C742&lt;=0,C742*-1)</f>
        <v>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10</v>
      </c>
      <c r="C746" s="10">
        <f>R755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10</v>
      </c>
      <c r="Y746" s="10">
        <f>AN755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11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11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12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12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13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13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14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14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15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15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16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16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17</v>
      </c>
      <c r="C753" s="10"/>
      <c r="E753" s="178" t="s">
        <v>7</v>
      </c>
      <c r="F753" s="179"/>
      <c r="G753" s="180"/>
      <c r="H753" s="5">
        <f>SUM(H739:H752)</f>
        <v>0</v>
      </c>
      <c r="N753" s="3"/>
      <c r="O753" s="3"/>
      <c r="P753" s="3"/>
      <c r="Q753" s="3"/>
      <c r="R753" s="18"/>
      <c r="S753" s="3"/>
      <c r="V753" s="17"/>
      <c r="X753" s="11" t="s">
        <v>17</v>
      </c>
      <c r="Y753" s="10"/>
      <c r="AA753" s="178" t="s">
        <v>7</v>
      </c>
      <c r="AB753" s="179"/>
      <c r="AC753" s="180"/>
      <c r="AD753" s="5">
        <f>SUM(AD739:AD752)</f>
        <v>0</v>
      </c>
      <c r="AJ753" s="3"/>
      <c r="AK753" s="3"/>
      <c r="AL753" s="3"/>
      <c r="AM753" s="3"/>
      <c r="AN753" s="18"/>
      <c r="AO753" s="3"/>
    </row>
    <row r="754" spans="2:41">
      <c r="B754" s="12"/>
      <c r="C754" s="10"/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2"/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>
      <c r="B755" s="12"/>
      <c r="C755" s="10"/>
      <c r="N755" s="178" t="s">
        <v>7</v>
      </c>
      <c r="O755" s="179"/>
      <c r="P755" s="179"/>
      <c r="Q755" s="180"/>
      <c r="R755" s="18">
        <f>SUM(R739:R754)</f>
        <v>0</v>
      </c>
      <c r="S755" s="3"/>
      <c r="V755" s="17"/>
      <c r="X755" s="12"/>
      <c r="Y755" s="10"/>
      <c r="AJ755" s="178" t="s">
        <v>7</v>
      </c>
      <c r="AK755" s="179"/>
      <c r="AL755" s="179"/>
      <c r="AM755" s="180"/>
      <c r="AN755" s="18">
        <f>SUM(AN739:AN754)</f>
        <v>0</v>
      </c>
      <c r="AO755" s="3"/>
    </row>
    <row r="756" spans="2:41">
      <c r="B756" s="12"/>
      <c r="C756" s="10"/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E758" s="14"/>
      <c r="V758" s="17"/>
      <c r="X758" s="12"/>
      <c r="Y758" s="10"/>
      <c r="AA758" s="14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1"/>
      <c r="C763" s="10"/>
      <c r="V763" s="17"/>
      <c r="X763" s="11"/>
      <c r="Y763" s="10"/>
    </row>
    <row r="764" spans="2:41">
      <c r="B764" s="15" t="s">
        <v>18</v>
      </c>
      <c r="C764" s="16">
        <f>SUM(C745:C763)</f>
        <v>0</v>
      </c>
      <c r="V764" s="17"/>
      <c r="X764" s="15" t="s">
        <v>18</v>
      </c>
      <c r="Y764" s="16">
        <f>SUM(Y745:Y763)</f>
        <v>0</v>
      </c>
    </row>
    <row r="765" spans="2:41">
      <c r="D765" t="s">
        <v>22</v>
      </c>
      <c r="E765" t="s">
        <v>21</v>
      </c>
      <c r="V765" s="17"/>
      <c r="Z765" t="s">
        <v>22</v>
      </c>
      <c r="AA765" t="s">
        <v>21</v>
      </c>
    </row>
    <row r="766" spans="2:41">
      <c r="E766" s="1" t="s">
        <v>19</v>
      </c>
      <c r="V766" s="17"/>
      <c r="AA766" s="1" t="s">
        <v>19</v>
      </c>
    </row>
    <row r="767" spans="2:41">
      <c r="V767" s="17"/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V776" s="17"/>
    </row>
    <row r="777" spans="1:43">
      <c r="H777" s="181" t="s">
        <v>30</v>
      </c>
      <c r="I777" s="181"/>
      <c r="J777" s="181"/>
      <c r="V777" s="17"/>
      <c r="AA777" s="181" t="s">
        <v>31</v>
      </c>
      <c r="AB777" s="181"/>
      <c r="AC777" s="181"/>
    </row>
    <row r="778" spans="1:43">
      <c r="H778" s="181"/>
      <c r="I778" s="181"/>
      <c r="J778" s="181"/>
      <c r="V778" s="17"/>
      <c r="AA778" s="181"/>
      <c r="AB778" s="181"/>
      <c r="AC778" s="181"/>
    </row>
    <row r="779" spans="1:43">
      <c r="V779" s="17"/>
    </row>
    <row r="780" spans="1:43">
      <c r="V780" s="17"/>
    </row>
    <row r="781" spans="1:43" ht="23.25">
      <c r="B781" s="24" t="s">
        <v>69</v>
      </c>
      <c r="V781" s="17"/>
      <c r="X781" s="22" t="s">
        <v>69</v>
      </c>
    </row>
    <row r="782" spans="1:43" ht="23.25">
      <c r="B782" s="23" t="s">
        <v>32</v>
      </c>
      <c r="C782" s="20">
        <f>IF(X737="PAGADO",0,C742)</f>
        <v>1160</v>
      </c>
      <c r="E782" s="182" t="s">
        <v>20</v>
      </c>
      <c r="F782" s="182"/>
      <c r="G782" s="182"/>
      <c r="H782" s="182"/>
      <c r="V782" s="17"/>
      <c r="X782" s="23" t="s">
        <v>32</v>
      </c>
      <c r="Y782" s="20">
        <f>IF(B1582="PAGADO",0,C787)</f>
        <v>1160</v>
      </c>
      <c r="AA782" s="182" t="s">
        <v>20</v>
      </c>
      <c r="AB782" s="182"/>
      <c r="AC782" s="182"/>
      <c r="AD782" s="182"/>
    </row>
    <row r="783" spans="1:43">
      <c r="B783" s="1" t="s">
        <v>0</v>
      </c>
      <c r="C783" s="19">
        <f>H798</f>
        <v>0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1:43">
      <c r="C784" s="2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Y784" s="2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" t="s">
        <v>24</v>
      </c>
      <c r="C785" s="19">
        <f>IF(C782&gt;0,C782+C783,C783)</f>
        <v>1160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" t="s">
        <v>24</v>
      </c>
      <c r="Y785" s="19">
        <f>IF(Y782&gt;0,Y782+Y783,Y783)</f>
        <v>1160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9</v>
      </c>
      <c r="C786" s="20">
        <f>C810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9</v>
      </c>
      <c r="Y786" s="20">
        <f>Y810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6" t="s">
        <v>26</v>
      </c>
      <c r="C787" s="21">
        <f>C785-C786</f>
        <v>1160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6" t="s">
        <v>27</v>
      </c>
      <c r="Y787" s="21">
        <f>Y785-Y786</f>
        <v>1160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3.25">
      <c r="B788" s="6"/>
      <c r="C788" s="7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83" t="str">
        <f>IF(Y787&lt;0,"NO PAGAR","COBRAR'")</f>
        <v>COBRAR'</v>
      </c>
      <c r="Y788" s="183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183" t="str">
        <f>IF(C787&lt;0,"NO PAGAR","COBRAR'")</f>
        <v>COBRAR'</v>
      </c>
      <c r="C789" s="183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6"/>
      <c r="Y789" s="8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76" t="s">
        <v>9</v>
      </c>
      <c r="C790" s="177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76" t="s">
        <v>9</v>
      </c>
      <c r="Y790" s="177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9" t="str">
        <f>IF(Y742&lt;0,"SALDO ADELANTADO","SALDO A FAVOR '")</f>
        <v>SALDO A FAVOR '</v>
      </c>
      <c r="C791" s="10" t="b">
        <f>IF(Y742&lt;=0,Y742*-1)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9" t="str">
        <f>IF(C787&lt;0,"SALDO ADELANTADO","SALDO A FAVOR'")</f>
        <v>SALDO A FAVOR'</v>
      </c>
      <c r="Y791" s="10" t="b">
        <f>IF(C787&lt;=0,C787*-1)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10</v>
      </c>
      <c r="C792" s="10">
        <f>R800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10</v>
      </c>
      <c r="Y792" s="10">
        <f>AN800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11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11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12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12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13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13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14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14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15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15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16</v>
      </c>
      <c r="C798" s="10"/>
      <c r="E798" s="178" t="s">
        <v>7</v>
      </c>
      <c r="F798" s="179"/>
      <c r="G798" s="180"/>
      <c r="H798" s="5">
        <f>SUM(H784:H797)</f>
        <v>0</v>
      </c>
      <c r="N798" s="3"/>
      <c r="O798" s="3"/>
      <c r="P798" s="3"/>
      <c r="Q798" s="3"/>
      <c r="R798" s="18"/>
      <c r="S798" s="3"/>
      <c r="V798" s="17"/>
      <c r="X798" s="11" t="s">
        <v>16</v>
      </c>
      <c r="Y798" s="10"/>
      <c r="AA798" s="178" t="s">
        <v>7</v>
      </c>
      <c r="AB798" s="179"/>
      <c r="AC798" s="180"/>
      <c r="AD798" s="5">
        <f>SUM(AD784:AD797)</f>
        <v>0</v>
      </c>
      <c r="AJ798" s="3"/>
      <c r="AK798" s="3"/>
      <c r="AL798" s="3"/>
      <c r="AM798" s="3"/>
      <c r="AN798" s="18"/>
      <c r="AO798" s="3"/>
    </row>
    <row r="799" spans="2:41">
      <c r="B799" s="11" t="s">
        <v>17</v>
      </c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1" t="s">
        <v>17</v>
      </c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>
      <c r="B800" s="12"/>
      <c r="C800" s="10"/>
      <c r="N800" s="178" t="s">
        <v>7</v>
      </c>
      <c r="O800" s="179"/>
      <c r="P800" s="179"/>
      <c r="Q800" s="180"/>
      <c r="R800" s="18">
        <f>SUM(R784:R799)</f>
        <v>0</v>
      </c>
      <c r="S800" s="3"/>
      <c r="V800" s="17"/>
      <c r="X800" s="12"/>
      <c r="Y800" s="10"/>
      <c r="AJ800" s="178" t="s">
        <v>7</v>
      </c>
      <c r="AK800" s="179"/>
      <c r="AL800" s="179"/>
      <c r="AM800" s="180"/>
      <c r="AN800" s="18">
        <f>SUM(AN784:AN799)</f>
        <v>0</v>
      </c>
      <c r="AO800" s="3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E803" s="14"/>
      <c r="V803" s="17"/>
      <c r="X803" s="12"/>
      <c r="Y803" s="10"/>
      <c r="AA803" s="14"/>
    </row>
    <row r="804" spans="2:27">
      <c r="B804" s="12"/>
      <c r="C804" s="10"/>
      <c r="V804" s="17"/>
      <c r="X804" s="12"/>
      <c r="Y804" s="10"/>
    </row>
    <row r="805" spans="2:27">
      <c r="B805" s="12"/>
      <c r="C805" s="10"/>
      <c r="V805" s="17"/>
      <c r="X805" s="12"/>
      <c r="Y805" s="10"/>
    </row>
    <row r="806" spans="2:27">
      <c r="B806" s="12"/>
      <c r="C806" s="10"/>
      <c r="V806" s="17"/>
      <c r="X806" s="12"/>
      <c r="Y806" s="10"/>
    </row>
    <row r="807" spans="2:27">
      <c r="B807" s="12"/>
      <c r="C807" s="10"/>
      <c r="V807" s="17"/>
      <c r="X807" s="12"/>
      <c r="Y807" s="10"/>
    </row>
    <row r="808" spans="2:27">
      <c r="B808" s="12"/>
      <c r="C808" s="10"/>
      <c r="V808" s="17"/>
      <c r="X808" s="12"/>
      <c r="Y808" s="10"/>
    </row>
    <row r="809" spans="2:27">
      <c r="B809" s="11"/>
      <c r="C809" s="10"/>
      <c r="V809" s="17"/>
      <c r="X809" s="11"/>
      <c r="Y809" s="10"/>
    </row>
    <row r="810" spans="2:27">
      <c r="B810" s="15" t="s">
        <v>18</v>
      </c>
      <c r="C810" s="16">
        <f>SUM(C791:C809)</f>
        <v>0</v>
      </c>
      <c r="D810" t="s">
        <v>22</v>
      </c>
      <c r="E810" t="s">
        <v>21</v>
      </c>
      <c r="V810" s="17"/>
      <c r="X810" s="15" t="s">
        <v>18</v>
      </c>
      <c r="Y810" s="16">
        <f>SUM(Y791:Y809)</f>
        <v>0</v>
      </c>
      <c r="Z810" t="s">
        <v>22</v>
      </c>
      <c r="AA810" t="s">
        <v>21</v>
      </c>
    </row>
    <row r="811" spans="2:27">
      <c r="E811" s="1" t="s">
        <v>19</v>
      </c>
      <c r="V811" s="17"/>
      <c r="AA811" s="1" t="s">
        <v>19</v>
      </c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  <c r="AC824" s="184" t="s">
        <v>29</v>
      </c>
      <c r="AD824" s="184"/>
      <c r="AE824" s="184"/>
    </row>
    <row r="825" spans="2:41">
      <c r="H825" s="181" t="s">
        <v>28</v>
      </c>
      <c r="I825" s="181"/>
      <c r="J825" s="181"/>
      <c r="V825" s="17"/>
      <c r="AC825" s="184"/>
      <c r="AD825" s="184"/>
      <c r="AE825" s="184"/>
    </row>
    <row r="826" spans="2:41">
      <c r="H826" s="181"/>
      <c r="I826" s="181"/>
      <c r="J826" s="181"/>
      <c r="V826" s="17"/>
      <c r="AC826" s="184"/>
      <c r="AD826" s="184"/>
      <c r="AE826" s="184"/>
    </row>
    <row r="827" spans="2:41">
      <c r="V827" s="17"/>
    </row>
    <row r="828" spans="2:41">
      <c r="V828" s="17"/>
    </row>
    <row r="829" spans="2:41" ht="23.25">
      <c r="B829" s="22" t="s">
        <v>70</v>
      </c>
      <c r="V829" s="17"/>
      <c r="X829" s="22" t="s">
        <v>70</v>
      </c>
    </row>
    <row r="830" spans="2:41" ht="23.25">
      <c r="B830" s="23" t="s">
        <v>32</v>
      </c>
      <c r="C830" s="20">
        <f>IF(X782="PAGADO",0,Y787)</f>
        <v>1160</v>
      </c>
      <c r="E830" s="182" t="s">
        <v>20</v>
      </c>
      <c r="F830" s="182"/>
      <c r="G830" s="182"/>
      <c r="H830" s="182"/>
      <c r="V830" s="17"/>
      <c r="X830" s="23" t="s">
        <v>32</v>
      </c>
      <c r="Y830" s="20">
        <f>IF(B830="PAGADO",0,C835)</f>
        <v>1160</v>
      </c>
      <c r="AA830" s="182" t="s">
        <v>20</v>
      </c>
      <c r="AB830" s="182"/>
      <c r="AC830" s="182"/>
      <c r="AD830" s="182"/>
    </row>
    <row r="831" spans="2:41">
      <c r="B831" s="1" t="s">
        <v>0</v>
      </c>
      <c r="C831" s="19">
        <f>H846</f>
        <v>0</v>
      </c>
      <c r="E831" s="2" t="s">
        <v>1</v>
      </c>
      <c r="F831" s="2" t="s">
        <v>2</v>
      </c>
      <c r="G831" s="2" t="s">
        <v>3</v>
      </c>
      <c r="H831" s="2" t="s">
        <v>4</v>
      </c>
      <c r="N831" s="2" t="s">
        <v>1</v>
      </c>
      <c r="O831" s="2" t="s">
        <v>5</v>
      </c>
      <c r="P831" s="2" t="s">
        <v>4</v>
      </c>
      <c r="Q831" s="2" t="s">
        <v>6</v>
      </c>
      <c r="R831" s="2" t="s">
        <v>7</v>
      </c>
      <c r="S831" s="3"/>
      <c r="V831" s="17"/>
      <c r="X831" s="1" t="s">
        <v>0</v>
      </c>
      <c r="Y831" s="19">
        <f>AD846</f>
        <v>0</v>
      </c>
      <c r="AA831" s="2" t="s">
        <v>1</v>
      </c>
      <c r="AB831" s="2" t="s">
        <v>2</v>
      </c>
      <c r="AC831" s="2" t="s">
        <v>3</v>
      </c>
      <c r="AD831" s="2" t="s">
        <v>4</v>
      </c>
      <c r="AJ831" s="2" t="s">
        <v>1</v>
      </c>
      <c r="AK831" s="2" t="s">
        <v>5</v>
      </c>
      <c r="AL831" s="2" t="s">
        <v>4</v>
      </c>
      <c r="AM831" s="2" t="s">
        <v>6</v>
      </c>
      <c r="AN831" s="2" t="s">
        <v>7</v>
      </c>
      <c r="AO831" s="3"/>
    </row>
    <row r="832" spans="2:41">
      <c r="C832" s="2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Y832" s="2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" t="s">
        <v>24</v>
      </c>
      <c r="C833" s="19">
        <f>IF(C830&gt;0,C830+C831,C831)</f>
        <v>1160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" t="s">
        <v>24</v>
      </c>
      <c r="Y833" s="19">
        <f>IF(Y830&gt;0,Y831+Y830,Y831)</f>
        <v>1160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9</v>
      </c>
      <c r="C834" s="20">
        <f>C857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9</v>
      </c>
      <c r="Y834" s="20">
        <f>Y857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6" t="s">
        <v>25</v>
      </c>
      <c r="C835" s="21">
        <f>C833-C834</f>
        <v>1160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6" t="s">
        <v>8</v>
      </c>
      <c r="Y835" s="21">
        <f>Y833-Y834</f>
        <v>1160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ht="26.25">
      <c r="B836" s="185" t="str">
        <f>IF(C835&lt;0,"NO PAGAR","COBRAR")</f>
        <v>COBRAR</v>
      </c>
      <c r="C836" s="185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85" t="str">
        <f>IF(Y835&lt;0,"NO PAGAR","COBRAR")</f>
        <v>COBRAR</v>
      </c>
      <c r="Y836" s="185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76" t="s">
        <v>9</v>
      </c>
      <c r="C837" s="177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76" t="s">
        <v>9</v>
      </c>
      <c r="Y837" s="177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9" t="str">
        <f>IF(C871&lt;0,"SALDO A FAVOR","SALDO ADELANTAD0'")</f>
        <v>SALDO ADELANTAD0'</v>
      </c>
      <c r="C838" s="10" t="b">
        <f>IF(Y782&lt;=0,Y782*-1)</f>
        <v>0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9" t="str">
        <f>IF(C835&lt;0,"SALDO ADELANTADO","SALDO A FAVOR'")</f>
        <v>SALDO A FAVOR'</v>
      </c>
      <c r="Y838" s="10" t="b">
        <f>IF(C835&lt;=0,C835*-1)</f>
        <v>0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10</v>
      </c>
      <c r="C839" s="10">
        <f>R848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10</v>
      </c>
      <c r="Y839" s="10">
        <f>AN848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11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11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12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12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13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13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14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14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15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15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16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16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17</v>
      </c>
      <c r="C846" s="10"/>
      <c r="E846" s="178" t="s">
        <v>7</v>
      </c>
      <c r="F846" s="179"/>
      <c r="G846" s="180"/>
      <c r="H846" s="5">
        <f>SUM(H832:H845)</f>
        <v>0</v>
      </c>
      <c r="N846" s="3"/>
      <c r="O846" s="3"/>
      <c r="P846" s="3"/>
      <c r="Q846" s="3"/>
      <c r="R846" s="18"/>
      <c r="S846" s="3"/>
      <c r="V846" s="17"/>
      <c r="X846" s="11" t="s">
        <v>17</v>
      </c>
      <c r="Y846" s="10"/>
      <c r="AA846" s="178" t="s">
        <v>7</v>
      </c>
      <c r="AB846" s="179"/>
      <c r="AC846" s="180"/>
      <c r="AD846" s="5">
        <f>SUM(AD832:AD845)</f>
        <v>0</v>
      </c>
      <c r="AJ846" s="3"/>
      <c r="AK846" s="3"/>
      <c r="AL846" s="3"/>
      <c r="AM846" s="3"/>
      <c r="AN846" s="18"/>
      <c r="AO846" s="3"/>
    </row>
    <row r="847" spans="2:41">
      <c r="B847" s="12"/>
      <c r="C847" s="10"/>
      <c r="E847" s="13"/>
      <c r="F847" s="13"/>
      <c r="G847" s="13"/>
      <c r="N847" s="3"/>
      <c r="O847" s="3"/>
      <c r="P847" s="3"/>
      <c r="Q847" s="3"/>
      <c r="R847" s="18"/>
      <c r="S847" s="3"/>
      <c r="V847" s="17"/>
      <c r="X847" s="12"/>
      <c r="Y847" s="10"/>
      <c r="AA847" s="13"/>
      <c r="AB847" s="13"/>
      <c r="AC847" s="13"/>
      <c r="AJ847" s="3"/>
      <c r="AK847" s="3"/>
      <c r="AL847" s="3"/>
      <c r="AM847" s="3"/>
      <c r="AN847" s="18"/>
      <c r="AO847" s="3"/>
    </row>
    <row r="848" spans="2:41">
      <c r="B848" s="12"/>
      <c r="C848" s="10"/>
      <c r="N848" s="178" t="s">
        <v>7</v>
      </c>
      <c r="O848" s="179"/>
      <c r="P848" s="179"/>
      <c r="Q848" s="180"/>
      <c r="R848" s="18">
        <f>SUM(R832:R847)</f>
        <v>0</v>
      </c>
      <c r="S848" s="3"/>
      <c r="V848" s="17"/>
      <c r="X848" s="12"/>
      <c r="Y848" s="10"/>
      <c r="AJ848" s="178" t="s">
        <v>7</v>
      </c>
      <c r="AK848" s="179"/>
      <c r="AL848" s="179"/>
      <c r="AM848" s="180"/>
      <c r="AN848" s="18">
        <f>SUM(AN832:AN847)</f>
        <v>0</v>
      </c>
      <c r="AO848" s="3"/>
    </row>
    <row r="849" spans="2:27">
      <c r="B849" s="12"/>
      <c r="C849" s="10"/>
      <c r="V849" s="17"/>
      <c r="X849" s="12"/>
      <c r="Y849" s="10"/>
    </row>
    <row r="850" spans="2:27">
      <c r="B850" s="12"/>
      <c r="C850" s="10"/>
      <c r="V850" s="17"/>
      <c r="X850" s="12"/>
      <c r="Y850" s="10"/>
    </row>
    <row r="851" spans="2:27">
      <c r="B851" s="12"/>
      <c r="C851" s="10"/>
      <c r="E851" s="14"/>
      <c r="V851" s="17"/>
      <c r="X851" s="12"/>
      <c r="Y851" s="10"/>
      <c r="AA851" s="14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2"/>
      <c r="C854" s="10"/>
      <c r="V854" s="17"/>
      <c r="X854" s="12"/>
      <c r="Y854" s="10"/>
    </row>
    <row r="855" spans="2:27">
      <c r="B855" s="12"/>
      <c r="C855" s="10"/>
      <c r="V855" s="17"/>
      <c r="X855" s="12"/>
      <c r="Y855" s="10"/>
    </row>
    <row r="856" spans="2:27">
      <c r="B856" s="11"/>
      <c r="C856" s="10"/>
      <c r="V856" s="17"/>
      <c r="X856" s="11"/>
      <c r="Y856" s="10"/>
    </row>
    <row r="857" spans="2:27">
      <c r="B857" s="15" t="s">
        <v>18</v>
      </c>
      <c r="C857" s="16">
        <f>SUM(C838:C856)</f>
        <v>0</v>
      </c>
      <c r="V857" s="17"/>
      <c r="X857" s="15" t="s">
        <v>18</v>
      </c>
      <c r="Y857" s="16">
        <f>SUM(Y838:Y856)</f>
        <v>0</v>
      </c>
    </row>
    <row r="858" spans="2:27">
      <c r="D858" t="s">
        <v>22</v>
      </c>
      <c r="E858" t="s">
        <v>21</v>
      </c>
      <c r="V858" s="17"/>
      <c r="Z858" t="s">
        <v>22</v>
      </c>
      <c r="AA858" t="s">
        <v>21</v>
      </c>
    </row>
    <row r="859" spans="2:27">
      <c r="E859" s="1" t="s">
        <v>19</v>
      </c>
      <c r="V859" s="17"/>
      <c r="AA859" s="1" t="s">
        <v>19</v>
      </c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1:43">
      <c r="V865" s="17"/>
    </row>
    <row r="866" spans="1:43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V869" s="17"/>
    </row>
    <row r="870" spans="1:43">
      <c r="H870" s="181" t="s">
        <v>30</v>
      </c>
      <c r="I870" s="181"/>
      <c r="J870" s="181"/>
      <c r="V870" s="17"/>
      <c r="AA870" s="181" t="s">
        <v>31</v>
      </c>
      <c r="AB870" s="181"/>
      <c r="AC870" s="181"/>
    </row>
    <row r="871" spans="1:43">
      <c r="H871" s="181"/>
      <c r="I871" s="181"/>
      <c r="J871" s="181"/>
      <c r="V871" s="17"/>
      <c r="AA871" s="181"/>
      <c r="AB871" s="181"/>
      <c r="AC871" s="181"/>
    </row>
    <row r="872" spans="1:43">
      <c r="V872" s="17"/>
    </row>
    <row r="873" spans="1:43">
      <c r="V873" s="17"/>
    </row>
    <row r="874" spans="1:43" ht="23.25">
      <c r="B874" s="24" t="s">
        <v>70</v>
      </c>
      <c r="V874" s="17"/>
      <c r="X874" s="22" t="s">
        <v>70</v>
      </c>
    </row>
    <row r="875" spans="1:43" ht="23.25">
      <c r="B875" s="23" t="s">
        <v>32</v>
      </c>
      <c r="C875" s="20">
        <f>IF(X830="PAGADO",0,C835)</f>
        <v>1160</v>
      </c>
      <c r="E875" s="182" t="s">
        <v>20</v>
      </c>
      <c r="F875" s="182"/>
      <c r="G875" s="182"/>
      <c r="H875" s="182"/>
      <c r="V875" s="17"/>
      <c r="X875" s="23" t="s">
        <v>32</v>
      </c>
      <c r="Y875" s="20">
        <f>IF(B1675="PAGADO",0,C880)</f>
        <v>1160</v>
      </c>
      <c r="AA875" s="182" t="s">
        <v>20</v>
      </c>
      <c r="AB875" s="182"/>
      <c r="AC875" s="182"/>
      <c r="AD875" s="182"/>
    </row>
    <row r="876" spans="1:43">
      <c r="B876" s="1" t="s">
        <v>0</v>
      </c>
      <c r="C876" s="19">
        <f>H891</f>
        <v>0</v>
      </c>
      <c r="E876" s="2" t="s">
        <v>1</v>
      </c>
      <c r="F876" s="2" t="s">
        <v>2</v>
      </c>
      <c r="G876" s="2" t="s">
        <v>3</v>
      </c>
      <c r="H876" s="2" t="s">
        <v>4</v>
      </c>
      <c r="N876" s="2" t="s">
        <v>1</v>
      </c>
      <c r="O876" s="2" t="s">
        <v>5</v>
      </c>
      <c r="P876" s="2" t="s">
        <v>4</v>
      </c>
      <c r="Q876" s="2" t="s">
        <v>6</v>
      </c>
      <c r="R876" s="2" t="s">
        <v>7</v>
      </c>
      <c r="S876" s="3"/>
      <c r="V876" s="17"/>
      <c r="X876" s="1" t="s">
        <v>0</v>
      </c>
      <c r="Y876" s="19">
        <f>AD891</f>
        <v>0</v>
      </c>
      <c r="AA876" s="2" t="s">
        <v>1</v>
      </c>
      <c r="AB876" s="2" t="s">
        <v>2</v>
      </c>
      <c r="AC876" s="2" t="s">
        <v>3</v>
      </c>
      <c r="AD876" s="2" t="s">
        <v>4</v>
      </c>
      <c r="AJ876" s="2" t="s">
        <v>1</v>
      </c>
      <c r="AK876" s="2" t="s">
        <v>5</v>
      </c>
      <c r="AL876" s="2" t="s">
        <v>4</v>
      </c>
      <c r="AM876" s="2" t="s">
        <v>6</v>
      </c>
      <c r="AN876" s="2" t="s">
        <v>7</v>
      </c>
      <c r="AO876" s="3"/>
    </row>
    <row r="877" spans="1:43">
      <c r="C877" s="2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Y877" s="2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1:43">
      <c r="B878" s="1" t="s">
        <v>24</v>
      </c>
      <c r="C878" s="19">
        <f>IF(C875&gt;0,C875+C876,C876)</f>
        <v>1160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" t="s">
        <v>24</v>
      </c>
      <c r="Y878" s="19">
        <f>IF(Y875&gt;0,Y875+Y876,Y876)</f>
        <v>1160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9</v>
      </c>
      <c r="C879" s="20">
        <f>C903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9</v>
      </c>
      <c r="Y879" s="20">
        <f>Y903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6" t="s">
        <v>26</v>
      </c>
      <c r="C880" s="21">
        <f>C878-C879</f>
        <v>1160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6" t="s">
        <v>27</v>
      </c>
      <c r="Y880" s="21">
        <f>Y878-Y879</f>
        <v>1160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ht="23.25">
      <c r="B881" s="6"/>
      <c r="C881" s="7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83" t="str">
        <f>IF(Y880&lt;0,"NO PAGAR","COBRAR'")</f>
        <v>COBRAR'</v>
      </c>
      <c r="Y881" s="183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183" t="str">
        <f>IF(C880&lt;0,"NO PAGAR","COBRAR'")</f>
        <v>COBRAR'</v>
      </c>
      <c r="C882" s="183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6"/>
      <c r="Y882" s="8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76" t="s">
        <v>9</v>
      </c>
      <c r="C883" s="177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76" t="s">
        <v>9</v>
      </c>
      <c r="Y883" s="177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9" t="str">
        <f>IF(Y835&lt;0,"SALDO ADELANTADO","SALDO A FAVOR '")</f>
        <v>SALDO A FAVOR '</v>
      </c>
      <c r="C884" s="10" t="b">
        <f>IF(Y835&lt;=0,Y835*-1)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9" t="str">
        <f>IF(C880&lt;0,"SALDO ADELANTADO","SALDO A FAVOR'")</f>
        <v>SALDO A FAVOR'</v>
      </c>
      <c r="Y884" s="10" t="b">
        <f>IF(C880&lt;=0,C880*-1)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10</v>
      </c>
      <c r="C885" s="10">
        <f>R893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10</v>
      </c>
      <c r="Y885" s="10">
        <f>AN893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11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11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12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12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13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13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14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14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15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15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16</v>
      </c>
      <c r="C891" s="10"/>
      <c r="E891" s="178" t="s">
        <v>7</v>
      </c>
      <c r="F891" s="179"/>
      <c r="G891" s="180"/>
      <c r="H891" s="5">
        <f>SUM(H877:H890)</f>
        <v>0</v>
      </c>
      <c r="N891" s="3"/>
      <c r="O891" s="3"/>
      <c r="P891" s="3"/>
      <c r="Q891" s="3"/>
      <c r="R891" s="18"/>
      <c r="S891" s="3"/>
      <c r="V891" s="17"/>
      <c r="X891" s="11" t="s">
        <v>16</v>
      </c>
      <c r="Y891" s="10"/>
      <c r="AA891" s="178" t="s">
        <v>7</v>
      </c>
      <c r="AB891" s="179"/>
      <c r="AC891" s="180"/>
      <c r="AD891" s="5">
        <f>SUM(AD877:AD890)</f>
        <v>0</v>
      </c>
      <c r="AJ891" s="3"/>
      <c r="AK891" s="3"/>
      <c r="AL891" s="3"/>
      <c r="AM891" s="3"/>
      <c r="AN891" s="18"/>
      <c r="AO891" s="3"/>
    </row>
    <row r="892" spans="2:41">
      <c r="B892" s="11" t="s">
        <v>17</v>
      </c>
      <c r="C892" s="10"/>
      <c r="E892" s="13"/>
      <c r="F892" s="13"/>
      <c r="G892" s="13"/>
      <c r="N892" s="3"/>
      <c r="O892" s="3"/>
      <c r="P892" s="3"/>
      <c r="Q892" s="3"/>
      <c r="R892" s="18"/>
      <c r="S892" s="3"/>
      <c r="V892" s="17"/>
      <c r="X892" s="11" t="s">
        <v>17</v>
      </c>
      <c r="Y892" s="10"/>
      <c r="AA892" s="13"/>
      <c r="AB892" s="13"/>
      <c r="AC892" s="13"/>
      <c r="AJ892" s="3"/>
      <c r="AK892" s="3"/>
      <c r="AL892" s="3"/>
      <c r="AM892" s="3"/>
      <c r="AN892" s="18"/>
      <c r="AO892" s="3"/>
    </row>
    <row r="893" spans="2:41">
      <c r="B893" s="12"/>
      <c r="C893" s="10"/>
      <c r="N893" s="178" t="s">
        <v>7</v>
      </c>
      <c r="O893" s="179"/>
      <c r="P893" s="179"/>
      <c r="Q893" s="180"/>
      <c r="R893" s="18">
        <f>SUM(R877:R892)</f>
        <v>0</v>
      </c>
      <c r="S893" s="3"/>
      <c r="V893" s="17"/>
      <c r="X893" s="12"/>
      <c r="Y893" s="10"/>
      <c r="AJ893" s="178" t="s">
        <v>7</v>
      </c>
      <c r="AK893" s="179"/>
      <c r="AL893" s="179"/>
      <c r="AM893" s="180"/>
      <c r="AN893" s="18">
        <f>SUM(AN877:AN892)</f>
        <v>0</v>
      </c>
      <c r="AO893" s="3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E896" s="14"/>
      <c r="V896" s="17"/>
      <c r="X896" s="12"/>
      <c r="Y896" s="10"/>
      <c r="AA896" s="14"/>
    </row>
    <row r="897" spans="2:27">
      <c r="B897" s="12"/>
      <c r="C897" s="10"/>
      <c r="V897" s="17"/>
      <c r="X897" s="12"/>
      <c r="Y897" s="10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1"/>
      <c r="C902" s="10"/>
      <c r="V902" s="17"/>
      <c r="X902" s="11"/>
      <c r="Y902" s="10"/>
    </row>
    <row r="903" spans="2:27">
      <c r="B903" s="15" t="s">
        <v>18</v>
      </c>
      <c r="C903" s="16">
        <f>SUM(C884:C902)</f>
        <v>0</v>
      </c>
      <c r="D903" t="s">
        <v>22</v>
      </c>
      <c r="E903" t="s">
        <v>21</v>
      </c>
      <c r="V903" s="17"/>
      <c r="X903" s="15" t="s">
        <v>18</v>
      </c>
      <c r="Y903" s="16">
        <f>SUM(Y884:Y902)</f>
        <v>0</v>
      </c>
      <c r="Z903" t="s">
        <v>22</v>
      </c>
      <c r="AA903" t="s">
        <v>21</v>
      </c>
    </row>
    <row r="904" spans="2:27">
      <c r="E904" s="1" t="s">
        <v>19</v>
      </c>
      <c r="V904" s="17"/>
      <c r="AA904" s="1" t="s">
        <v>19</v>
      </c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  <c r="AC918" s="184" t="s">
        <v>29</v>
      </c>
      <c r="AD918" s="184"/>
      <c r="AE918" s="184"/>
    </row>
    <row r="919" spans="2:41">
      <c r="H919" s="181" t="s">
        <v>28</v>
      </c>
      <c r="I919" s="181"/>
      <c r="J919" s="181"/>
      <c r="V919" s="17"/>
      <c r="AC919" s="184"/>
      <c r="AD919" s="184"/>
      <c r="AE919" s="184"/>
    </row>
    <row r="920" spans="2:41">
      <c r="H920" s="181"/>
      <c r="I920" s="181"/>
      <c r="J920" s="181"/>
      <c r="V920" s="17"/>
      <c r="AC920" s="184"/>
      <c r="AD920" s="184"/>
      <c r="AE920" s="184"/>
    </row>
    <row r="921" spans="2:41">
      <c r="V921" s="17"/>
    </row>
    <row r="922" spans="2:41">
      <c r="V922" s="17"/>
    </row>
    <row r="923" spans="2:41" ht="23.25">
      <c r="B923" s="22" t="s">
        <v>71</v>
      </c>
      <c r="V923" s="17"/>
      <c r="X923" s="22" t="s">
        <v>71</v>
      </c>
    </row>
    <row r="924" spans="2:41" ht="23.25">
      <c r="B924" s="23" t="s">
        <v>32</v>
      </c>
      <c r="C924" s="20">
        <f>IF(X875="PAGADO",0,Y880)</f>
        <v>1160</v>
      </c>
      <c r="E924" s="182" t="s">
        <v>20</v>
      </c>
      <c r="F924" s="182"/>
      <c r="G924" s="182"/>
      <c r="H924" s="182"/>
      <c r="V924" s="17"/>
      <c r="X924" s="23" t="s">
        <v>32</v>
      </c>
      <c r="Y924" s="20">
        <f>IF(B924="PAGADO",0,C929)</f>
        <v>1160</v>
      </c>
      <c r="AA924" s="182" t="s">
        <v>20</v>
      </c>
      <c r="AB924" s="182"/>
      <c r="AC924" s="182"/>
      <c r="AD924" s="182"/>
    </row>
    <row r="925" spans="2:41">
      <c r="B925" s="1" t="s">
        <v>0</v>
      </c>
      <c r="C925" s="19">
        <f>H940</f>
        <v>0</v>
      </c>
      <c r="E925" s="2" t="s">
        <v>1</v>
      </c>
      <c r="F925" s="2" t="s">
        <v>2</v>
      </c>
      <c r="G925" s="2" t="s">
        <v>3</v>
      </c>
      <c r="H925" s="2" t="s">
        <v>4</v>
      </c>
      <c r="N925" s="2" t="s">
        <v>1</v>
      </c>
      <c r="O925" s="2" t="s">
        <v>5</v>
      </c>
      <c r="P925" s="2" t="s">
        <v>4</v>
      </c>
      <c r="Q925" s="2" t="s">
        <v>6</v>
      </c>
      <c r="R925" s="2" t="s">
        <v>7</v>
      </c>
      <c r="S925" s="3"/>
      <c r="V925" s="17"/>
      <c r="X925" s="1" t="s">
        <v>0</v>
      </c>
      <c r="Y925" s="19">
        <f>AD940</f>
        <v>0</v>
      </c>
      <c r="AA925" s="2" t="s">
        <v>1</v>
      </c>
      <c r="AB925" s="2" t="s">
        <v>2</v>
      </c>
      <c r="AC925" s="2" t="s">
        <v>3</v>
      </c>
      <c r="AD925" s="2" t="s">
        <v>4</v>
      </c>
      <c r="AJ925" s="2" t="s">
        <v>1</v>
      </c>
      <c r="AK925" s="2" t="s">
        <v>5</v>
      </c>
      <c r="AL925" s="2" t="s">
        <v>4</v>
      </c>
      <c r="AM925" s="2" t="s">
        <v>6</v>
      </c>
      <c r="AN925" s="2" t="s">
        <v>7</v>
      </c>
      <c r="AO925" s="3"/>
    </row>
    <row r="926" spans="2:41">
      <c r="C926" s="2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Y926" s="2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" t="s">
        <v>24</v>
      </c>
      <c r="C927" s="19">
        <f>IF(C924&gt;0,C924+C925,C925)</f>
        <v>1160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24</v>
      </c>
      <c r="Y927" s="19">
        <f>IF(Y924&gt;0,Y925+Y924,Y925)</f>
        <v>1160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9</v>
      </c>
      <c r="C928" s="20">
        <f>C951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9</v>
      </c>
      <c r="Y928" s="20">
        <f>Y951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6" t="s">
        <v>25</v>
      </c>
      <c r="C929" s="21">
        <f>C927-C928</f>
        <v>1160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6" t="s">
        <v>8</v>
      </c>
      <c r="Y929" s="21">
        <f>Y927-Y928</f>
        <v>1160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6.25">
      <c r="B930" s="185" t="str">
        <f>IF(C929&lt;0,"NO PAGAR","COBRAR")</f>
        <v>COBRAR</v>
      </c>
      <c r="C930" s="185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85" t="str">
        <f>IF(Y929&lt;0,"NO PAGAR","COBRAR")</f>
        <v>COBRAR</v>
      </c>
      <c r="Y930" s="185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76" t="s">
        <v>9</v>
      </c>
      <c r="C931" s="177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76" t="s">
        <v>9</v>
      </c>
      <c r="Y931" s="177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9" t="str">
        <f>IF(C965&lt;0,"SALDO A FAVOR","SALDO ADELANTAD0'")</f>
        <v>SALDO ADELANTAD0'</v>
      </c>
      <c r="C932" s="10" t="b">
        <f>IF(Y880&lt;=0,Y880*-1)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IF(C929&lt;0,"SALDO ADELANTADO","SALDO A FAVOR'")</f>
        <v>SALDO A FAVOR'</v>
      </c>
      <c r="Y932" s="10" t="b">
        <f>IF(C929&lt;=0,C929*-1)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10</v>
      </c>
      <c r="C933" s="10">
        <f>R942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AN942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16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17</v>
      </c>
      <c r="C940" s="10"/>
      <c r="E940" s="178" t="s">
        <v>7</v>
      </c>
      <c r="F940" s="179"/>
      <c r="G940" s="180"/>
      <c r="H940" s="5">
        <f>SUM(H926:H939)</f>
        <v>0</v>
      </c>
      <c r="N940" s="3"/>
      <c r="O940" s="3"/>
      <c r="P940" s="3"/>
      <c r="Q940" s="3"/>
      <c r="R940" s="18"/>
      <c r="S940" s="3"/>
      <c r="V940" s="17"/>
      <c r="X940" s="11" t="s">
        <v>17</v>
      </c>
      <c r="Y940" s="10"/>
      <c r="AA940" s="178" t="s">
        <v>7</v>
      </c>
      <c r="AB940" s="179"/>
      <c r="AC940" s="180"/>
      <c r="AD940" s="5">
        <f>SUM(AD926:AD939)</f>
        <v>0</v>
      </c>
      <c r="AJ940" s="3"/>
      <c r="AK940" s="3"/>
      <c r="AL940" s="3"/>
      <c r="AM940" s="3"/>
      <c r="AN940" s="18"/>
      <c r="AO940" s="3"/>
    </row>
    <row r="941" spans="2:41">
      <c r="B941" s="12"/>
      <c r="C941" s="10"/>
      <c r="E941" s="13"/>
      <c r="F941" s="13"/>
      <c r="G941" s="13"/>
      <c r="N941" s="3"/>
      <c r="O941" s="3"/>
      <c r="P941" s="3"/>
      <c r="Q941" s="3"/>
      <c r="R941" s="18"/>
      <c r="S941" s="3"/>
      <c r="V941" s="17"/>
      <c r="X941" s="12"/>
      <c r="Y941" s="10"/>
      <c r="AA941" s="13"/>
      <c r="AB941" s="13"/>
      <c r="AC941" s="13"/>
      <c r="AJ941" s="3"/>
      <c r="AK941" s="3"/>
      <c r="AL941" s="3"/>
      <c r="AM941" s="3"/>
      <c r="AN941" s="18"/>
      <c r="AO941" s="3"/>
    </row>
    <row r="942" spans="2:41">
      <c r="B942" s="12"/>
      <c r="C942" s="10"/>
      <c r="N942" s="178" t="s">
        <v>7</v>
      </c>
      <c r="O942" s="179"/>
      <c r="P942" s="179"/>
      <c r="Q942" s="180"/>
      <c r="R942" s="18">
        <f>SUM(R926:R941)</f>
        <v>0</v>
      </c>
      <c r="S942" s="3"/>
      <c r="V942" s="17"/>
      <c r="X942" s="12"/>
      <c r="Y942" s="10"/>
      <c r="AJ942" s="178" t="s">
        <v>7</v>
      </c>
      <c r="AK942" s="179"/>
      <c r="AL942" s="179"/>
      <c r="AM942" s="180"/>
      <c r="AN942" s="18">
        <f>SUM(AN926:AN941)</f>
        <v>0</v>
      </c>
      <c r="AO942" s="3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2"/>
      <c r="C945" s="10"/>
      <c r="E945" s="14"/>
      <c r="V945" s="17"/>
      <c r="X945" s="12"/>
      <c r="Y945" s="10"/>
      <c r="AA945" s="14"/>
    </row>
    <row r="946" spans="1:43">
      <c r="B946" s="12"/>
      <c r="C946" s="10"/>
      <c r="V946" s="17"/>
      <c r="X946" s="12"/>
      <c r="Y946" s="10"/>
    </row>
    <row r="947" spans="1:43">
      <c r="B947" s="12"/>
      <c r="C947" s="10"/>
      <c r="V947" s="17"/>
      <c r="X947" s="12"/>
      <c r="Y947" s="10"/>
    </row>
    <row r="948" spans="1:43">
      <c r="B948" s="12"/>
      <c r="C948" s="10"/>
      <c r="V948" s="17"/>
      <c r="X948" s="12"/>
      <c r="Y948" s="10"/>
    </row>
    <row r="949" spans="1:43">
      <c r="B949" s="12"/>
      <c r="C949" s="10"/>
      <c r="V949" s="17"/>
      <c r="X949" s="12"/>
      <c r="Y949" s="10"/>
    </row>
    <row r="950" spans="1:43">
      <c r="B950" s="11"/>
      <c r="C950" s="10"/>
      <c r="V950" s="17"/>
      <c r="X950" s="11"/>
      <c r="Y950" s="10"/>
    </row>
    <row r="951" spans="1:43">
      <c r="B951" s="15" t="s">
        <v>18</v>
      </c>
      <c r="C951" s="16">
        <f>SUM(C932:C950)</f>
        <v>0</v>
      </c>
      <c r="V951" s="17"/>
      <c r="X951" s="15" t="s">
        <v>18</v>
      </c>
      <c r="Y951" s="16">
        <f>SUM(Y932:Y950)</f>
        <v>0</v>
      </c>
    </row>
    <row r="952" spans="1:43">
      <c r="D952" t="s">
        <v>22</v>
      </c>
      <c r="E952" t="s">
        <v>21</v>
      </c>
      <c r="V952" s="17"/>
      <c r="Z952" t="s">
        <v>22</v>
      </c>
      <c r="AA952" t="s">
        <v>21</v>
      </c>
    </row>
    <row r="953" spans="1:43">
      <c r="E953" s="1" t="s">
        <v>19</v>
      </c>
      <c r="V953" s="17"/>
      <c r="AA953" s="1" t="s">
        <v>19</v>
      </c>
    </row>
    <row r="954" spans="1:43">
      <c r="V954" s="17"/>
    </row>
    <row r="955" spans="1:43">
      <c r="V955" s="17"/>
    </row>
    <row r="956" spans="1:43">
      <c r="V956" s="17"/>
    </row>
    <row r="957" spans="1:43">
      <c r="V957" s="17"/>
    </row>
    <row r="958" spans="1:43">
      <c r="V958" s="17"/>
    </row>
    <row r="959" spans="1:43">
      <c r="V959" s="17"/>
    </row>
    <row r="960" spans="1:43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V963" s="17"/>
    </row>
    <row r="964" spans="1:43">
      <c r="H964" s="181" t="s">
        <v>30</v>
      </c>
      <c r="I964" s="181"/>
      <c r="J964" s="181"/>
      <c r="V964" s="17"/>
      <c r="AA964" s="181" t="s">
        <v>31</v>
      </c>
      <c r="AB964" s="181"/>
      <c r="AC964" s="181"/>
    </row>
    <row r="965" spans="1:43">
      <c r="H965" s="181"/>
      <c r="I965" s="181"/>
      <c r="J965" s="181"/>
      <c r="V965" s="17"/>
      <c r="AA965" s="181"/>
      <c r="AB965" s="181"/>
      <c r="AC965" s="181"/>
    </row>
    <row r="966" spans="1:43">
      <c r="V966" s="17"/>
    </row>
    <row r="967" spans="1:43">
      <c r="V967" s="17"/>
    </row>
    <row r="968" spans="1:43" ht="23.25">
      <c r="B968" s="24" t="s">
        <v>73</v>
      </c>
      <c r="V968" s="17"/>
      <c r="X968" s="22" t="s">
        <v>71</v>
      </c>
    </row>
    <row r="969" spans="1:43" ht="23.25">
      <c r="B969" s="23" t="s">
        <v>32</v>
      </c>
      <c r="C969" s="20">
        <f>IF(X924="PAGADO",0,C929)</f>
        <v>1160</v>
      </c>
      <c r="E969" s="182" t="s">
        <v>20</v>
      </c>
      <c r="F969" s="182"/>
      <c r="G969" s="182"/>
      <c r="H969" s="182"/>
      <c r="V969" s="17"/>
      <c r="X969" s="23" t="s">
        <v>32</v>
      </c>
      <c r="Y969" s="20">
        <f>IF(B1769="PAGADO",0,C974)</f>
        <v>1160</v>
      </c>
      <c r="AA969" s="182" t="s">
        <v>20</v>
      </c>
      <c r="AB969" s="182"/>
      <c r="AC969" s="182"/>
      <c r="AD969" s="182"/>
    </row>
    <row r="970" spans="1:43">
      <c r="B970" s="1" t="s">
        <v>0</v>
      </c>
      <c r="C970" s="19">
        <f>H985</f>
        <v>0</v>
      </c>
      <c r="E970" s="2" t="s">
        <v>1</v>
      </c>
      <c r="F970" s="2" t="s">
        <v>2</v>
      </c>
      <c r="G970" s="2" t="s">
        <v>3</v>
      </c>
      <c r="H970" s="2" t="s">
        <v>4</v>
      </c>
      <c r="N970" s="2" t="s">
        <v>1</v>
      </c>
      <c r="O970" s="2" t="s">
        <v>5</v>
      </c>
      <c r="P970" s="2" t="s">
        <v>4</v>
      </c>
      <c r="Q970" s="2" t="s">
        <v>6</v>
      </c>
      <c r="R970" s="2" t="s">
        <v>7</v>
      </c>
      <c r="S970" s="3"/>
      <c r="V970" s="17"/>
      <c r="X970" s="1" t="s">
        <v>0</v>
      </c>
      <c r="Y970" s="19">
        <f>AD985</f>
        <v>0</v>
      </c>
      <c r="AA970" s="2" t="s">
        <v>1</v>
      </c>
      <c r="AB970" s="2" t="s">
        <v>2</v>
      </c>
      <c r="AC970" s="2" t="s">
        <v>3</v>
      </c>
      <c r="AD970" s="2" t="s">
        <v>4</v>
      </c>
      <c r="AJ970" s="2" t="s">
        <v>1</v>
      </c>
      <c r="AK970" s="2" t="s">
        <v>5</v>
      </c>
      <c r="AL970" s="2" t="s">
        <v>4</v>
      </c>
      <c r="AM970" s="2" t="s">
        <v>6</v>
      </c>
      <c r="AN970" s="2" t="s">
        <v>7</v>
      </c>
      <c r="AO970" s="3"/>
    </row>
    <row r="971" spans="1:43">
      <c r="C971" s="2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Y971" s="2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1:43">
      <c r="B972" s="1" t="s">
        <v>24</v>
      </c>
      <c r="C972" s="19">
        <f>IF(C969&gt;0,C969+C970,C970)</f>
        <v>1160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" t="s">
        <v>24</v>
      </c>
      <c r="Y972" s="19">
        <f>IF(Y969&gt;0,Y969+Y970,Y970)</f>
        <v>1160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9</v>
      </c>
      <c r="C973" s="20">
        <f>C997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9</v>
      </c>
      <c r="Y973" s="20">
        <f>Y997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6" t="s">
        <v>26</v>
      </c>
      <c r="C974" s="21">
        <f>C972-C973</f>
        <v>1160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6" t="s">
        <v>27</v>
      </c>
      <c r="Y974" s="21">
        <f>Y972-Y973</f>
        <v>1160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 ht="23.25">
      <c r="B975" s="6"/>
      <c r="C975" s="7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83" t="str">
        <f>IF(Y974&lt;0,"NO PAGAR","COBRAR'")</f>
        <v>COBRAR'</v>
      </c>
      <c r="Y975" s="183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183" t="str">
        <f>IF(C974&lt;0,"NO PAGAR","COBRAR'")</f>
        <v>COBRAR'</v>
      </c>
      <c r="C976" s="183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/>
      <c r="Y976" s="8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76" t="s">
        <v>9</v>
      </c>
      <c r="C977" s="177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76" t="s">
        <v>9</v>
      </c>
      <c r="Y977" s="177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9" t="str">
        <f>IF(Y929&lt;0,"SALDO ADELANTADO","SALDO A FAVOR '")</f>
        <v>SALDO A FAVOR '</v>
      </c>
      <c r="C978" s="10" t="b">
        <f>IF(Y929&lt;=0,Y929*-1)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9" t="str">
        <f>IF(C974&lt;0,"SALDO ADELANTADO","SALDO A FAVOR'")</f>
        <v>SALDO A FAVOR'</v>
      </c>
      <c r="Y978" s="10" t="b">
        <f>IF(C974&lt;=0,C974*-1)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10</v>
      </c>
      <c r="C979" s="10">
        <f>R987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10</v>
      </c>
      <c r="Y979" s="10">
        <f>AN987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11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11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12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12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13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13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14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14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15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15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16</v>
      </c>
      <c r="C985" s="10"/>
      <c r="E985" s="178" t="s">
        <v>7</v>
      </c>
      <c r="F985" s="179"/>
      <c r="G985" s="180"/>
      <c r="H985" s="5">
        <f>SUM(H971:H984)</f>
        <v>0</v>
      </c>
      <c r="N985" s="3"/>
      <c r="O985" s="3"/>
      <c r="P985" s="3"/>
      <c r="Q985" s="3"/>
      <c r="R985" s="18"/>
      <c r="S985" s="3"/>
      <c r="V985" s="17"/>
      <c r="X985" s="11" t="s">
        <v>16</v>
      </c>
      <c r="Y985" s="10"/>
      <c r="AA985" s="178" t="s">
        <v>7</v>
      </c>
      <c r="AB985" s="179"/>
      <c r="AC985" s="180"/>
      <c r="AD985" s="5">
        <f>SUM(AD971:AD984)</f>
        <v>0</v>
      </c>
      <c r="AJ985" s="3"/>
      <c r="AK985" s="3"/>
      <c r="AL985" s="3"/>
      <c r="AM985" s="3"/>
      <c r="AN985" s="18"/>
      <c r="AO985" s="3"/>
    </row>
    <row r="986" spans="2:41">
      <c r="B986" s="11" t="s">
        <v>17</v>
      </c>
      <c r="C986" s="10"/>
      <c r="E986" s="13"/>
      <c r="F986" s="13"/>
      <c r="G986" s="13"/>
      <c r="N986" s="3"/>
      <c r="O986" s="3"/>
      <c r="P986" s="3"/>
      <c r="Q986" s="3"/>
      <c r="R986" s="18"/>
      <c r="S986" s="3"/>
      <c r="V986" s="17"/>
      <c r="X986" s="11" t="s">
        <v>17</v>
      </c>
      <c r="Y986" s="10"/>
      <c r="AA986" s="13"/>
      <c r="AB986" s="13"/>
      <c r="AC986" s="13"/>
      <c r="AJ986" s="3"/>
      <c r="AK986" s="3"/>
      <c r="AL986" s="3"/>
      <c r="AM986" s="3"/>
      <c r="AN986" s="18"/>
      <c r="AO986" s="3"/>
    </row>
    <row r="987" spans="2:41">
      <c r="B987" s="12"/>
      <c r="C987" s="10"/>
      <c r="N987" s="178" t="s">
        <v>7</v>
      </c>
      <c r="O987" s="179"/>
      <c r="P987" s="179"/>
      <c r="Q987" s="180"/>
      <c r="R987" s="18">
        <f>SUM(R971:R986)</f>
        <v>0</v>
      </c>
      <c r="S987" s="3"/>
      <c r="V987" s="17"/>
      <c r="X987" s="12"/>
      <c r="Y987" s="10"/>
      <c r="AJ987" s="178" t="s">
        <v>7</v>
      </c>
      <c r="AK987" s="179"/>
      <c r="AL987" s="179"/>
      <c r="AM987" s="180"/>
      <c r="AN987" s="18">
        <f>SUM(AN971:AN986)</f>
        <v>0</v>
      </c>
      <c r="AO987" s="3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E990" s="14"/>
      <c r="V990" s="17"/>
      <c r="X990" s="12"/>
      <c r="Y990" s="10"/>
      <c r="AA990" s="14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1"/>
      <c r="C996" s="10"/>
      <c r="V996" s="17"/>
      <c r="X996" s="11"/>
      <c r="Y996" s="10"/>
    </row>
    <row r="997" spans="2:27">
      <c r="B997" s="15" t="s">
        <v>18</v>
      </c>
      <c r="C997" s="16">
        <f>SUM(C978:C996)</f>
        <v>0</v>
      </c>
      <c r="D997" t="s">
        <v>22</v>
      </c>
      <c r="E997" t="s">
        <v>21</v>
      </c>
      <c r="V997" s="17"/>
      <c r="X997" s="15" t="s">
        <v>18</v>
      </c>
      <c r="Y997" s="16">
        <f>SUM(Y978:Y996)</f>
        <v>0</v>
      </c>
      <c r="Z997" t="s">
        <v>22</v>
      </c>
      <c r="AA997" t="s">
        <v>21</v>
      </c>
    </row>
    <row r="998" spans="2:27">
      <c r="E998" s="1" t="s">
        <v>19</v>
      </c>
      <c r="V998" s="17"/>
      <c r="AA998" s="1" t="s">
        <v>19</v>
      </c>
    </row>
    <row r="999" spans="2:27">
      <c r="V999" s="17"/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  <c r="AC1011" s="184" t="s">
        <v>29</v>
      </c>
      <c r="AD1011" s="184"/>
      <c r="AE1011" s="184"/>
    </row>
    <row r="1012" spans="2:41">
      <c r="H1012" s="181" t="s">
        <v>28</v>
      </c>
      <c r="I1012" s="181"/>
      <c r="J1012" s="181"/>
      <c r="V1012" s="17"/>
      <c r="AC1012" s="184"/>
      <c r="AD1012" s="184"/>
      <c r="AE1012" s="184"/>
    </row>
    <row r="1013" spans="2:41">
      <c r="H1013" s="181"/>
      <c r="I1013" s="181"/>
      <c r="J1013" s="181"/>
      <c r="V1013" s="17"/>
      <c r="AC1013" s="184"/>
      <c r="AD1013" s="184"/>
      <c r="AE1013" s="184"/>
    </row>
    <row r="1014" spans="2:41">
      <c r="V1014" s="17"/>
    </row>
    <row r="1015" spans="2:41">
      <c r="V1015" s="17"/>
    </row>
    <row r="1016" spans="2:41" ht="23.25">
      <c r="B1016" s="22" t="s">
        <v>72</v>
      </c>
      <c r="V1016" s="17"/>
      <c r="X1016" s="22" t="s">
        <v>74</v>
      </c>
    </row>
    <row r="1017" spans="2:41" ht="23.25">
      <c r="B1017" s="23" t="s">
        <v>32</v>
      </c>
      <c r="C1017" s="20">
        <f>IF(X969="PAGADO",0,Y974)</f>
        <v>1160</v>
      </c>
      <c r="E1017" s="182" t="s">
        <v>20</v>
      </c>
      <c r="F1017" s="182"/>
      <c r="G1017" s="182"/>
      <c r="H1017" s="182"/>
      <c r="V1017" s="17"/>
      <c r="X1017" s="23" t="s">
        <v>32</v>
      </c>
      <c r="Y1017" s="20">
        <f>IF(B1017="PAGADO",0,C1022)</f>
        <v>1160</v>
      </c>
      <c r="AA1017" s="182" t="s">
        <v>20</v>
      </c>
      <c r="AB1017" s="182"/>
      <c r="AC1017" s="182"/>
      <c r="AD1017" s="182"/>
    </row>
    <row r="1018" spans="2:41">
      <c r="B1018" s="1" t="s">
        <v>0</v>
      </c>
      <c r="C1018" s="19">
        <f>H1033</f>
        <v>0</v>
      </c>
      <c r="E1018" s="2" t="s">
        <v>1</v>
      </c>
      <c r="F1018" s="2" t="s">
        <v>2</v>
      </c>
      <c r="G1018" s="2" t="s">
        <v>3</v>
      </c>
      <c r="H1018" s="2" t="s">
        <v>4</v>
      </c>
      <c r="N1018" s="2" t="s">
        <v>1</v>
      </c>
      <c r="O1018" s="2" t="s">
        <v>5</v>
      </c>
      <c r="P1018" s="2" t="s">
        <v>4</v>
      </c>
      <c r="Q1018" s="2" t="s">
        <v>6</v>
      </c>
      <c r="R1018" s="2" t="s">
        <v>7</v>
      </c>
      <c r="S1018" s="3"/>
      <c r="V1018" s="17"/>
      <c r="X1018" s="1" t="s">
        <v>0</v>
      </c>
      <c r="Y1018" s="19">
        <f>AD1033</f>
        <v>0</v>
      </c>
      <c r="AA1018" s="2" t="s">
        <v>1</v>
      </c>
      <c r="AB1018" s="2" t="s">
        <v>2</v>
      </c>
      <c r="AC1018" s="2" t="s">
        <v>3</v>
      </c>
      <c r="AD1018" s="2" t="s">
        <v>4</v>
      </c>
      <c r="AJ1018" s="2" t="s">
        <v>1</v>
      </c>
      <c r="AK1018" s="2" t="s">
        <v>5</v>
      </c>
      <c r="AL1018" s="2" t="s">
        <v>4</v>
      </c>
      <c r="AM1018" s="2" t="s">
        <v>6</v>
      </c>
      <c r="AN1018" s="2" t="s">
        <v>7</v>
      </c>
      <c r="AO1018" s="3"/>
    </row>
    <row r="1019" spans="2:41">
      <c r="C1019" s="2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Y1019" s="2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" t="s">
        <v>24</v>
      </c>
      <c r="C1020" s="19">
        <f>IF(C1017&gt;0,C1017+C1018,C1018)</f>
        <v>1160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24</v>
      </c>
      <c r="Y1020" s="19">
        <f>IF(Y1017&gt;0,Y1017+Y1018,Y1018)</f>
        <v>1160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9</v>
      </c>
      <c r="C1021" s="20">
        <f>C1044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9</v>
      </c>
      <c r="Y1021" s="20">
        <f>Y1044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6" t="s">
        <v>25</v>
      </c>
      <c r="C1022" s="21">
        <f>C1020-C1021</f>
        <v>1160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6" t="s">
        <v>8</v>
      </c>
      <c r="Y1022" s="21">
        <f>Y1020-Y1021</f>
        <v>1160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ht="26.25">
      <c r="B1023" s="185" t="str">
        <f>IF(C1022&lt;0,"NO PAGAR","COBRAR")</f>
        <v>COBRAR</v>
      </c>
      <c r="C1023" s="185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85" t="str">
        <f>IF(Y1022&lt;0,"NO PAGAR","COBRAR")</f>
        <v>COBRAR</v>
      </c>
      <c r="Y1023" s="185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76" t="s">
        <v>9</v>
      </c>
      <c r="C1024" s="177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76" t="s">
        <v>9</v>
      </c>
      <c r="Y1024" s="177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9" t="str">
        <f>IF(C1058&lt;0,"SALDO A FAVOR","SALDO ADELANTAD0'")</f>
        <v>SALDO ADELANTAD0'</v>
      </c>
      <c r="C1025" s="10" t="b">
        <f>IF(Y969&lt;=0,Y969*-1)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IF(C1022&lt;0,"SALDO ADELANTADO","SALDO A FAVOR'")</f>
        <v>SALDO A FAVOR'</v>
      </c>
      <c r="Y1025" s="10" t="b">
        <f>IF(C1022&lt;=0,C1022*-1)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10</v>
      </c>
      <c r="C1026" s="10">
        <f>R1035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AN1035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16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17</v>
      </c>
      <c r="C1033" s="10"/>
      <c r="E1033" s="178" t="s">
        <v>7</v>
      </c>
      <c r="F1033" s="179"/>
      <c r="G1033" s="180"/>
      <c r="H1033" s="5">
        <f>SUM(H1019:H1032)</f>
        <v>0</v>
      </c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78" t="s">
        <v>7</v>
      </c>
      <c r="AB1033" s="179"/>
      <c r="AC1033" s="180"/>
      <c r="AD1033" s="5">
        <f>SUM(AD1019:AD1032)</f>
        <v>0</v>
      </c>
      <c r="AJ1033" s="3"/>
      <c r="AK1033" s="3"/>
      <c r="AL1033" s="3"/>
      <c r="AM1033" s="3"/>
      <c r="AN1033" s="18"/>
      <c r="AO1033" s="3"/>
    </row>
    <row r="1034" spans="2:41">
      <c r="B1034" s="12"/>
      <c r="C1034" s="10"/>
      <c r="E1034" s="13"/>
      <c r="F1034" s="13"/>
      <c r="G1034" s="13"/>
      <c r="N1034" s="3"/>
      <c r="O1034" s="3"/>
      <c r="P1034" s="3"/>
      <c r="Q1034" s="3"/>
      <c r="R1034" s="18"/>
      <c r="S1034" s="3"/>
      <c r="V1034" s="17"/>
      <c r="X1034" s="12"/>
      <c r="Y1034" s="10"/>
      <c r="AA1034" s="13"/>
      <c r="AB1034" s="13"/>
      <c r="AC1034" s="13"/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N1035" s="178" t="s">
        <v>7</v>
      </c>
      <c r="O1035" s="179"/>
      <c r="P1035" s="179"/>
      <c r="Q1035" s="180"/>
      <c r="R1035" s="18">
        <f>SUM(R1019:R1034)</f>
        <v>0</v>
      </c>
      <c r="S1035" s="3"/>
      <c r="V1035" s="17"/>
      <c r="X1035" s="12"/>
      <c r="Y1035" s="10"/>
      <c r="AJ1035" s="178" t="s">
        <v>7</v>
      </c>
      <c r="AK1035" s="179"/>
      <c r="AL1035" s="179"/>
      <c r="AM1035" s="180"/>
      <c r="AN1035" s="18">
        <f>SUM(AN1019:AN1034)</f>
        <v>0</v>
      </c>
      <c r="AO1035" s="3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E1038" s="14"/>
      <c r="V1038" s="17"/>
      <c r="X1038" s="12"/>
      <c r="Y1038" s="10"/>
      <c r="AA1038" s="14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1"/>
      <c r="C1043" s="10"/>
      <c r="V1043" s="17"/>
      <c r="X1043" s="11"/>
      <c r="Y1043" s="10"/>
    </row>
    <row r="1044" spans="1:43">
      <c r="B1044" s="15" t="s">
        <v>18</v>
      </c>
      <c r="C1044" s="16">
        <f>SUM(C1025:C1043)</f>
        <v>0</v>
      </c>
      <c r="V1044" s="17"/>
      <c r="X1044" s="15" t="s">
        <v>18</v>
      </c>
      <c r="Y1044" s="16">
        <f>SUM(Y1025:Y1043)</f>
        <v>0</v>
      </c>
    </row>
    <row r="1045" spans="1:43">
      <c r="D1045" t="s">
        <v>22</v>
      </c>
      <c r="E1045" t="s">
        <v>21</v>
      </c>
      <c r="V1045" s="17"/>
      <c r="Z1045" t="s">
        <v>22</v>
      </c>
      <c r="AA1045" t="s">
        <v>21</v>
      </c>
    </row>
    <row r="1046" spans="1:43">
      <c r="E1046" s="1" t="s">
        <v>19</v>
      </c>
      <c r="V1046" s="17"/>
      <c r="AA1046" s="1" t="s">
        <v>19</v>
      </c>
    </row>
    <row r="1047" spans="1:43">
      <c r="V1047" s="17"/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A1053" s="17"/>
      <c r="B1053" s="17"/>
      <c r="C1053" s="17"/>
      <c r="D1053" s="17"/>
      <c r="E1053" s="17"/>
      <c r="F1053" s="17"/>
      <c r="G1053" s="17"/>
      <c r="H1053" s="17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V1056" s="17"/>
    </row>
    <row r="1057" spans="2:41">
      <c r="H1057" s="181" t="s">
        <v>30</v>
      </c>
      <c r="I1057" s="181"/>
      <c r="J1057" s="181"/>
      <c r="V1057" s="17"/>
      <c r="AA1057" s="181" t="s">
        <v>31</v>
      </c>
      <c r="AB1057" s="181"/>
      <c r="AC1057" s="181"/>
    </row>
    <row r="1058" spans="2:41">
      <c r="H1058" s="181"/>
      <c r="I1058" s="181"/>
      <c r="J1058" s="181"/>
      <c r="V1058" s="17"/>
      <c r="AA1058" s="181"/>
      <c r="AB1058" s="181"/>
      <c r="AC1058" s="181"/>
    </row>
    <row r="1059" spans="2:41">
      <c r="V1059" s="17"/>
    </row>
    <row r="1060" spans="2:41">
      <c r="V1060" s="17"/>
    </row>
    <row r="1061" spans="2:41" ht="23.25">
      <c r="B1061" s="24" t="s">
        <v>72</v>
      </c>
      <c r="V1061" s="17"/>
      <c r="X1061" s="22" t="s">
        <v>72</v>
      </c>
    </row>
    <row r="1062" spans="2:41" ht="23.25">
      <c r="B1062" s="23" t="s">
        <v>32</v>
      </c>
      <c r="C1062" s="20">
        <f>IF(X1017="PAGADO",0,C1022)</f>
        <v>1160</v>
      </c>
      <c r="E1062" s="182" t="s">
        <v>20</v>
      </c>
      <c r="F1062" s="182"/>
      <c r="G1062" s="182"/>
      <c r="H1062" s="182"/>
      <c r="V1062" s="17"/>
      <c r="X1062" s="23" t="s">
        <v>32</v>
      </c>
      <c r="Y1062" s="20">
        <f>IF(B1862="PAGADO",0,C1067)</f>
        <v>1160</v>
      </c>
      <c r="AA1062" s="182" t="s">
        <v>20</v>
      </c>
      <c r="AB1062" s="182"/>
      <c r="AC1062" s="182"/>
      <c r="AD1062" s="182"/>
    </row>
    <row r="1063" spans="2:41">
      <c r="B1063" s="1" t="s">
        <v>0</v>
      </c>
      <c r="C1063" s="19">
        <f>H1078</f>
        <v>0</v>
      </c>
      <c r="E1063" s="2" t="s">
        <v>1</v>
      </c>
      <c r="F1063" s="2" t="s">
        <v>2</v>
      </c>
      <c r="G1063" s="2" t="s">
        <v>3</v>
      </c>
      <c r="H1063" s="2" t="s">
        <v>4</v>
      </c>
      <c r="N1063" s="2" t="s">
        <v>1</v>
      </c>
      <c r="O1063" s="2" t="s">
        <v>5</v>
      </c>
      <c r="P1063" s="2" t="s">
        <v>4</v>
      </c>
      <c r="Q1063" s="2" t="s">
        <v>6</v>
      </c>
      <c r="R1063" s="2" t="s">
        <v>7</v>
      </c>
      <c r="S1063" s="3"/>
      <c r="V1063" s="17"/>
      <c r="X1063" s="1" t="s">
        <v>0</v>
      </c>
      <c r="Y1063" s="19">
        <f>AD1078</f>
        <v>0</v>
      </c>
      <c r="AA1063" s="2" t="s">
        <v>1</v>
      </c>
      <c r="AB1063" s="2" t="s">
        <v>2</v>
      </c>
      <c r="AC1063" s="2" t="s">
        <v>3</v>
      </c>
      <c r="AD1063" s="2" t="s">
        <v>4</v>
      </c>
      <c r="AJ1063" s="2" t="s">
        <v>1</v>
      </c>
      <c r="AK1063" s="2" t="s">
        <v>5</v>
      </c>
      <c r="AL1063" s="2" t="s">
        <v>4</v>
      </c>
      <c r="AM1063" s="2" t="s">
        <v>6</v>
      </c>
      <c r="AN1063" s="2" t="s">
        <v>7</v>
      </c>
      <c r="AO1063" s="3"/>
    </row>
    <row r="1064" spans="2:41">
      <c r="C1064" s="2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Y1064" s="2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" t="s">
        <v>24</v>
      </c>
      <c r="C1065" s="19">
        <f>IF(C1062&gt;0,C1062+C1063,C1063)</f>
        <v>1160</v>
      </c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" t="s">
        <v>24</v>
      </c>
      <c r="Y1065" s="19">
        <f>IF(Y1062&gt;0,Y1062+Y1063,Y1063)</f>
        <v>1160</v>
      </c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9</v>
      </c>
      <c r="C1066" s="20">
        <f>C1090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9</v>
      </c>
      <c r="Y1066" s="20">
        <f>Y1090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6" t="s">
        <v>26</v>
      </c>
      <c r="C1067" s="21">
        <f>C1065-C1066</f>
        <v>1160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6" t="s">
        <v>27</v>
      </c>
      <c r="Y1067" s="21">
        <f>Y1065-Y1066</f>
        <v>1160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ht="23.25">
      <c r="B1068" s="6"/>
      <c r="C1068" s="7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83" t="str">
        <f>IF(Y1067&lt;0,"NO PAGAR","COBRAR'")</f>
        <v>COBRAR'</v>
      </c>
      <c r="Y1068" s="183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183" t="str">
        <f>IF(C1067&lt;0,"NO PAGAR","COBRAR'")</f>
        <v>COBRAR'</v>
      </c>
      <c r="C1069" s="183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6"/>
      <c r="Y1069" s="8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76" t="s">
        <v>9</v>
      </c>
      <c r="C1070" s="177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76" t="s">
        <v>9</v>
      </c>
      <c r="Y1070" s="177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9" t="str">
        <f>IF(Y1022&lt;0,"SALDO ADELANTADO","SALDO A FAVOR '")</f>
        <v>SALDO A FAVOR '</v>
      </c>
      <c r="C1071" s="10" t="b">
        <f>IF(Y1022&lt;=0,Y1022*-1)</f>
        <v>0</v>
      </c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9" t="str">
        <f>IF(C1067&lt;0,"SALDO ADELANTADO","SALDO A FAVOR'")</f>
        <v>SALDO A FAVOR'</v>
      </c>
      <c r="Y1071" s="10" t="b">
        <f>IF(C1067&lt;=0,C1067*-1)</f>
        <v>0</v>
      </c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10</v>
      </c>
      <c r="C1072" s="10">
        <f>R1080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10</v>
      </c>
      <c r="Y1072" s="10">
        <f>AN1080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11</v>
      </c>
      <c r="C1073" s="10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11</v>
      </c>
      <c r="Y1073" s="10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12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12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13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13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14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14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15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15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16</v>
      </c>
      <c r="C1078" s="10"/>
      <c r="E1078" s="178" t="s">
        <v>7</v>
      </c>
      <c r="F1078" s="179"/>
      <c r="G1078" s="180"/>
      <c r="H1078" s="5">
        <f>SUM(H1064:H1077)</f>
        <v>0</v>
      </c>
      <c r="N1078" s="3"/>
      <c r="O1078" s="3"/>
      <c r="P1078" s="3"/>
      <c r="Q1078" s="3"/>
      <c r="R1078" s="18"/>
      <c r="S1078" s="3"/>
      <c r="V1078" s="17"/>
      <c r="X1078" s="11" t="s">
        <v>16</v>
      </c>
      <c r="Y1078" s="10"/>
      <c r="AA1078" s="178" t="s">
        <v>7</v>
      </c>
      <c r="AB1078" s="179"/>
      <c r="AC1078" s="180"/>
      <c r="AD1078" s="5">
        <f>SUM(AD1064:AD1077)</f>
        <v>0</v>
      </c>
      <c r="AJ1078" s="3"/>
      <c r="AK1078" s="3"/>
      <c r="AL1078" s="3"/>
      <c r="AM1078" s="3"/>
      <c r="AN1078" s="18"/>
      <c r="AO1078" s="3"/>
    </row>
    <row r="1079" spans="2:41">
      <c r="B1079" s="11" t="s">
        <v>17</v>
      </c>
      <c r="C1079" s="10"/>
      <c r="E1079" s="13"/>
      <c r="F1079" s="13"/>
      <c r="G1079" s="13"/>
      <c r="N1079" s="3"/>
      <c r="O1079" s="3"/>
      <c r="P1079" s="3"/>
      <c r="Q1079" s="3"/>
      <c r="R1079" s="18"/>
      <c r="S1079" s="3"/>
      <c r="V1079" s="17"/>
      <c r="X1079" s="11" t="s">
        <v>17</v>
      </c>
      <c r="Y1079" s="10"/>
      <c r="AA1079" s="13"/>
      <c r="AB1079" s="13"/>
      <c r="AC1079" s="13"/>
      <c r="AJ1079" s="3"/>
      <c r="AK1079" s="3"/>
      <c r="AL1079" s="3"/>
      <c r="AM1079" s="3"/>
      <c r="AN1079" s="18"/>
      <c r="AO1079" s="3"/>
    </row>
    <row r="1080" spans="2:41">
      <c r="B1080" s="12"/>
      <c r="C1080" s="10"/>
      <c r="N1080" s="178" t="s">
        <v>7</v>
      </c>
      <c r="O1080" s="179"/>
      <c r="P1080" s="179"/>
      <c r="Q1080" s="180"/>
      <c r="R1080" s="18">
        <f>SUM(R1064:R1079)</f>
        <v>0</v>
      </c>
      <c r="S1080" s="3"/>
      <c r="V1080" s="17"/>
      <c r="X1080" s="12"/>
      <c r="Y1080" s="10"/>
      <c r="AJ1080" s="178" t="s">
        <v>7</v>
      </c>
      <c r="AK1080" s="179"/>
      <c r="AL1080" s="179"/>
      <c r="AM1080" s="180"/>
      <c r="AN1080" s="18">
        <f>SUM(AN1064:AN1079)</f>
        <v>0</v>
      </c>
      <c r="AO1080" s="3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E1083" s="14"/>
      <c r="V1083" s="17"/>
      <c r="X1083" s="12"/>
      <c r="Y1083" s="10"/>
      <c r="AA1083" s="14"/>
    </row>
    <row r="1084" spans="2:41">
      <c r="B1084" s="12"/>
      <c r="C1084" s="10"/>
      <c r="V1084" s="17"/>
      <c r="X1084" s="12"/>
      <c r="Y1084" s="10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1"/>
      <c r="C1089" s="10"/>
      <c r="V1089" s="17"/>
      <c r="X1089" s="11"/>
      <c r="Y1089" s="10"/>
    </row>
    <row r="1090" spans="2:27">
      <c r="B1090" s="15" t="s">
        <v>18</v>
      </c>
      <c r="C1090" s="16">
        <f>SUM(C1071:C1089)</f>
        <v>0</v>
      </c>
      <c r="D1090" t="s">
        <v>22</v>
      </c>
      <c r="E1090" t="s">
        <v>21</v>
      </c>
      <c r="V1090" s="17"/>
      <c r="X1090" s="15" t="s">
        <v>18</v>
      </c>
      <c r="Y1090" s="16">
        <f>SUM(Y1071:Y1089)</f>
        <v>0</v>
      </c>
      <c r="Z1090" t="s">
        <v>22</v>
      </c>
      <c r="AA1090" t="s">
        <v>21</v>
      </c>
    </row>
    <row r="1091" spans="2:27">
      <c r="E1091" s="1" t="s">
        <v>19</v>
      </c>
      <c r="V1091" s="17"/>
      <c r="AA1091" s="1" t="s">
        <v>19</v>
      </c>
    </row>
    <row r="1092" spans="2:27">
      <c r="V1092" s="17"/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</sheetData>
  <mergeCells count="288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7:C697"/>
    <mergeCell ref="X697:Y697"/>
    <mergeCell ref="E705:G705"/>
    <mergeCell ref="AA705:AC705"/>
    <mergeCell ref="N707:Q707"/>
    <mergeCell ref="AJ707:AM707"/>
    <mergeCell ref="H684:J685"/>
    <mergeCell ref="AA684:AC685"/>
    <mergeCell ref="E689:H689"/>
    <mergeCell ref="AA689:AD689"/>
    <mergeCell ref="X695:Y695"/>
    <mergeCell ref="B696:C696"/>
    <mergeCell ref="B744:C744"/>
    <mergeCell ref="X744:Y744"/>
    <mergeCell ref="E753:G753"/>
    <mergeCell ref="AA753:AC753"/>
    <mergeCell ref="N755:Q755"/>
    <mergeCell ref="AJ755:AM755"/>
    <mergeCell ref="AC731:AE733"/>
    <mergeCell ref="H732:J733"/>
    <mergeCell ref="E737:H737"/>
    <mergeCell ref="AA737:AD737"/>
    <mergeCell ref="B743:C743"/>
    <mergeCell ref="X743:Y743"/>
    <mergeCell ref="B790:C790"/>
    <mergeCell ref="X790:Y790"/>
    <mergeCell ref="E798:G798"/>
    <mergeCell ref="AA798:AC798"/>
    <mergeCell ref="N800:Q800"/>
    <mergeCell ref="AJ800:AM800"/>
    <mergeCell ref="H777:J778"/>
    <mergeCell ref="AA777:AC778"/>
    <mergeCell ref="E782:H782"/>
    <mergeCell ref="AA782:AD782"/>
    <mergeCell ref="X788:Y788"/>
    <mergeCell ref="B789:C789"/>
    <mergeCell ref="B837:C837"/>
    <mergeCell ref="X837:Y837"/>
    <mergeCell ref="E846:G846"/>
    <mergeCell ref="AA846:AC846"/>
    <mergeCell ref="N848:Q848"/>
    <mergeCell ref="AJ848:AM848"/>
    <mergeCell ref="AC824:AE826"/>
    <mergeCell ref="H825:J826"/>
    <mergeCell ref="E830:H830"/>
    <mergeCell ref="AA830:AD830"/>
    <mergeCell ref="B836:C836"/>
    <mergeCell ref="X836:Y836"/>
    <mergeCell ref="B883:C883"/>
    <mergeCell ref="X883:Y883"/>
    <mergeCell ref="E891:G891"/>
    <mergeCell ref="AA891:AC891"/>
    <mergeCell ref="N893:Q893"/>
    <mergeCell ref="AJ893:AM893"/>
    <mergeCell ref="H870:J871"/>
    <mergeCell ref="AA870:AC871"/>
    <mergeCell ref="E875:H875"/>
    <mergeCell ref="AA875:AD875"/>
    <mergeCell ref="X881:Y881"/>
    <mergeCell ref="B882:C882"/>
    <mergeCell ref="B931:C931"/>
    <mergeCell ref="X931:Y931"/>
    <mergeCell ref="E940:G940"/>
    <mergeCell ref="AA940:AC940"/>
    <mergeCell ref="N942:Q942"/>
    <mergeCell ref="AJ942:AM942"/>
    <mergeCell ref="AC918:AE920"/>
    <mergeCell ref="H919:J920"/>
    <mergeCell ref="E924:H924"/>
    <mergeCell ref="AA924:AD924"/>
    <mergeCell ref="B930:C930"/>
    <mergeCell ref="X930:Y930"/>
    <mergeCell ref="B977:C977"/>
    <mergeCell ref="X977:Y977"/>
    <mergeCell ref="E985:G985"/>
    <mergeCell ref="AA985:AC985"/>
    <mergeCell ref="N987:Q987"/>
    <mergeCell ref="AJ987:AM987"/>
    <mergeCell ref="H964:J965"/>
    <mergeCell ref="AA964:AC965"/>
    <mergeCell ref="E969:H969"/>
    <mergeCell ref="AA969:AD969"/>
    <mergeCell ref="X975:Y975"/>
    <mergeCell ref="B976:C976"/>
    <mergeCell ref="B1024:C1024"/>
    <mergeCell ref="X1024:Y1024"/>
    <mergeCell ref="E1033:G1033"/>
    <mergeCell ref="AA1033:AC1033"/>
    <mergeCell ref="N1035:Q1035"/>
    <mergeCell ref="AJ1035:AM1035"/>
    <mergeCell ref="AC1011:AE1013"/>
    <mergeCell ref="H1012:J1013"/>
    <mergeCell ref="E1017:H1017"/>
    <mergeCell ref="AA1017:AD1017"/>
    <mergeCell ref="B1023:C1023"/>
    <mergeCell ref="X1023:Y1023"/>
    <mergeCell ref="B1070:C1070"/>
    <mergeCell ref="X1070:Y1070"/>
    <mergeCell ref="E1078:G1078"/>
    <mergeCell ref="AA1078:AC1078"/>
    <mergeCell ref="N1080:Q1080"/>
    <mergeCell ref="AJ1080:AM1080"/>
    <mergeCell ref="H1057:J1058"/>
    <mergeCell ref="AA1057:AC1058"/>
    <mergeCell ref="E1062:H1062"/>
    <mergeCell ref="AA1062:AD1062"/>
    <mergeCell ref="X1068:Y1068"/>
    <mergeCell ref="B1069:C1069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208"/>
  <sheetViews>
    <sheetView topLeftCell="A493" zoomScale="70" zoomScaleNormal="70" workbookViewId="0">
      <selection activeCell="AG511" sqref="AG511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2" t="s">
        <v>134</v>
      </c>
      <c r="F8" s="182"/>
      <c r="G8" s="182"/>
      <c r="H8" s="182"/>
      <c r="V8" s="17"/>
      <c r="X8" s="23" t="s">
        <v>156</v>
      </c>
      <c r="Y8" s="20">
        <f>IF(B8="PAGADO",0,C13)</f>
        <v>0</v>
      </c>
      <c r="AA8" s="182" t="s">
        <v>157</v>
      </c>
      <c r="AB8" s="182"/>
      <c r="AC8" s="182"/>
      <c r="AD8" s="182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COBRAR</v>
      </c>
      <c r="C14" s="18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5" t="str">
        <f>IF(Y13&lt;0,"NO PAGAR","COBRAR")</f>
        <v>COBRAR</v>
      </c>
      <c r="Y14" s="18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8" t="s">
        <v>7</v>
      </c>
      <c r="AB24" s="179"/>
      <c r="AC24" s="180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 ht="15" customHeight="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2" t="s">
        <v>195</v>
      </c>
      <c r="F53" s="182"/>
      <c r="G53" s="182"/>
      <c r="H53" s="182"/>
      <c r="V53" s="17"/>
      <c r="X53" s="23" t="s">
        <v>82</v>
      </c>
      <c r="Y53" s="20">
        <f>IF(B53="PAGADO",0,C58)</f>
        <v>0</v>
      </c>
      <c r="AA53" s="182" t="s">
        <v>239</v>
      </c>
      <c r="AB53" s="182"/>
      <c r="AC53" s="182"/>
      <c r="AD53" s="182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3" t="str">
        <f>IF(Y58&lt;0,"NO PAGAR","COBRAR'")</f>
        <v>COBRAR'</v>
      </c>
      <c r="Y59" s="18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3" t="str">
        <f>IF(C58&lt;0,"NO PAGAR","COBRAR'")</f>
        <v>COBRAR'</v>
      </c>
      <c r="C60" s="18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84" t="s">
        <v>29</v>
      </c>
      <c r="AD93" s="184"/>
      <c r="AE93" s="184"/>
    </row>
    <row r="94" spans="2:31">
      <c r="H94" s="181" t="s">
        <v>28</v>
      </c>
      <c r="I94" s="181"/>
      <c r="J94" s="181"/>
      <c r="V94" s="17"/>
      <c r="AC94" s="184"/>
      <c r="AD94" s="184"/>
      <c r="AE94" s="184"/>
    </row>
    <row r="95" spans="2:31">
      <c r="H95" s="181"/>
      <c r="I95" s="181"/>
      <c r="J95" s="181"/>
      <c r="V95" s="17"/>
      <c r="AC95" s="184"/>
      <c r="AD95" s="184"/>
      <c r="AE95" s="184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82" t="s">
        <v>287</v>
      </c>
      <c r="F99" s="182"/>
      <c r="G99" s="182"/>
      <c r="H99" s="182"/>
      <c r="V99" s="17"/>
      <c r="X99" s="23" t="s">
        <v>282</v>
      </c>
      <c r="Y99" s="20">
        <f>IF(B99="PAGADO",0,C104)</f>
        <v>0</v>
      </c>
      <c r="AA99" s="182" t="s">
        <v>134</v>
      </c>
      <c r="AB99" s="182"/>
      <c r="AC99" s="182"/>
      <c r="AD99" s="182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85" t="str">
        <f>IF(C104&lt;0,"NO PAGAR","COBRAR")</f>
        <v>COBRAR</v>
      </c>
      <c r="C105" s="185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85" t="str">
        <f>IF(Y104&lt;0,"NO PAGAR","COBRAR")</f>
        <v>COBRAR</v>
      </c>
      <c r="Y105" s="185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76" t="s">
        <v>9</v>
      </c>
      <c r="C106" s="177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76" t="s">
        <v>9</v>
      </c>
      <c r="Y106" s="177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78" t="s">
        <v>7</v>
      </c>
      <c r="F115" s="179"/>
      <c r="G115" s="180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78" t="s">
        <v>7</v>
      </c>
      <c r="AB115" s="179"/>
      <c r="AC115" s="180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78" t="s">
        <v>7</v>
      </c>
      <c r="O117" s="179"/>
      <c r="P117" s="179"/>
      <c r="Q117" s="180"/>
      <c r="R117" s="18">
        <f>SUM(R101:R116)</f>
        <v>0</v>
      </c>
      <c r="S117" s="3"/>
      <c r="V117" s="17"/>
      <c r="X117" s="12"/>
      <c r="Y117" s="10"/>
      <c r="AJ117" s="178" t="s">
        <v>7</v>
      </c>
      <c r="AK117" s="179"/>
      <c r="AL117" s="179"/>
      <c r="AM117" s="180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81" t="s">
        <v>30</v>
      </c>
      <c r="I131" s="181"/>
      <c r="J131" s="181"/>
      <c r="V131" s="17"/>
      <c r="AA131" s="181" t="s">
        <v>31</v>
      </c>
      <c r="AB131" s="181"/>
      <c r="AC131" s="181"/>
    </row>
    <row r="132" spans="1:43">
      <c r="H132" s="181"/>
      <c r="I132" s="181"/>
      <c r="J132" s="181"/>
      <c r="V132" s="17"/>
      <c r="AA132" s="181"/>
      <c r="AB132" s="181"/>
      <c r="AC132" s="181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82" t="s">
        <v>20</v>
      </c>
      <c r="F136" s="182"/>
      <c r="G136" s="182"/>
      <c r="H136" s="182"/>
      <c r="V136" s="17"/>
      <c r="X136" s="23" t="s">
        <v>82</v>
      </c>
      <c r="Y136" s="20">
        <f>IF(B136="PAGADO",0,C141)</f>
        <v>0</v>
      </c>
      <c r="AA136" s="182" t="s">
        <v>20</v>
      </c>
      <c r="AB136" s="182"/>
      <c r="AC136" s="182"/>
      <c r="AD136" s="182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83" t="str">
        <f>IF(Y141&lt;0,"NO PAGAR","COBRAR'")</f>
        <v>COBRAR'</v>
      </c>
      <c r="Y142" s="183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83" t="str">
        <f>IF(C141&lt;0,"NO PAGAR","COBRAR'")</f>
        <v>COBRAR'</v>
      </c>
      <c r="C143" s="183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76" t="s">
        <v>9</v>
      </c>
      <c r="C144" s="17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76" t="s">
        <v>9</v>
      </c>
      <c r="Y144" s="177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78" t="s">
        <v>7</v>
      </c>
      <c r="F152" s="179"/>
      <c r="G152" s="180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78" t="s">
        <v>7</v>
      </c>
      <c r="AB152" s="179"/>
      <c r="AC152" s="180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78" t="s">
        <v>7</v>
      </c>
      <c r="O154" s="179"/>
      <c r="P154" s="179"/>
      <c r="Q154" s="180"/>
      <c r="R154" s="18">
        <f>SUM(R138:R153)</f>
        <v>0</v>
      </c>
      <c r="S154" s="3"/>
      <c r="V154" s="17"/>
      <c r="X154" s="12"/>
      <c r="Y154" s="10"/>
      <c r="AJ154" s="178" t="s">
        <v>7</v>
      </c>
      <c r="AK154" s="179"/>
      <c r="AL154" s="179"/>
      <c r="AM154" s="180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84" t="s">
        <v>29</v>
      </c>
      <c r="AD179" s="184"/>
      <c r="AE179" s="184"/>
    </row>
    <row r="180" spans="2:41">
      <c r="H180" s="181" t="s">
        <v>28</v>
      </c>
      <c r="I180" s="181"/>
      <c r="J180" s="181"/>
      <c r="V180" s="17"/>
      <c r="AC180" s="184"/>
      <c r="AD180" s="184"/>
      <c r="AE180" s="184"/>
    </row>
    <row r="181" spans="2:41">
      <c r="H181" s="181"/>
      <c r="I181" s="181"/>
      <c r="J181" s="181"/>
      <c r="V181" s="17"/>
      <c r="AC181" s="184"/>
      <c r="AD181" s="184"/>
      <c r="AE181" s="184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82" t="s">
        <v>20</v>
      </c>
      <c r="F185" s="182"/>
      <c r="G185" s="182"/>
      <c r="H185" s="182"/>
      <c r="V185" s="17"/>
      <c r="X185" s="23" t="s">
        <v>82</v>
      </c>
      <c r="Y185" s="20">
        <f>IF(B185="PAGADO",0,C190)</f>
        <v>0</v>
      </c>
      <c r="AA185" s="182" t="s">
        <v>20</v>
      </c>
      <c r="AB185" s="182"/>
      <c r="AC185" s="182"/>
      <c r="AD185" s="182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85" t="str">
        <f>IF(C190&lt;0,"NO PAGAR","COBRAR")</f>
        <v>COBRAR</v>
      </c>
      <c r="C191" s="185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85" t="str">
        <f>IF(Y190&lt;0,"NO PAGAR","COBRAR")</f>
        <v>COBRAR</v>
      </c>
      <c r="Y191" s="185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76" t="s">
        <v>9</v>
      </c>
      <c r="C192" s="177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76" t="s">
        <v>9</v>
      </c>
      <c r="Y192" s="177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78" t="s">
        <v>7</v>
      </c>
      <c r="F201" s="179"/>
      <c r="G201" s="180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78" t="s">
        <v>7</v>
      </c>
      <c r="AB201" s="179"/>
      <c r="AC201" s="180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78" t="s">
        <v>7</v>
      </c>
      <c r="O203" s="179"/>
      <c r="P203" s="179"/>
      <c r="Q203" s="180"/>
      <c r="R203" s="18">
        <f>SUM(R187:R202)</f>
        <v>0</v>
      </c>
      <c r="S203" s="3"/>
      <c r="V203" s="17"/>
      <c r="X203" s="12"/>
      <c r="Y203" s="10"/>
      <c r="AJ203" s="178" t="s">
        <v>7</v>
      </c>
      <c r="AK203" s="179"/>
      <c r="AL203" s="179"/>
      <c r="AM203" s="180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81" t="s">
        <v>30</v>
      </c>
      <c r="I225" s="181"/>
      <c r="J225" s="181"/>
      <c r="V225" s="17"/>
      <c r="AA225" s="181" t="s">
        <v>31</v>
      </c>
      <c r="AB225" s="181"/>
      <c r="AC225" s="181"/>
    </row>
    <row r="226" spans="2:41">
      <c r="H226" s="181"/>
      <c r="I226" s="181"/>
      <c r="J226" s="181"/>
      <c r="V226" s="17"/>
      <c r="AA226" s="181"/>
      <c r="AB226" s="181"/>
      <c r="AC226" s="181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82" t="s">
        <v>20</v>
      </c>
      <c r="F230" s="182"/>
      <c r="G230" s="182"/>
      <c r="H230" s="182"/>
      <c r="V230" s="17"/>
      <c r="X230" s="23" t="s">
        <v>32</v>
      </c>
      <c r="Y230" s="20">
        <f>IF(B1016="PAGADO",0,C235)</f>
        <v>0</v>
      </c>
      <c r="AA230" s="182" t="s">
        <v>20</v>
      </c>
      <c r="AB230" s="182"/>
      <c r="AC230" s="182"/>
      <c r="AD230" s="182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83" t="str">
        <f>IF(Y235&lt;0,"NO PAGAR","COBRAR'")</f>
        <v>COBRAR'</v>
      </c>
      <c r="Y236" s="183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83" t="str">
        <f>IF(C235&lt;0,"NO PAGAR","COBRAR'")</f>
        <v>COBRAR'</v>
      </c>
      <c r="C237" s="183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76" t="s">
        <v>9</v>
      </c>
      <c r="C238" s="17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76" t="s">
        <v>9</v>
      </c>
      <c r="Y238" s="177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78" t="s">
        <v>7</v>
      </c>
      <c r="F246" s="179"/>
      <c r="G246" s="180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78" t="s">
        <v>7</v>
      </c>
      <c r="AB246" s="179"/>
      <c r="AC246" s="180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78" t="s">
        <v>7</v>
      </c>
      <c r="O248" s="179"/>
      <c r="P248" s="179"/>
      <c r="Q248" s="180"/>
      <c r="R248" s="18">
        <f>SUM(R232:R247)</f>
        <v>0</v>
      </c>
      <c r="S248" s="3"/>
      <c r="V248" s="17"/>
      <c r="X248" s="12"/>
      <c r="Y248" s="10"/>
      <c r="AJ248" s="178" t="s">
        <v>7</v>
      </c>
      <c r="AK248" s="179"/>
      <c r="AL248" s="179"/>
      <c r="AM248" s="180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84" t="s">
        <v>29</v>
      </c>
      <c r="AD271" s="184"/>
      <c r="AE271" s="184"/>
    </row>
    <row r="272" spans="2:31">
      <c r="H272" s="181" t="s">
        <v>28</v>
      </c>
      <c r="I272" s="181"/>
      <c r="J272" s="181"/>
      <c r="V272" s="17"/>
      <c r="AC272" s="184"/>
      <c r="AD272" s="184"/>
      <c r="AE272" s="184"/>
    </row>
    <row r="273" spans="2:41">
      <c r="H273" s="181"/>
      <c r="I273" s="181"/>
      <c r="J273" s="181"/>
      <c r="V273" s="17"/>
      <c r="AC273" s="184"/>
      <c r="AD273" s="184"/>
      <c r="AE273" s="184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82" t="s">
        <v>20</v>
      </c>
      <c r="F277" s="182"/>
      <c r="G277" s="182"/>
      <c r="H277" s="182"/>
      <c r="V277" s="17"/>
      <c r="X277" s="23" t="s">
        <v>282</v>
      </c>
      <c r="Y277" s="20">
        <f>IF(B277="PAGADO",0,C282)</f>
        <v>0</v>
      </c>
      <c r="AA277" s="182" t="s">
        <v>134</v>
      </c>
      <c r="AB277" s="182"/>
      <c r="AC277" s="182"/>
      <c r="AD277" s="182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85" t="str">
        <f>IF(C282&lt;0,"NO PAGAR","COBRAR")</f>
        <v>COBRAR</v>
      </c>
      <c r="C283" s="185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85" t="str">
        <f>IF(Y282&lt;0,"NO PAGAR","COBRAR")</f>
        <v>COBRAR</v>
      </c>
      <c r="Y283" s="185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76" t="s">
        <v>9</v>
      </c>
      <c r="C284" s="177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76" t="s">
        <v>9</v>
      </c>
      <c r="Y284" s="177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78" t="s">
        <v>7</v>
      </c>
      <c r="F293" s="179"/>
      <c r="G293" s="180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78" t="s">
        <v>7</v>
      </c>
      <c r="AB293" s="179"/>
      <c r="AC293" s="180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78" t="s">
        <v>7</v>
      </c>
      <c r="O295" s="179"/>
      <c r="P295" s="179"/>
      <c r="Q295" s="180"/>
      <c r="R295" s="18">
        <f>SUM(R279:R294)</f>
        <v>0</v>
      </c>
      <c r="S295" s="3"/>
      <c r="V295" s="17"/>
      <c r="X295" s="12"/>
      <c r="Y295" s="10"/>
      <c r="AJ295" s="178" t="s">
        <v>7</v>
      </c>
      <c r="AK295" s="179"/>
      <c r="AL295" s="179"/>
      <c r="AM295" s="180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81" t="s">
        <v>30</v>
      </c>
      <c r="I317" s="181"/>
      <c r="J317" s="181"/>
      <c r="V317" s="17"/>
      <c r="AA317" s="181" t="s">
        <v>31</v>
      </c>
      <c r="AB317" s="181"/>
      <c r="AC317" s="181"/>
    </row>
    <row r="318" spans="1:43">
      <c r="H318" s="181"/>
      <c r="I318" s="181"/>
      <c r="J318" s="181"/>
      <c r="V318" s="17"/>
      <c r="AA318" s="181"/>
      <c r="AB318" s="181"/>
      <c r="AC318" s="181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82" t="s">
        <v>20</v>
      </c>
      <c r="F322" s="182"/>
      <c r="G322" s="182"/>
      <c r="H322" s="182"/>
      <c r="V322" s="17"/>
      <c r="X322" s="23" t="s">
        <v>32</v>
      </c>
      <c r="Y322" s="20">
        <f>IF(B1108="PAGADO",0,C327)</f>
        <v>0</v>
      </c>
      <c r="AA322" s="182" t="s">
        <v>20</v>
      </c>
      <c r="AB322" s="182"/>
      <c r="AC322" s="182"/>
      <c r="AD322" s="182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83" t="str">
        <f>IF(Y327&lt;0,"NO PAGAR","COBRAR'")</f>
        <v>COBRAR'</v>
      </c>
      <c r="Y328" s="183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83" t="str">
        <f>IF(C327&lt;0,"NO PAGAR","COBRAR'")</f>
        <v>COBRAR'</v>
      </c>
      <c r="C329" s="183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76" t="s">
        <v>9</v>
      </c>
      <c r="C330" s="17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76" t="s">
        <v>9</v>
      </c>
      <c r="Y330" s="177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78" t="s">
        <v>7</v>
      </c>
      <c r="F338" s="179"/>
      <c r="G338" s="180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78" t="s">
        <v>7</v>
      </c>
      <c r="AB338" s="179"/>
      <c r="AC338" s="180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78" t="s">
        <v>7</v>
      </c>
      <c r="O340" s="179"/>
      <c r="P340" s="179"/>
      <c r="Q340" s="180"/>
      <c r="R340" s="18">
        <f>SUM(R324:R339)</f>
        <v>0</v>
      </c>
      <c r="S340" s="3"/>
      <c r="V340" s="17"/>
      <c r="X340" s="12"/>
      <c r="Y340" s="10"/>
      <c r="AJ340" s="178" t="s">
        <v>7</v>
      </c>
      <c r="AK340" s="179"/>
      <c r="AL340" s="179"/>
      <c r="AM340" s="180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84" t="s">
        <v>29</v>
      </c>
      <c r="AD364" s="184"/>
      <c r="AE364" s="184"/>
    </row>
    <row r="365" spans="8:31">
      <c r="H365" s="181" t="s">
        <v>28</v>
      </c>
      <c r="I365" s="181"/>
      <c r="J365" s="181"/>
      <c r="V365" s="17"/>
      <c r="AC365" s="184"/>
      <c r="AD365" s="184"/>
      <c r="AE365" s="184"/>
    </row>
    <row r="366" spans="8:31">
      <c r="H366" s="181"/>
      <c r="I366" s="181"/>
      <c r="J366" s="181"/>
      <c r="V366" s="17"/>
      <c r="AC366" s="184"/>
      <c r="AD366" s="184"/>
      <c r="AE366" s="184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82" t="s">
        <v>20</v>
      </c>
      <c r="F370" s="182"/>
      <c r="G370" s="182"/>
      <c r="H370" s="182"/>
      <c r="V370" s="17"/>
      <c r="X370" s="23" t="s">
        <v>32</v>
      </c>
      <c r="Y370" s="20">
        <f>IF(B370="PAGADO",0,C375)</f>
        <v>0</v>
      </c>
      <c r="AA370" s="182" t="s">
        <v>20</v>
      </c>
      <c r="AB370" s="182"/>
      <c r="AC370" s="182"/>
      <c r="AD370" s="182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85" t="str">
        <f>IF(C375&lt;0,"NO PAGAR","COBRAR")</f>
        <v>COBRAR</v>
      </c>
      <c r="C376" s="185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85" t="str">
        <f>IF(Y375&lt;0,"NO PAGAR","COBRAR")</f>
        <v>COBRAR</v>
      </c>
      <c r="Y376" s="185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76" t="s">
        <v>9</v>
      </c>
      <c r="C377" s="177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76" t="s">
        <v>9</v>
      </c>
      <c r="Y377" s="177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78" t="s">
        <v>7</v>
      </c>
      <c r="F386" s="179"/>
      <c r="G386" s="180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78" t="s">
        <v>7</v>
      </c>
      <c r="AB386" s="179"/>
      <c r="AC386" s="180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78" t="s">
        <v>7</v>
      </c>
      <c r="O388" s="179"/>
      <c r="P388" s="179"/>
      <c r="Q388" s="180"/>
      <c r="R388" s="18">
        <f>SUM(R372:R387)</f>
        <v>0</v>
      </c>
      <c r="S388" s="3"/>
      <c r="V388" s="17"/>
      <c r="X388" s="12"/>
      <c r="Y388" s="10"/>
      <c r="AJ388" s="178" t="s">
        <v>7</v>
      </c>
      <c r="AK388" s="179"/>
      <c r="AL388" s="179"/>
      <c r="AM388" s="180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81" t="s">
        <v>30</v>
      </c>
      <c r="I410" s="181"/>
      <c r="J410" s="181"/>
      <c r="V410" s="17"/>
      <c r="AA410" s="181" t="s">
        <v>31</v>
      </c>
      <c r="AB410" s="181"/>
      <c r="AC410" s="181"/>
    </row>
    <row r="411" spans="1:43">
      <c r="H411" s="181"/>
      <c r="I411" s="181"/>
      <c r="J411" s="181"/>
      <c r="V411" s="17"/>
      <c r="AA411" s="181"/>
      <c r="AB411" s="181"/>
      <c r="AC411" s="181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82" t="s">
        <v>20</v>
      </c>
      <c r="F415" s="182"/>
      <c r="G415" s="182"/>
      <c r="H415" s="182"/>
      <c r="V415" s="17"/>
      <c r="X415" s="23" t="s">
        <v>156</v>
      </c>
      <c r="Y415" s="20">
        <f>IF(B1201="PAGADO",0,C420)</f>
        <v>0</v>
      </c>
      <c r="AA415" s="182" t="s">
        <v>860</v>
      </c>
      <c r="AB415" s="182"/>
      <c r="AC415" s="182"/>
      <c r="AD415" s="182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83" t="str">
        <f>IF(Y420&lt;0,"NO PAGAR","COBRAR'")</f>
        <v>COBRAR'</v>
      </c>
      <c r="Y421" s="183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83" t="str">
        <f>IF(C420&lt;0,"NO PAGAR","COBRAR'")</f>
        <v>COBRAR'</v>
      </c>
      <c r="C422" s="183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76" t="s">
        <v>9</v>
      </c>
      <c r="C423" s="17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76" t="s">
        <v>9</v>
      </c>
      <c r="Y423" s="17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78" t="s">
        <v>7</v>
      </c>
      <c r="F431" s="179"/>
      <c r="G431" s="180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78" t="s">
        <v>7</v>
      </c>
      <c r="AB431" s="179"/>
      <c r="AC431" s="180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78" t="s">
        <v>7</v>
      </c>
      <c r="O433" s="179"/>
      <c r="P433" s="179"/>
      <c r="Q433" s="180"/>
      <c r="R433" s="18">
        <f>SUM(R417:R432)</f>
        <v>0</v>
      </c>
      <c r="S433" s="3"/>
      <c r="V433" s="17"/>
      <c r="X433" s="12"/>
      <c r="Y433" s="10"/>
      <c r="AJ433" s="178" t="s">
        <v>7</v>
      </c>
      <c r="AK433" s="179"/>
      <c r="AL433" s="179"/>
      <c r="AM433" s="180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84" t="s">
        <v>29</v>
      </c>
      <c r="AD454" s="184"/>
      <c r="AE454" s="184"/>
    </row>
    <row r="455" spans="2:41">
      <c r="H455" s="181" t="s">
        <v>28</v>
      </c>
      <c r="I455" s="181"/>
      <c r="J455" s="181"/>
      <c r="V455" s="17"/>
      <c r="AC455" s="184"/>
      <c r="AD455" s="184"/>
      <c r="AE455" s="184"/>
    </row>
    <row r="456" spans="2:41">
      <c r="H456" s="181"/>
      <c r="I456" s="181"/>
      <c r="J456" s="181"/>
      <c r="V456" s="17"/>
      <c r="AC456" s="184"/>
      <c r="AD456" s="184"/>
      <c r="AE456" s="184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82" t="s">
        <v>20</v>
      </c>
      <c r="F460" s="182"/>
      <c r="G460" s="182"/>
      <c r="H460" s="182"/>
      <c r="V460" s="17"/>
      <c r="X460" s="23" t="s">
        <v>32</v>
      </c>
      <c r="Y460" s="20">
        <f>IF(B460="PAGADO",0,C465)</f>
        <v>0</v>
      </c>
      <c r="AA460" s="182" t="s">
        <v>921</v>
      </c>
      <c r="AB460" s="182"/>
      <c r="AC460" s="182"/>
      <c r="AD460" s="182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85" t="str">
        <f>IF(C465&lt;0,"NO PAGAR","COBRAR")</f>
        <v>COBRAR</v>
      </c>
      <c r="C466" s="185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85" t="str">
        <f>IF(Y465&lt;0,"NO PAGAR","COBRAR")</f>
        <v>COBRAR</v>
      </c>
      <c r="Y466" s="185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76" t="s">
        <v>9</v>
      </c>
      <c r="C467" s="177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76" t="s">
        <v>9</v>
      </c>
      <c r="Y467" s="177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78" t="s">
        <v>7</v>
      </c>
      <c r="F476" s="179"/>
      <c r="G476" s="180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78" t="s">
        <v>7</v>
      </c>
      <c r="AB476" s="179"/>
      <c r="AC476" s="180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78" t="s">
        <v>7</v>
      </c>
      <c r="O478" s="179"/>
      <c r="P478" s="179"/>
      <c r="Q478" s="180"/>
      <c r="R478" s="18">
        <f>SUM(R462:R477)</f>
        <v>0</v>
      </c>
      <c r="S478" s="3"/>
      <c r="V478" s="17"/>
      <c r="X478" s="12"/>
      <c r="Y478" s="10"/>
      <c r="AJ478" s="178" t="s">
        <v>7</v>
      </c>
      <c r="AK478" s="179"/>
      <c r="AL478" s="179"/>
      <c r="AM478" s="180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81" t="s">
        <v>30</v>
      </c>
      <c r="I500" s="181"/>
      <c r="J500" s="181"/>
      <c r="V500" s="17"/>
      <c r="AA500" s="181" t="s">
        <v>31</v>
      </c>
      <c r="AB500" s="181"/>
      <c r="AC500" s="181"/>
    </row>
    <row r="501" spans="1:43">
      <c r="H501" s="181"/>
      <c r="I501" s="181"/>
      <c r="J501" s="181"/>
      <c r="V501" s="17"/>
      <c r="AA501" s="181"/>
      <c r="AB501" s="181"/>
      <c r="AC501" s="181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82" t="s">
        <v>991</v>
      </c>
      <c r="F505" s="182"/>
      <c r="G505" s="182"/>
      <c r="H505" s="182"/>
      <c r="V505" s="17"/>
      <c r="X505" s="23" t="s">
        <v>32</v>
      </c>
      <c r="Y505" s="20">
        <f>IF(B505="PAGADO",0,C510)</f>
        <v>0</v>
      </c>
      <c r="AA505" s="182" t="s">
        <v>20</v>
      </c>
      <c r="AB505" s="182"/>
      <c r="AC505" s="182"/>
      <c r="AD505" s="182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83" t="str">
        <f>IF(Y510&lt;0,"NO PAGAR","COBRAR'")</f>
        <v>COBRAR'</v>
      </c>
      <c r="Y511" s="183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83" t="s">
        <v>993</v>
      </c>
      <c r="C512" s="183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76" t="s">
        <v>9</v>
      </c>
      <c r="C513" s="177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76" t="s">
        <v>9</v>
      </c>
      <c r="Y513" s="177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955</v>
      </c>
      <c r="C521" s="10"/>
      <c r="E521" s="178" t="s">
        <v>7</v>
      </c>
      <c r="F521" s="179"/>
      <c r="G521" s="180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78" t="s">
        <v>7</v>
      </c>
      <c r="AB521" s="179"/>
      <c r="AC521" s="180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78" t="s">
        <v>7</v>
      </c>
      <c r="O523" s="179"/>
      <c r="P523" s="179"/>
      <c r="Q523" s="180"/>
      <c r="R523" s="18">
        <f>SUM(R507:R522)</f>
        <v>0</v>
      </c>
      <c r="S523" s="3"/>
      <c r="V523" s="17"/>
      <c r="X523" s="12"/>
      <c r="Y523" s="10"/>
      <c r="AJ523" s="178" t="s">
        <v>7</v>
      </c>
      <c r="AK523" s="179"/>
      <c r="AL523" s="179"/>
      <c r="AM523" s="180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4" t="s">
        <v>29</v>
      </c>
      <c r="AD546" s="184"/>
      <c r="AE546" s="184"/>
    </row>
    <row r="547" spans="2:41">
      <c r="H547" s="181" t="s">
        <v>28</v>
      </c>
      <c r="I547" s="181"/>
      <c r="J547" s="181"/>
      <c r="V547" s="17"/>
      <c r="AC547" s="184"/>
      <c r="AD547" s="184"/>
      <c r="AE547" s="184"/>
    </row>
    <row r="548" spans="2:41">
      <c r="H548" s="181"/>
      <c r="I548" s="181"/>
      <c r="J548" s="181"/>
      <c r="V548" s="17"/>
      <c r="AC548" s="184"/>
      <c r="AD548" s="184"/>
      <c r="AE548" s="184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550</v>
      </c>
      <c r="E552" s="182" t="s">
        <v>20</v>
      </c>
      <c r="F552" s="182"/>
      <c r="G552" s="182"/>
      <c r="H552" s="182"/>
      <c r="V552" s="17"/>
      <c r="X552" s="23" t="s">
        <v>32</v>
      </c>
      <c r="Y552" s="20">
        <f>IF(B552="PAGADO",0,C557)</f>
        <v>550</v>
      </c>
      <c r="AA552" s="182" t="s">
        <v>20</v>
      </c>
      <c r="AB552" s="182"/>
      <c r="AC552" s="182"/>
      <c r="AD552" s="182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550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550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550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550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85" t="str">
        <f>IF(C557&lt;0,"NO PAGAR","COBRAR")</f>
        <v>COBRAR</v>
      </c>
      <c r="C558" s="185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85" t="str">
        <f>IF(Y557&lt;0,"NO PAGAR","COBRAR")</f>
        <v>COBRAR</v>
      </c>
      <c r="Y558" s="185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76" t="s">
        <v>9</v>
      </c>
      <c r="C559" s="177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76" t="s">
        <v>9</v>
      </c>
      <c r="Y559" s="177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78" t="s">
        <v>7</v>
      </c>
      <c r="F568" s="179"/>
      <c r="G568" s="180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78" t="s">
        <v>7</v>
      </c>
      <c r="AB568" s="179"/>
      <c r="AC568" s="180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78" t="s">
        <v>7</v>
      </c>
      <c r="O570" s="179"/>
      <c r="P570" s="179"/>
      <c r="Q570" s="180"/>
      <c r="R570" s="18">
        <f>SUM(R554:R569)</f>
        <v>0</v>
      </c>
      <c r="S570" s="3"/>
      <c r="V570" s="17"/>
      <c r="X570" s="12"/>
      <c r="Y570" s="10"/>
      <c r="AJ570" s="178" t="s">
        <v>7</v>
      </c>
      <c r="AK570" s="179"/>
      <c r="AL570" s="179"/>
      <c r="AM570" s="180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81" t="s">
        <v>30</v>
      </c>
      <c r="I592" s="181"/>
      <c r="J592" s="181"/>
      <c r="V592" s="17"/>
      <c r="AA592" s="181" t="s">
        <v>31</v>
      </c>
      <c r="AB592" s="181"/>
      <c r="AC592" s="181"/>
    </row>
    <row r="593" spans="2:41">
      <c r="H593" s="181"/>
      <c r="I593" s="181"/>
      <c r="J593" s="181"/>
      <c r="V593" s="17"/>
      <c r="AA593" s="181"/>
      <c r="AB593" s="181"/>
      <c r="AC593" s="181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550</v>
      </c>
      <c r="E597" s="182" t="s">
        <v>20</v>
      </c>
      <c r="F597" s="182"/>
      <c r="G597" s="182"/>
      <c r="H597" s="182"/>
      <c r="V597" s="17"/>
      <c r="X597" s="23" t="s">
        <v>32</v>
      </c>
      <c r="Y597" s="20">
        <f>IF(B1397="PAGADO",0,C602)</f>
        <v>550</v>
      </c>
      <c r="AA597" s="182" t="s">
        <v>20</v>
      </c>
      <c r="AB597" s="182"/>
      <c r="AC597" s="182"/>
      <c r="AD597" s="182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550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550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550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550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83" t="str">
        <f>IF(Y602&lt;0,"NO PAGAR","COBRAR'")</f>
        <v>COBRAR'</v>
      </c>
      <c r="Y603" s="183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83" t="str">
        <f>IF(C602&lt;0,"NO PAGAR","COBRAR'")</f>
        <v>COBRAR'</v>
      </c>
      <c r="C604" s="183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76" t="s">
        <v>9</v>
      </c>
      <c r="C605" s="177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76" t="s">
        <v>9</v>
      </c>
      <c r="Y605" s="177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 t="b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 t="b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78" t="s">
        <v>7</v>
      </c>
      <c r="F613" s="179"/>
      <c r="G613" s="180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78" t="s">
        <v>7</v>
      </c>
      <c r="AB613" s="179"/>
      <c r="AC613" s="180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78" t="s">
        <v>7</v>
      </c>
      <c r="O615" s="179"/>
      <c r="P615" s="179"/>
      <c r="Q615" s="180"/>
      <c r="R615" s="18">
        <f>SUM(R599:R614)</f>
        <v>0</v>
      </c>
      <c r="S615" s="3"/>
      <c r="V615" s="17"/>
      <c r="X615" s="12"/>
      <c r="Y615" s="10"/>
      <c r="AJ615" s="178" t="s">
        <v>7</v>
      </c>
      <c r="AK615" s="179"/>
      <c r="AL615" s="179"/>
      <c r="AM615" s="180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84" t="s">
        <v>29</v>
      </c>
      <c r="AD639" s="184"/>
      <c r="AE639" s="184"/>
    </row>
    <row r="640" spans="2:31">
      <c r="H640" s="181" t="s">
        <v>28</v>
      </c>
      <c r="I640" s="181"/>
      <c r="J640" s="181"/>
      <c r="V640" s="17"/>
      <c r="AC640" s="184"/>
      <c r="AD640" s="184"/>
      <c r="AE640" s="184"/>
    </row>
    <row r="641" spans="2:41">
      <c r="H641" s="181"/>
      <c r="I641" s="181"/>
      <c r="J641" s="181"/>
      <c r="V641" s="17"/>
      <c r="AC641" s="184"/>
      <c r="AD641" s="184"/>
      <c r="AE641" s="184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550</v>
      </c>
      <c r="E645" s="182" t="s">
        <v>20</v>
      </c>
      <c r="F645" s="182"/>
      <c r="G645" s="182"/>
      <c r="H645" s="182"/>
      <c r="V645" s="17"/>
      <c r="X645" s="23" t="s">
        <v>32</v>
      </c>
      <c r="Y645" s="20">
        <f>IF(B645="PAGADO",0,C650)</f>
        <v>550</v>
      </c>
      <c r="AA645" s="182" t="s">
        <v>20</v>
      </c>
      <c r="AB645" s="182"/>
      <c r="AC645" s="182"/>
      <c r="AD645" s="182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550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C672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Y672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550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85" t="str">
        <f>IF(C650&lt;0,"NO PAGAR","COBRAR")</f>
        <v>COBRAR</v>
      </c>
      <c r="C651" s="185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85" t="str">
        <f>IF(Y650&lt;0,"NO PAGAR","COBRAR")</f>
        <v>COBRAR</v>
      </c>
      <c r="Y651" s="185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76" t="s">
        <v>9</v>
      </c>
      <c r="C652" s="177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76" t="s">
        <v>9</v>
      </c>
      <c r="Y652" s="177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IF(C686&lt;0,"SALDO A FAVOR","SALDO ADELANTAD0'")</f>
        <v>SALDO ADELANTAD0'</v>
      </c>
      <c r="C653" s="10" t="b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 t="b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78" t="s">
        <v>7</v>
      </c>
      <c r="F661" s="179"/>
      <c r="G661" s="180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78" t="s">
        <v>7</v>
      </c>
      <c r="AB661" s="179"/>
      <c r="AC661" s="180"/>
      <c r="AD661" s="5">
        <f>SUM(AD647:AD660)</f>
        <v>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78" t="s">
        <v>7</v>
      </c>
      <c r="O663" s="179"/>
      <c r="P663" s="179"/>
      <c r="Q663" s="180"/>
      <c r="R663" s="18">
        <f>SUM(R647:R662)</f>
        <v>0</v>
      </c>
      <c r="S663" s="3"/>
      <c r="V663" s="17"/>
      <c r="X663" s="12"/>
      <c r="Y663" s="10"/>
      <c r="AJ663" s="178" t="s">
        <v>7</v>
      </c>
      <c r="AK663" s="179"/>
      <c r="AL663" s="179"/>
      <c r="AM663" s="180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E666" s="14"/>
      <c r="V666" s="17"/>
      <c r="X666" s="12"/>
      <c r="Y666" s="10"/>
      <c r="AA666" s="14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1"/>
      <c r="C671" s="10"/>
      <c r="V671" s="17"/>
      <c r="X671" s="11"/>
      <c r="Y671" s="10"/>
    </row>
    <row r="672" spans="2:41">
      <c r="B672" s="15" t="s">
        <v>18</v>
      </c>
      <c r="C672" s="16">
        <f>SUM(C653:C671)</f>
        <v>0</v>
      </c>
      <c r="V672" s="17"/>
      <c r="X672" s="15" t="s">
        <v>18</v>
      </c>
      <c r="Y672" s="16">
        <f>SUM(Y653:Y671)</f>
        <v>0</v>
      </c>
    </row>
    <row r="673" spans="1:43">
      <c r="D673" t="s">
        <v>22</v>
      </c>
      <c r="E673" t="s">
        <v>21</v>
      </c>
      <c r="V673" s="17"/>
      <c r="Z673" t="s">
        <v>22</v>
      </c>
      <c r="AA673" t="s">
        <v>21</v>
      </c>
    </row>
    <row r="674" spans="1:43">
      <c r="E674" s="1" t="s">
        <v>19</v>
      </c>
      <c r="V674" s="17"/>
      <c r="AA674" s="1" t="s">
        <v>19</v>
      </c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V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</row>
    <row r="684" spans="1:43">
      <c r="V684" s="17"/>
    </row>
    <row r="685" spans="1:43">
      <c r="H685" s="181" t="s">
        <v>30</v>
      </c>
      <c r="I685" s="181"/>
      <c r="J685" s="181"/>
      <c r="V685" s="17"/>
      <c r="AA685" s="181" t="s">
        <v>31</v>
      </c>
      <c r="AB685" s="181"/>
      <c r="AC685" s="181"/>
    </row>
    <row r="686" spans="1:43">
      <c r="H686" s="181"/>
      <c r="I686" s="181"/>
      <c r="J686" s="181"/>
      <c r="V686" s="17"/>
      <c r="AA686" s="181"/>
      <c r="AB686" s="181"/>
      <c r="AC686" s="181"/>
    </row>
    <row r="687" spans="1:43">
      <c r="V687" s="17"/>
    </row>
    <row r="688" spans="1:43">
      <c r="V688" s="17"/>
    </row>
    <row r="689" spans="2:41" ht="23.25">
      <c r="B689" s="24" t="s">
        <v>68</v>
      </c>
      <c r="V689" s="17"/>
      <c r="X689" s="22" t="s">
        <v>68</v>
      </c>
    </row>
    <row r="690" spans="2:41" ht="23.25">
      <c r="B690" s="23" t="s">
        <v>32</v>
      </c>
      <c r="C690" s="20">
        <f>IF(X645="PAGADO",0,C650)</f>
        <v>550</v>
      </c>
      <c r="E690" s="182" t="s">
        <v>20</v>
      </c>
      <c r="F690" s="182"/>
      <c r="G690" s="182"/>
      <c r="H690" s="182"/>
      <c r="V690" s="17"/>
      <c r="X690" s="23" t="s">
        <v>32</v>
      </c>
      <c r="Y690" s="20">
        <f>IF(B1490="PAGADO",0,C695)</f>
        <v>550</v>
      </c>
      <c r="AA690" s="182" t="s">
        <v>20</v>
      </c>
      <c r="AB690" s="182"/>
      <c r="AC690" s="182"/>
      <c r="AD690" s="182"/>
    </row>
    <row r="691" spans="2:41">
      <c r="B691" s="1" t="s">
        <v>0</v>
      </c>
      <c r="C691" s="19">
        <f>H706</f>
        <v>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>
      <c r="C692" s="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24</v>
      </c>
      <c r="C693" s="19">
        <f>IF(C690&gt;0,C690+C691,C691)</f>
        <v>550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24</v>
      </c>
      <c r="Y693" s="19">
        <f>IF(Y690&gt;0,Y690+Y691,Y691)</f>
        <v>550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" t="s">
        <v>9</v>
      </c>
      <c r="C694" s="20">
        <f>C718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" t="s">
        <v>9</v>
      </c>
      <c r="Y694" s="20">
        <f>Y718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6" t="s">
        <v>26</v>
      </c>
      <c r="C695" s="21">
        <f>C693-C694</f>
        <v>550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27</v>
      </c>
      <c r="Y695" s="21">
        <f>Y693-Y694</f>
        <v>550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6"/>
      <c r="C696" s="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83" t="str">
        <f>IF(Y695&lt;0,"NO PAGAR","COBRAR'")</f>
        <v>COBRAR'</v>
      </c>
      <c r="Y696" s="183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ht="23.25">
      <c r="B697" s="183" t="str">
        <f>IF(C695&lt;0,"NO PAGAR","COBRAR'")</f>
        <v>COBRAR'</v>
      </c>
      <c r="C697" s="183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/>
      <c r="Y697" s="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76" t="s">
        <v>9</v>
      </c>
      <c r="C698" s="177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76" t="s">
        <v>9</v>
      </c>
      <c r="Y698" s="177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9" t="str">
        <f>IF(Y650&lt;0,"SALDO ADELANTADO","SALDO A FAVOR '")</f>
        <v>SALDO A FAVOR '</v>
      </c>
      <c r="C699" s="10" t="b">
        <f>IF(Y650&lt;=0,Y650*-1)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9" t="str">
        <f>IF(C695&lt;0,"SALDO ADELANTADO","SALDO A FAVOR'")</f>
        <v>SALDO A FAVOR'</v>
      </c>
      <c r="Y699" s="10" t="b">
        <f>IF(C695&lt;=0,C695*-1)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10</v>
      </c>
      <c r="C700" s="10">
        <f>R708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10</v>
      </c>
      <c r="Y700" s="10">
        <f>AN708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11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11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12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12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13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14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14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15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15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16</v>
      </c>
      <c r="C706" s="10"/>
      <c r="E706" s="178" t="s">
        <v>7</v>
      </c>
      <c r="F706" s="179"/>
      <c r="G706" s="180"/>
      <c r="H706" s="5">
        <f>SUM(H692:H705)</f>
        <v>0</v>
      </c>
      <c r="N706" s="3"/>
      <c r="O706" s="3"/>
      <c r="P706" s="3"/>
      <c r="Q706" s="3"/>
      <c r="R706" s="18"/>
      <c r="S706" s="3"/>
      <c r="V706" s="17"/>
      <c r="X706" s="11" t="s">
        <v>16</v>
      </c>
      <c r="Y706" s="10"/>
      <c r="AA706" s="178" t="s">
        <v>7</v>
      </c>
      <c r="AB706" s="179"/>
      <c r="AC706" s="180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>
      <c r="B707" s="11" t="s">
        <v>17</v>
      </c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1" t="s">
        <v>17</v>
      </c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>
      <c r="B708" s="12"/>
      <c r="C708" s="10"/>
      <c r="N708" s="178" t="s">
        <v>7</v>
      </c>
      <c r="O708" s="179"/>
      <c r="P708" s="179"/>
      <c r="Q708" s="180"/>
      <c r="R708" s="18">
        <f>SUM(R692:R707)</f>
        <v>0</v>
      </c>
      <c r="S708" s="3"/>
      <c r="V708" s="17"/>
      <c r="X708" s="12"/>
      <c r="Y708" s="10"/>
      <c r="AJ708" s="178" t="s">
        <v>7</v>
      </c>
      <c r="AK708" s="179"/>
      <c r="AL708" s="179"/>
      <c r="AM708" s="180"/>
      <c r="AN708" s="18">
        <f>SUM(AN692:AN707)</f>
        <v>0</v>
      </c>
      <c r="AO708" s="3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V710" s="17"/>
      <c r="X710" s="12"/>
      <c r="Y710" s="10"/>
    </row>
    <row r="711" spans="2:41">
      <c r="B711" s="12"/>
      <c r="C711" s="10"/>
      <c r="E711" s="14"/>
      <c r="V711" s="17"/>
      <c r="X711" s="12"/>
      <c r="Y711" s="10"/>
      <c r="AA711" s="14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1"/>
      <c r="C717" s="10"/>
      <c r="V717" s="17"/>
      <c r="X717" s="11"/>
      <c r="Y717" s="10"/>
    </row>
    <row r="718" spans="2:41">
      <c r="B718" s="15" t="s">
        <v>18</v>
      </c>
      <c r="C718" s="16">
        <f>SUM(C699:C717)</f>
        <v>0</v>
      </c>
      <c r="D718" t="s">
        <v>22</v>
      </c>
      <c r="E718" t="s">
        <v>21</v>
      </c>
      <c r="V718" s="17"/>
      <c r="X718" s="15" t="s">
        <v>18</v>
      </c>
      <c r="Y718" s="16">
        <f>SUM(Y699:Y717)</f>
        <v>0</v>
      </c>
      <c r="Z718" t="s">
        <v>22</v>
      </c>
      <c r="AA718" t="s">
        <v>21</v>
      </c>
    </row>
    <row r="719" spans="2:41">
      <c r="E719" s="1" t="s">
        <v>19</v>
      </c>
      <c r="V719" s="17"/>
      <c r="AA719" s="1" t="s">
        <v>19</v>
      </c>
    </row>
    <row r="720" spans="2:41">
      <c r="V720" s="17"/>
    </row>
    <row r="721" spans="8:31">
      <c r="V721" s="17"/>
    </row>
    <row r="722" spans="8:31">
      <c r="V722" s="17"/>
    </row>
    <row r="723" spans="8:31">
      <c r="V723" s="17"/>
    </row>
    <row r="724" spans="8:31">
      <c r="V724" s="17"/>
    </row>
    <row r="725" spans="8:31">
      <c r="V725" s="17"/>
    </row>
    <row r="726" spans="8:31">
      <c r="V726" s="17"/>
    </row>
    <row r="727" spans="8:31">
      <c r="V727" s="17"/>
    </row>
    <row r="728" spans="8:31">
      <c r="V728" s="17"/>
    </row>
    <row r="729" spans="8:31">
      <c r="V729" s="17"/>
    </row>
    <row r="730" spans="8:31">
      <c r="V730" s="17"/>
    </row>
    <row r="731" spans="8:31">
      <c r="V731" s="17"/>
    </row>
    <row r="732" spans="8:31">
      <c r="V732" s="17"/>
      <c r="AC732" s="184" t="s">
        <v>29</v>
      </c>
      <c r="AD732" s="184"/>
      <c r="AE732" s="184"/>
    </row>
    <row r="733" spans="8:31">
      <c r="H733" s="181" t="s">
        <v>28</v>
      </c>
      <c r="I733" s="181"/>
      <c r="J733" s="181"/>
      <c r="V733" s="17"/>
      <c r="AC733" s="184"/>
      <c r="AD733" s="184"/>
      <c r="AE733" s="184"/>
    </row>
    <row r="734" spans="8:31">
      <c r="H734" s="181"/>
      <c r="I734" s="181"/>
      <c r="J734" s="181"/>
      <c r="V734" s="17"/>
      <c r="AC734" s="184"/>
      <c r="AD734" s="184"/>
      <c r="AE734" s="184"/>
    </row>
    <row r="735" spans="8:31">
      <c r="V735" s="17"/>
    </row>
    <row r="736" spans="8:31">
      <c r="V736" s="17"/>
    </row>
    <row r="737" spans="2:41" ht="23.25">
      <c r="B737" s="22" t="s">
        <v>69</v>
      </c>
      <c r="V737" s="17"/>
      <c r="X737" s="22" t="s">
        <v>69</v>
      </c>
    </row>
    <row r="738" spans="2:41" ht="23.25">
      <c r="B738" s="23" t="s">
        <v>32</v>
      </c>
      <c r="C738" s="20">
        <f>IF(X690="PAGADO",0,Y695)</f>
        <v>550</v>
      </c>
      <c r="E738" s="182" t="s">
        <v>20</v>
      </c>
      <c r="F738" s="182"/>
      <c r="G738" s="182"/>
      <c r="H738" s="182"/>
      <c r="V738" s="17"/>
      <c r="X738" s="23" t="s">
        <v>32</v>
      </c>
      <c r="Y738" s="20">
        <f>IF(B738="PAGADO",0,C743)</f>
        <v>550</v>
      </c>
      <c r="AA738" s="182" t="s">
        <v>20</v>
      </c>
      <c r="AB738" s="182"/>
      <c r="AC738" s="182"/>
      <c r="AD738" s="182"/>
    </row>
    <row r="739" spans="2:41">
      <c r="B739" s="1" t="s">
        <v>0</v>
      </c>
      <c r="C739" s="19">
        <f>H754</f>
        <v>0</v>
      </c>
      <c r="E739" s="2" t="s">
        <v>1</v>
      </c>
      <c r="F739" s="2" t="s">
        <v>2</v>
      </c>
      <c r="G739" s="2" t="s">
        <v>3</v>
      </c>
      <c r="H739" s="2" t="s">
        <v>4</v>
      </c>
      <c r="N739" s="2" t="s">
        <v>1</v>
      </c>
      <c r="O739" s="2" t="s">
        <v>5</v>
      </c>
      <c r="P739" s="2" t="s">
        <v>4</v>
      </c>
      <c r="Q739" s="2" t="s">
        <v>6</v>
      </c>
      <c r="R739" s="2" t="s">
        <v>7</v>
      </c>
      <c r="S739" s="3"/>
      <c r="V739" s="17"/>
      <c r="X739" s="1" t="s">
        <v>0</v>
      </c>
      <c r="Y739" s="19">
        <f>AD754</f>
        <v>0</v>
      </c>
      <c r="AA739" s="2" t="s">
        <v>1</v>
      </c>
      <c r="AB739" s="2" t="s">
        <v>2</v>
      </c>
      <c r="AC739" s="2" t="s">
        <v>3</v>
      </c>
      <c r="AD739" s="2" t="s">
        <v>4</v>
      </c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>
      <c r="C740" s="2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Y740" s="2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24</v>
      </c>
      <c r="C741" s="19">
        <f>IF(C738&gt;0,C738+C739,C739)</f>
        <v>550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24</v>
      </c>
      <c r="Y741" s="19">
        <f>IF(Y738&gt;0,Y738+Y739,Y739)</f>
        <v>550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9</v>
      </c>
      <c r="C742" s="20">
        <f>C765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9</v>
      </c>
      <c r="Y742" s="20">
        <f>Y765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6" t="s">
        <v>25</v>
      </c>
      <c r="C743" s="21">
        <f>C741-C742</f>
        <v>550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6" t="s">
        <v>8</v>
      </c>
      <c r="Y743" s="21">
        <f>Y741-Y742</f>
        <v>550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6.25">
      <c r="B744" s="185" t="str">
        <f>IF(C743&lt;0,"NO PAGAR","COBRAR")</f>
        <v>COBRAR</v>
      </c>
      <c r="C744" s="185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85" t="str">
        <f>IF(Y743&lt;0,"NO PAGAR","COBRAR")</f>
        <v>COBRAR</v>
      </c>
      <c r="Y744" s="185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76" t="s">
        <v>9</v>
      </c>
      <c r="C745" s="17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76" t="s">
        <v>9</v>
      </c>
      <c r="Y745" s="177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IF(C779&lt;0,"SALDO A FAVOR","SALDO ADELANTAD0'")</f>
        <v>SALDO ADELANTAD0'</v>
      </c>
      <c r="C746" s="10" t="b">
        <f>IF(Y690&lt;=0,Y690*-1)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IF(C743&lt;0,"SALDO ADELANTADO","SALDO A FAVOR'")</f>
        <v>SALDO A FAVOR'</v>
      </c>
      <c r="Y746" s="10" t="b">
        <f>IF(C743&lt;=0,C743*-1)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R756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AN756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17</v>
      </c>
      <c r="C754" s="10"/>
      <c r="E754" s="178" t="s">
        <v>7</v>
      </c>
      <c r="F754" s="179"/>
      <c r="G754" s="180"/>
      <c r="H754" s="5">
        <f>SUM(H740:H753)</f>
        <v>0</v>
      </c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78" t="s">
        <v>7</v>
      </c>
      <c r="AB754" s="179"/>
      <c r="AC754" s="180"/>
      <c r="AD754" s="5">
        <f>SUM(AD740:AD753)</f>
        <v>0</v>
      </c>
      <c r="AJ754" s="3"/>
      <c r="AK754" s="3"/>
      <c r="AL754" s="3"/>
      <c r="AM754" s="3"/>
      <c r="AN754" s="18"/>
      <c r="AO754" s="3"/>
    </row>
    <row r="755" spans="2:41">
      <c r="B755" s="12"/>
      <c r="C755" s="10"/>
      <c r="E755" s="13"/>
      <c r="F755" s="13"/>
      <c r="G755" s="13"/>
      <c r="N755" s="3"/>
      <c r="O755" s="3"/>
      <c r="P755" s="3"/>
      <c r="Q755" s="3"/>
      <c r="R755" s="18"/>
      <c r="S755" s="3"/>
      <c r="V755" s="17"/>
      <c r="X755" s="12"/>
      <c r="Y755" s="10"/>
      <c r="AA755" s="13"/>
      <c r="AB755" s="13"/>
      <c r="AC755" s="13"/>
      <c r="AJ755" s="3"/>
      <c r="AK755" s="3"/>
      <c r="AL755" s="3"/>
      <c r="AM755" s="3"/>
      <c r="AN755" s="18"/>
      <c r="AO755" s="3"/>
    </row>
    <row r="756" spans="2:41">
      <c r="B756" s="12"/>
      <c r="C756" s="10"/>
      <c r="N756" s="178" t="s">
        <v>7</v>
      </c>
      <c r="O756" s="179"/>
      <c r="P756" s="179"/>
      <c r="Q756" s="180"/>
      <c r="R756" s="18">
        <f>SUM(R740:R755)</f>
        <v>0</v>
      </c>
      <c r="S756" s="3"/>
      <c r="V756" s="17"/>
      <c r="X756" s="12"/>
      <c r="Y756" s="10"/>
      <c r="AJ756" s="178" t="s">
        <v>7</v>
      </c>
      <c r="AK756" s="179"/>
      <c r="AL756" s="179"/>
      <c r="AM756" s="180"/>
      <c r="AN756" s="18">
        <f>SUM(AN740:AN755)</f>
        <v>0</v>
      </c>
      <c r="AO756" s="3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E759" s="14"/>
      <c r="V759" s="17"/>
      <c r="X759" s="12"/>
      <c r="Y759" s="10"/>
      <c r="AA759" s="14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1"/>
      <c r="C764" s="10"/>
      <c r="V764" s="17"/>
      <c r="X764" s="11"/>
      <c r="Y764" s="10"/>
    </row>
    <row r="765" spans="2:41">
      <c r="B765" s="15" t="s">
        <v>18</v>
      </c>
      <c r="C765" s="16">
        <f>SUM(C746:C764)</f>
        <v>0</v>
      </c>
      <c r="V765" s="17"/>
      <c r="X765" s="15" t="s">
        <v>18</v>
      </c>
      <c r="Y765" s="16">
        <f>SUM(Y746:Y764)</f>
        <v>0</v>
      </c>
    </row>
    <row r="766" spans="2:41">
      <c r="D766" t="s">
        <v>22</v>
      </c>
      <c r="E766" t="s">
        <v>21</v>
      </c>
      <c r="V766" s="17"/>
      <c r="Z766" t="s">
        <v>22</v>
      </c>
      <c r="AA766" t="s">
        <v>21</v>
      </c>
    </row>
    <row r="767" spans="2:41">
      <c r="E767" s="1" t="s">
        <v>19</v>
      </c>
      <c r="V767" s="17"/>
      <c r="AA767" s="1" t="s">
        <v>19</v>
      </c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V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1:43">
      <c r="V777" s="17"/>
    </row>
    <row r="778" spans="1:43">
      <c r="H778" s="181" t="s">
        <v>30</v>
      </c>
      <c r="I778" s="181"/>
      <c r="J778" s="181"/>
      <c r="V778" s="17"/>
      <c r="AA778" s="181" t="s">
        <v>31</v>
      </c>
      <c r="AB778" s="181"/>
      <c r="AC778" s="181"/>
    </row>
    <row r="779" spans="1:43">
      <c r="H779" s="181"/>
      <c r="I779" s="181"/>
      <c r="J779" s="181"/>
      <c r="V779" s="17"/>
      <c r="AA779" s="181"/>
      <c r="AB779" s="181"/>
      <c r="AC779" s="181"/>
    </row>
    <row r="780" spans="1:43">
      <c r="V780" s="17"/>
    </row>
    <row r="781" spans="1:43">
      <c r="V781" s="17"/>
    </row>
    <row r="782" spans="1:43" ht="23.25">
      <c r="B782" s="24" t="s">
        <v>69</v>
      </c>
      <c r="V782" s="17"/>
      <c r="X782" s="22" t="s">
        <v>69</v>
      </c>
    </row>
    <row r="783" spans="1:43" ht="23.25">
      <c r="B783" s="23" t="s">
        <v>32</v>
      </c>
      <c r="C783" s="20">
        <f>IF(X738="PAGADO",0,C743)</f>
        <v>550</v>
      </c>
      <c r="E783" s="182" t="s">
        <v>20</v>
      </c>
      <c r="F783" s="182"/>
      <c r="G783" s="182"/>
      <c r="H783" s="182"/>
      <c r="V783" s="17"/>
      <c r="X783" s="23" t="s">
        <v>32</v>
      </c>
      <c r="Y783" s="20">
        <f>IF(B1583="PAGADO",0,C788)</f>
        <v>550</v>
      </c>
      <c r="AA783" s="182" t="s">
        <v>20</v>
      </c>
      <c r="AB783" s="182"/>
      <c r="AC783" s="182"/>
      <c r="AD783" s="182"/>
    </row>
    <row r="784" spans="1:43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550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IF(Y783&gt;0,Y783+Y784,Y784)</f>
        <v>550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C811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Y811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26</v>
      </c>
      <c r="C788" s="21">
        <f>C786-C787</f>
        <v>550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27</v>
      </c>
      <c r="Y788" s="21">
        <f>Y786-Y787</f>
        <v>550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6"/>
      <c r="C789" s="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83" t="str">
        <f>IF(Y788&lt;0,"NO PAGAR","COBRAR'")</f>
        <v>COBRAR'</v>
      </c>
      <c r="Y789" s="183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3.25">
      <c r="B790" s="183" t="str">
        <f>IF(C788&lt;0,"NO PAGAR","COBRAR'")</f>
        <v>COBRAR'</v>
      </c>
      <c r="C790" s="183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/>
      <c r="Y790" s="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76" t="s">
        <v>9</v>
      </c>
      <c r="C791" s="177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76" t="s">
        <v>9</v>
      </c>
      <c r="Y791" s="177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IF(Y743&lt;0,"SALDO ADELANTADO","SALDO A FAVOR '")</f>
        <v>SALDO A FAVOR '</v>
      </c>
      <c r="C792" s="10" t="b">
        <f>IF(Y743&lt;=0,Y743*-1)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IF(C788&lt;0,"SALDO ADELANTADO","SALDO A FAVOR'")</f>
        <v>SALDO A FAVOR'</v>
      </c>
      <c r="Y792" s="10" t="b">
        <f>IF(C788&lt;=0,C788*-1)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R801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AN801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16</v>
      </c>
      <c r="C799" s="10"/>
      <c r="E799" s="178" t="s">
        <v>7</v>
      </c>
      <c r="F799" s="179"/>
      <c r="G799" s="180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178" t="s">
        <v>7</v>
      </c>
      <c r="AB799" s="179"/>
      <c r="AC799" s="180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1" t="s">
        <v>17</v>
      </c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78" t="s">
        <v>7</v>
      </c>
      <c r="O801" s="179"/>
      <c r="P801" s="179"/>
      <c r="Q801" s="180"/>
      <c r="R801" s="18">
        <f>SUM(R785:R800)</f>
        <v>0</v>
      </c>
      <c r="S801" s="3"/>
      <c r="V801" s="17"/>
      <c r="X801" s="12"/>
      <c r="Y801" s="10"/>
      <c r="AJ801" s="178" t="s">
        <v>7</v>
      </c>
      <c r="AK801" s="179"/>
      <c r="AL801" s="179"/>
      <c r="AM801" s="180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0</v>
      </c>
      <c r="D811" t="s">
        <v>22</v>
      </c>
      <c r="E811" t="s">
        <v>21</v>
      </c>
      <c r="V811" s="17"/>
      <c r="X811" s="15" t="s">
        <v>18</v>
      </c>
      <c r="Y811" s="16">
        <f>SUM(Y792:Y810)</f>
        <v>0</v>
      </c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  <c r="AC825" s="184" t="s">
        <v>29</v>
      </c>
      <c r="AD825" s="184"/>
      <c r="AE825" s="184"/>
    </row>
    <row r="826" spans="2:41">
      <c r="H826" s="181" t="s">
        <v>28</v>
      </c>
      <c r="I826" s="181"/>
      <c r="J826" s="181"/>
      <c r="V826" s="17"/>
      <c r="AC826" s="184"/>
      <c r="AD826" s="184"/>
      <c r="AE826" s="184"/>
    </row>
    <row r="827" spans="2:41">
      <c r="H827" s="181"/>
      <c r="I827" s="181"/>
      <c r="J827" s="181"/>
      <c r="V827" s="17"/>
      <c r="AC827" s="184"/>
      <c r="AD827" s="184"/>
      <c r="AE827" s="184"/>
    </row>
    <row r="828" spans="2:41">
      <c r="V828" s="17"/>
    </row>
    <row r="829" spans="2:41">
      <c r="V829" s="17"/>
    </row>
    <row r="830" spans="2:41" ht="23.25">
      <c r="B830" s="22" t="s">
        <v>70</v>
      </c>
      <c r="V830" s="17"/>
      <c r="X830" s="22" t="s">
        <v>70</v>
      </c>
    </row>
    <row r="831" spans="2:41" ht="23.25">
      <c r="B831" s="23" t="s">
        <v>32</v>
      </c>
      <c r="C831" s="20">
        <f>IF(X783="PAGADO",0,Y788)</f>
        <v>550</v>
      </c>
      <c r="E831" s="182" t="s">
        <v>20</v>
      </c>
      <c r="F831" s="182"/>
      <c r="G831" s="182"/>
      <c r="H831" s="182"/>
      <c r="V831" s="17"/>
      <c r="X831" s="23" t="s">
        <v>32</v>
      </c>
      <c r="Y831" s="20">
        <f>IF(B831="PAGADO",0,C836)</f>
        <v>550</v>
      </c>
      <c r="AA831" s="182" t="s">
        <v>20</v>
      </c>
      <c r="AB831" s="182"/>
      <c r="AC831" s="182"/>
      <c r="AD831" s="182"/>
    </row>
    <row r="832" spans="2:41">
      <c r="B832" s="1" t="s">
        <v>0</v>
      </c>
      <c r="C832" s="19">
        <f>H847</f>
        <v>0</v>
      </c>
      <c r="E832" s="2" t="s">
        <v>1</v>
      </c>
      <c r="F832" s="2" t="s">
        <v>2</v>
      </c>
      <c r="G832" s="2" t="s">
        <v>3</v>
      </c>
      <c r="H832" s="2" t="s">
        <v>4</v>
      </c>
      <c r="N832" s="2" t="s">
        <v>1</v>
      </c>
      <c r="O832" s="2" t="s">
        <v>5</v>
      </c>
      <c r="P832" s="2" t="s">
        <v>4</v>
      </c>
      <c r="Q832" s="2" t="s">
        <v>6</v>
      </c>
      <c r="R832" s="2" t="s">
        <v>7</v>
      </c>
      <c r="S832" s="3"/>
      <c r="V832" s="17"/>
      <c r="X832" s="1" t="s">
        <v>0</v>
      </c>
      <c r="Y832" s="19">
        <f>AD847</f>
        <v>0</v>
      </c>
      <c r="AA832" s="2" t="s">
        <v>1</v>
      </c>
      <c r="AB832" s="2" t="s">
        <v>2</v>
      </c>
      <c r="AC832" s="2" t="s">
        <v>3</v>
      </c>
      <c r="AD832" s="2" t="s">
        <v>4</v>
      </c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>
      <c r="C833" s="2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Y833" s="2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24</v>
      </c>
      <c r="C834" s="19">
        <f>IF(C831&gt;0,C831+C832,C832)</f>
        <v>550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24</v>
      </c>
      <c r="Y834" s="19">
        <f>IF(Y831&gt;0,Y832+Y831,Y832)</f>
        <v>550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9</v>
      </c>
      <c r="C835" s="20">
        <f>C858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9</v>
      </c>
      <c r="Y835" s="20">
        <f>Y858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6" t="s">
        <v>25</v>
      </c>
      <c r="C836" s="21">
        <f>C834-C835</f>
        <v>550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 t="s">
        <v>8</v>
      </c>
      <c r="Y836" s="21">
        <f>Y834-Y835</f>
        <v>550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6.25">
      <c r="B837" s="185" t="str">
        <f>IF(C836&lt;0,"NO PAGAR","COBRAR")</f>
        <v>COBRAR</v>
      </c>
      <c r="C837" s="185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85" t="str">
        <f>IF(Y836&lt;0,"NO PAGAR","COBRAR")</f>
        <v>COBRAR</v>
      </c>
      <c r="Y837" s="185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76" t="s">
        <v>9</v>
      </c>
      <c r="C838" s="177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76" t="s">
        <v>9</v>
      </c>
      <c r="Y838" s="177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9" t="str">
        <f>IF(C872&lt;0,"SALDO A FAVOR","SALDO ADELANTAD0'")</f>
        <v>SALDO ADELANTAD0'</v>
      </c>
      <c r="C839" s="10" t="b">
        <f>IF(Y783&lt;=0,Y783*-1)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IF(C836&lt;0,"SALDO ADELANTADO","SALDO A FAVOR'")</f>
        <v>SALDO A FAVOR'</v>
      </c>
      <c r="Y839" s="10" t="b">
        <f>IF(C836&lt;=0,C836*-1)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10</v>
      </c>
      <c r="C840" s="10">
        <f>R849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AN849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16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17</v>
      </c>
      <c r="C847" s="10"/>
      <c r="E847" s="178" t="s">
        <v>7</v>
      </c>
      <c r="F847" s="179"/>
      <c r="G847" s="180"/>
      <c r="H847" s="5">
        <f>SUM(H833:H846)</f>
        <v>0</v>
      </c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78" t="s">
        <v>7</v>
      </c>
      <c r="AB847" s="179"/>
      <c r="AC847" s="180"/>
      <c r="AD847" s="5">
        <f>SUM(AD833:AD846)</f>
        <v>0</v>
      </c>
      <c r="AJ847" s="3"/>
      <c r="AK847" s="3"/>
      <c r="AL847" s="3"/>
      <c r="AM847" s="3"/>
      <c r="AN847" s="18"/>
      <c r="AO847" s="3"/>
    </row>
    <row r="848" spans="2:41">
      <c r="B848" s="12"/>
      <c r="C848" s="10"/>
      <c r="E848" s="13"/>
      <c r="F848" s="13"/>
      <c r="G848" s="13"/>
      <c r="N848" s="3"/>
      <c r="O848" s="3"/>
      <c r="P848" s="3"/>
      <c r="Q848" s="3"/>
      <c r="R848" s="18"/>
      <c r="S848" s="3"/>
      <c r="V848" s="17"/>
      <c r="X848" s="12"/>
      <c r="Y848" s="10"/>
      <c r="AA848" s="13"/>
      <c r="AB848" s="13"/>
      <c r="AC848" s="13"/>
      <c r="AJ848" s="3"/>
      <c r="AK848" s="3"/>
      <c r="AL848" s="3"/>
      <c r="AM848" s="3"/>
      <c r="AN848" s="18"/>
      <c r="AO848" s="3"/>
    </row>
    <row r="849" spans="2:41">
      <c r="B849" s="12"/>
      <c r="C849" s="10"/>
      <c r="N849" s="178" t="s">
        <v>7</v>
      </c>
      <c r="O849" s="179"/>
      <c r="P849" s="179"/>
      <c r="Q849" s="180"/>
      <c r="R849" s="18">
        <f>SUM(R833:R848)</f>
        <v>0</v>
      </c>
      <c r="S849" s="3"/>
      <c r="V849" s="17"/>
      <c r="X849" s="12"/>
      <c r="Y849" s="10"/>
      <c r="AJ849" s="178" t="s">
        <v>7</v>
      </c>
      <c r="AK849" s="179"/>
      <c r="AL849" s="179"/>
      <c r="AM849" s="180"/>
      <c r="AN849" s="18">
        <f>SUM(AN833:AN848)</f>
        <v>0</v>
      </c>
      <c r="AO849" s="3"/>
    </row>
    <row r="850" spans="2:41">
      <c r="B850" s="12"/>
      <c r="C850" s="10"/>
      <c r="V850" s="17"/>
      <c r="X850" s="12"/>
      <c r="Y850" s="10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E852" s="14"/>
      <c r="V852" s="17"/>
      <c r="X852" s="12"/>
      <c r="Y852" s="10"/>
      <c r="AA852" s="14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1"/>
      <c r="C857" s="10"/>
      <c r="V857" s="17"/>
      <c r="X857" s="11"/>
      <c r="Y857" s="10"/>
    </row>
    <row r="858" spans="2:41">
      <c r="B858" s="15" t="s">
        <v>18</v>
      </c>
      <c r="C858" s="16">
        <f>SUM(C839:C857)</f>
        <v>0</v>
      </c>
      <c r="V858" s="17"/>
      <c r="X858" s="15" t="s">
        <v>18</v>
      </c>
      <c r="Y858" s="16">
        <f>SUM(Y839:Y857)</f>
        <v>0</v>
      </c>
    </row>
    <row r="859" spans="2:41">
      <c r="D859" t="s">
        <v>22</v>
      </c>
      <c r="E859" t="s">
        <v>21</v>
      </c>
      <c r="V859" s="17"/>
      <c r="Z859" t="s">
        <v>22</v>
      </c>
      <c r="AA859" t="s">
        <v>21</v>
      </c>
    </row>
    <row r="860" spans="2:41">
      <c r="E860" s="1" t="s">
        <v>19</v>
      </c>
      <c r="V860" s="17"/>
      <c r="AA860" s="1" t="s">
        <v>19</v>
      </c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1:43">
      <c r="V865" s="17"/>
    </row>
    <row r="866" spans="1:43">
      <c r="V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</row>
    <row r="870" spans="1:43">
      <c r="V870" s="17"/>
    </row>
    <row r="871" spans="1:43">
      <c r="H871" s="181" t="s">
        <v>30</v>
      </c>
      <c r="I871" s="181"/>
      <c r="J871" s="181"/>
      <c r="V871" s="17"/>
      <c r="AA871" s="181" t="s">
        <v>31</v>
      </c>
      <c r="AB871" s="181"/>
      <c r="AC871" s="181"/>
    </row>
    <row r="872" spans="1:43">
      <c r="H872" s="181"/>
      <c r="I872" s="181"/>
      <c r="J872" s="181"/>
      <c r="V872" s="17"/>
      <c r="AA872" s="181"/>
      <c r="AB872" s="181"/>
      <c r="AC872" s="181"/>
    </row>
    <row r="873" spans="1:43">
      <c r="V873" s="17"/>
    </row>
    <row r="874" spans="1:43">
      <c r="V874" s="17"/>
    </row>
    <row r="875" spans="1:43" ht="23.25">
      <c r="B875" s="24" t="s">
        <v>70</v>
      </c>
      <c r="V875" s="17"/>
      <c r="X875" s="22" t="s">
        <v>70</v>
      </c>
    </row>
    <row r="876" spans="1:43" ht="23.25">
      <c r="B876" s="23" t="s">
        <v>32</v>
      </c>
      <c r="C876" s="20">
        <f>IF(X831="PAGADO",0,C836)</f>
        <v>550</v>
      </c>
      <c r="E876" s="182" t="s">
        <v>20</v>
      </c>
      <c r="F876" s="182"/>
      <c r="G876" s="182"/>
      <c r="H876" s="182"/>
      <c r="V876" s="17"/>
      <c r="X876" s="23" t="s">
        <v>32</v>
      </c>
      <c r="Y876" s="20">
        <f>IF(B1676="PAGADO",0,C881)</f>
        <v>550</v>
      </c>
      <c r="AA876" s="182" t="s">
        <v>20</v>
      </c>
      <c r="AB876" s="182"/>
      <c r="AC876" s="182"/>
      <c r="AD876" s="182"/>
    </row>
    <row r="877" spans="1:43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1:43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24</v>
      </c>
      <c r="C879" s="19">
        <f>IF(C876&gt;0,C876+C877,C877)</f>
        <v>550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IF(Y876&gt;0,Y876+Y877,Y877)</f>
        <v>550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1" t="s">
        <v>9</v>
      </c>
      <c r="C880" s="20">
        <f>C904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Y904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26</v>
      </c>
      <c r="C881" s="21">
        <f>C879-C880</f>
        <v>550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27</v>
      </c>
      <c r="Y881" s="21">
        <f>Y879-Y880</f>
        <v>550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6"/>
      <c r="C882" s="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83" t="str">
        <f>IF(Y881&lt;0,"NO PAGAR","COBRAR'")</f>
        <v>COBRAR'</v>
      </c>
      <c r="Y882" s="183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3.25">
      <c r="B883" s="183" t="str">
        <f>IF(C881&lt;0,"NO PAGAR","COBRAR'")</f>
        <v>COBRAR'</v>
      </c>
      <c r="C883" s="183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/>
      <c r="Y883" s="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76" t="s">
        <v>9</v>
      </c>
      <c r="C884" s="177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76" t="s">
        <v>9</v>
      </c>
      <c r="Y884" s="177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IF(Y836&lt;0,"SALDO ADELANTADO","SALDO A FAVOR '")</f>
        <v>SALDO A FAVOR '</v>
      </c>
      <c r="C885" s="10" t="b">
        <f>IF(Y836&lt;=0,Y836*-1)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IF(C881&lt;0,"SALDO ADELANTADO","SALDO A FAVOR'")</f>
        <v>SALDO A FAVOR'</v>
      </c>
      <c r="Y885" s="10" t="b">
        <f>IF(C881&lt;=0,C881*-1)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R894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AN894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178" t="s">
        <v>7</v>
      </c>
      <c r="F892" s="179"/>
      <c r="G892" s="180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178" t="s">
        <v>7</v>
      </c>
      <c r="AB892" s="179"/>
      <c r="AC892" s="180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178" t="s">
        <v>7</v>
      </c>
      <c r="O894" s="179"/>
      <c r="P894" s="179"/>
      <c r="Q894" s="180"/>
      <c r="R894" s="18">
        <f>SUM(R878:R893)</f>
        <v>0</v>
      </c>
      <c r="S894" s="3"/>
      <c r="V894" s="17"/>
      <c r="X894" s="12"/>
      <c r="Y894" s="10"/>
      <c r="AJ894" s="178" t="s">
        <v>7</v>
      </c>
      <c r="AK894" s="179"/>
      <c r="AL894" s="179"/>
      <c r="AM894" s="180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E897" s="14"/>
      <c r="V897" s="17"/>
      <c r="X897" s="12"/>
      <c r="Y897" s="10"/>
      <c r="AA897" s="14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0</v>
      </c>
      <c r="D904" t="s">
        <v>22</v>
      </c>
      <c r="E904" t="s">
        <v>21</v>
      </c>
      <c r="V904" s="17"/>
      <c r="X904" s="15" t="s">
        <v>18</v>
      </c>
      <c r="Y904" s="16">
        <f>SUM(Y885:Y903)</f>
        <v>0</v>
      </c>
      <c r="Z904" t="s">
        <v>22</v>
      </c>
      <c r="AA904" t="s">
        <v>21</v>
      </c>
    </row>
    <row r="905" spans="2:27">
      <c r="E905" s="1" t="s">
        <v>19</v>
      </c>
      <c r="V905" s="17"/>
      <c r="AA905" s="1" t="s">
        <v>19</v>
      </c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  <c r="AC919" s="184" t="s">
        <v>29</v>
      </c>
      <c r="AD919" s="184"/>
      <c r="AE919" s="184"/>
    </row>
    <row r="920" spans="2:41">
      <c r="H920" s="181" t="s">
        <v>28</v>
      </c>
      <c r="I920" s="181"/>
      <c r="J920" s="181"/>
      <c r="V920" s="17"/>
      <c r="AC920" s="184"/>
      <c r="AD920" s="184"/>
      <c r="AE920" s="184"/>
    </row>
    <row r="921" spans="2:41">
      <c r="H921" s="181"/>
      <c r="I921" s="181"/>
      <c r="J921" s="181"/>
      <c r="V921" s="17"/>
      <c r="AC921" s="184"/>
      <c r="AD921" s="184"/>
      <c r="AE921" s="184"/>
    </row>
    <row r="922" spans="2:41">
      <c r="V922" s="17"/>
    </row>
    <row r="923" spans="2:41">
      <c r="V923" s="17"/>
    </row>
    <row r="924" spans="2:41" ht="23.25">
      <c r="B924" s="22" t="s">
        <v>71</v>
      </c>
      <c r="V924" s="17"/>
      <c r="X924" s="22" t="s">
        <v>71</v>
      </c>
    </row>
    <row r="925" spans="2:41" ht="23.25">
      <c r="B925" s="23" t="s">
        <v>32</v>
      </c>
      <c r="C925" s="20">
        <f>IF(X876="PAGADO",0,Y881)</f>
        <v>550</v>
      </c>
      <c r="E925" s="182" t="s">
        <v>20</v>
      </c>
      <c r="F925" s="182"/>
      <c r="G925" s="182"/>
      <c r="H925" s="182"/>
      <c r="V925" s="17"/>
      <c r="X925" s="23" t="s">
        <v>32</v>
      </c>
      <c r="Y925" s="20">
        <f>IF(B925="PAGADO",0,C930)</f>
        <v>550</v>
      </c>
      <c r="AA925" s="182" t="s">
        <v>20</v>
      </c>
      <c r="AB925" s="182"/>
      <c r="AC925" s="182"/>
      <c r="AD925" s="182"/>
    </row>
    <row r="926" spans="2:41">
      <c r="B926" s="1" t="s">
        <v>0</v>
      </c>
      <c r="C926" s="19">
        <f>H941</f>
        <v>0</v>
      </c>
      <c r="E926" s="2" t="s">
        <v>1</v>
      </c>
      <c r="F926" s="2" t="s">
        <v>2</v>
      </c>
      <c r="G926" s="2" t="s">
        <v>3</v>
      </c>
      <c r="H926" s="2" t="s">
        <v>4</v>
      </c>
      <c r="N926" s="2" t="s">
        <v>1</v>
      </c>
      <c r="O926" s="2" t="s">
        <v>5</v>
      </c>
      <c r="P926" s="2" t="s">
        <v>4</v>
      </c>
      <c r="Q926" s="2" t="s">
        <v>6</v>
      </c>
      <c r="R926" s="2" t="s">
        <v>7</v>
      </c>
      <c r="S926" s="3"/>
      <c r="V926" s="17"/>
      <c r="X926" s="1" t="s">
        <v>0</v>
      </c>
      <c r="Y926" s="19">
        <f>AD941</f>
        <v>0</v>
      </c>
      <c r="AA926" s="2" t="s">
        <v>1</v>
      </c>
      <c r="AB926" s="2" t="s">
        <v>2</v>
      </c>
      <c r="AC926" s="2" t="s">
        <v>3</v>
      </c>
      <c r="AD926" s="2" t="s">
        <v>4</v>
      </c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>
      <c r="C927" s="2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Y927" s="2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24</v>
      </c>
      <c r="C928" s="19">
        <f>IF(C925&gt;0,C925+C926,C926)</f>
        <v>550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24</v>
      </c>
      <c r="Y928" s="19">
        <f>IF(Y925&gt;0,Y926+Y925,Y926)</f>
        <v>550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9</v>
      </c>
      <c r="C929" s="20">
        <f>C952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9</v>
      </c>
      <c r="Y929" s="20">
        <f>Y952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6" t="s">
        <v>25</v>
      </c>
      <c r="C930" s="21">
        <f>C928-C929</f>
        <v>550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 t="s">
        <v>8</v>
      </c>
      <c r="Y930" s="21">
        <f>Y928-Y929</f>
        <v>550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6.25">
      <c r="B931" s="185" t="str">
        <f>IF(C930&lt;0,"NO PAGAR","COBRAR")</f>
        <v>COBRAR</v>
      </c>
      <c r="C931" s="185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85" t="str">
        <f>IF(Y930&lt;0,"NO PAGAR","COBRAR")</f>
        <v>COBRAR</v>
      </c>
      <c r="Y931" s="185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76" t="s">
        <v>9</v>
      </c>
      <c r="C932" s="177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76" t="s">
        <v>9</v>
      </c>
      <c r="Y932" s="177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9" t="str">
        <f>IF(C966&lt;0,"SALDO A FAVOR","SALDO ADELANTAD0'")</f>
        <v>SALDO ADELANTAD0'</v>
      </c>
      <c r="C933" s="10" t="b">
        <f>IF(Y881&lt;=0,Y881*-1)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IF(C930&lt;0,"SALDO ADELANTADO","SALDO A FAVOR'")</f>
        <v>SALDO A FAVOR'</v>
      </c>
      <c r="Y933" s="10" t="b">
        <f>IF(C930&lt;=0,C930*-1)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10</v>
      </c>
      <c r="C934" s="10">
        <f>R943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AN943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16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17</v>
      </c>
      <c r="C941" s="10"/>
      <c r="E941" s="178" t="s">
        <v>7</v>
      </c>
      <c r="F941" s="179"/>
      <c r="G941" s="180"/>
      <c r="H941" s="5">
        <f>SUM(H927:H940)</f>
        <v>0</v>
      </c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78" t="s">
        <v>7</v>
      </c>
      <c r="AB941" s="179"/>
      <c r="AC941" s="180"/>
      <c r="AD941" s="5">
        <f>SUM(AD927:AD940)</f>
        <v>0</v>
      </c>
      <c r="AJ941" s="3"/>
      <c r="AK941" s="3"/>
      <c r="AL941" s="3"/>
      <c r="AM941" s="3"/>
      <c r="AN941" s="18"/>
      <c r="AO941" s="3"/>
    </row>
    <row r="942" spans="2:41">
      <c r="B942" s="12"/>
      <c r="C942" s="10"/>
      <c r="E942" s="13"/>
      <c r="F942" s="13"/>
      <c r="G942" s="13"/>
      <c r="N942" s="3"/>
      <c r="O942" s="3"/>
      <c r="P942" s="3"/>
      <c r="Q942" s="3"/>
      <c r="R942" s="18"/>
      <c r="S942" s="3"/>
      <c r="V942" s="17"/>
      <c r="X942" s="12"/>
      <c r="Y942" s="10"/>
      <c r="AA942" s="13"/>
      <c r="AB942" s="13"/>
      <c r="AC942" s="13"/>
      <c r="AJ942" s="3"/>
      <c r="AK942" s="3"/>
      <c r="AL942" s="3"/>
      <c r="AM942" s="3"/>
      <c r="AN942" s="18"/>
      <c r="AO942" s="3"/>
    </row>
    <row r="943" spans="2:41">
      <c r="B943" s="12"/>
      <c r="C943" s="10"/>
      <c r="N943" s="178" t="s">
        <v>7</v>
      </c>
      <c r="O943" s="179"/>
      <c r="P943" s="179"/>
      <c r="Q943" s="180"/>
      <c r="R943" s="18">
        <f>SUM(R927:R942)</f>
        <v>0</v>
      </c>
      <c r="S943" s="3"/>
      <c r="V943" s="17"/>
      <c r="X943" s="12"/>
      <c r="Y943" s="10"/>
      <c r="AJ943" s="178" t="s">
        <v>7</v>
      </c>
      <c r="AK943" s="179"/>
      <c r="AL943" s="179"/>
      <c r="AM943" s="180"/>
      <c r="AN943" s="18">
        <f>SUM(AN927:AN942)</f>
        <v>0</v>
      </c>
      <c r="AO943" s="3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E946" s="14"/>
      <c r="V946" s="17"/>
      <c r="X946" s="12"/>
      <c r="Y946" s="10"/>
      <c r="AA946" s="14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1"/>
      <c r="C951" s="10"/>
      <c r="V951" s="17"/>
      <c r="X951" s="11"/>
      <c r="Y951" s="10"/>
    </row>
    <row r="952" spans="2:27">
      <c r="B952" s="15" t="s">
        <v>18</v>
      </c>
      <c r="C952" s="16">
        <f>SUM(C933:C951)</f>
        <v>0</v>
      </c>
      <c r="V952" s="17"/>
      <c r="X952" s="15" t="s">
        <v>18</v>
      </c>
      <c r="Y952" s="16">
        <f>SUM(Y933:Y951)</f>
        <v>0</v>
      </c>
    </row>
    <row r="953" spans="2:27">
      <c r="D953" t="s">
        <v>22</v>
      </c>
      <c r="E953" t="s">
        <v>21</v>
      </c>
      <c r="V953" s="17"/>
      <c r="Z953" t="s">
        <v>22</v>
      </c>
      <c r="AA953" t="s">
        <v>21</v>
      </c>
    </row>
    <row r="954" spans="2:27">
      <c r="E954" s="1" t="s">
        <v>19</v>
      </c>
      <c r="V954" s="17"/>
      <c r="AA954" s="1" t="s">
        <v>19</v>
      </c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>
      <c r="V964" s="17"/>
    </row>
    <row r="965" spans="1:43">
      <c r="H965" s="181" t="s">
        <v>30</v>
      </c>
      <c r="I965" s="181"/>
      <c r="J965" s="181"/>
      <c r="V965" s="17"/>
      <c r="AA965" s="181" t="s">
        <v>31</v>
      </c>
      <c r="AB965" s="181"/>
      <c r="AC965" s="181"/>
    </row>
    <row r="966" spans="1:43">
      <c r="H966" s="181"/>
      <c r="I966" s="181"/>
      <c r="J966" s="181"/>
      <c r="V966" s="17"/>
      <c r="AA966" s="181"/>
      <c r="AB966" s="181"/>
      <c r="AC966" s="181"/>
    </row>
    <row r="967" spans="1:43">
      <c r="V967" s="17"/>
    </row>
    <row r="968" spans="1:43">
      <c r="V968" s="17"/>
    </row>
    <row r="969" spans="1:43" ht="23.25">
      <c r="B969" s="24" t="s">
        <v>73</v>
      </c>
      <c r="V969" s="17"/>
      <c r="X969" s="22" t="s">
        <v>71</v>
      </c>
    </row>
    <row r="970" spans="1:43" ht="23.25">
      <c r="B970" s="23" t="s">
        <v>32</v>
      </c>
      <c r="C970" s="20">
        <f>IF(X925="PAGADO",0,C930)</f>
        <v>550</v>
      </c>
      <c r="E970" s="182" t="s">
        <v>20</v>
      </c>
      <c r="F970" s="182"/>
      <c r="G970" s="182"/>
      <c r="H970" s="182"/>
      <c r="V970" s="17"/>
      <c r="X970" s="23" t="s">
        <v>32</v>
      </c>
      <c r="Y970" s="20">
        <f>IF(B1770="PAGADO",0,C975)</f>
        <v>550</v>
      </c>
      <c r="AA970" s="182" t="s">
        <v>20</v>
      </c>
      <c r="AB970" s="182"/>
      <c r="AC970" s="182"/>
      <c r="AD970" s="182"/>
    </row>
    <row r="971" spans="1:43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1:43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24</v>
      </c>
      <c r="C973" s="19">
        <f>IF(C970&gt;0,C970+C971,C971)</f>
        <v>550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550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1" t="s">
        <v>9</v>
      </c>
      <c r="C974" s="20">
        <f>C998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Y998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6" t="s">
        <v>26</v>
      </c>
      <c r="C975" s="21">
        <f>C973-C974</f>
        <v>550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27</v>
      </c>
      <c r="Y975" s="21">
        <f>Y973-Y974</f>
        <v>550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6"/>
      <c r="C976" s="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83" t="str">
        <f>IF(Y975&lt;0,"NO PAGAR","COBRAR'")</f>
        <v>COBRAR'</v>
      </c>
      <c r="Y976" s="183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>
      <c r="B977" s="183" t="str">
        <f>IF(C975&lt;0,"NO PAGAR","COBRAR'")</f>
        <v>COBRAR'</v>
      </c>
      <c r="C977" s="183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/>
      <c r="Y977" s="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76" t="s">
        <v>9</v>
      </c>
      <c r="C978" s="177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76" t="s">
        <v>9</v>
      </c>
      <c r="Y978" s="177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IF(Y930&lt;0,"SALDO ADELANTADO","SALDO A FAVOR '")</f>
        <v>SALDO A FAVOR '</v>
      </c>
      <c r="C979" s="10" t="b">
        <f>IF(Y930&lt;=0,Y930*-1)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IF(C975&lt;0,"SALDO ADELANTADO","SALDO A FAVOR'")</f>
        <v>SALDO A FAVOR'</v>
      </c>
      <c r="Y979" s="10" t="b">
        <f>IF(C975&lt;=0,C975*-1)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R988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AN988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178" t="s">
        <v>7</v>
      </c>
      <c r="F986" s="179"/>
      <c r="G986" s="180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178" t="s">
        <v>7</v>
      </c>
      <c r="AB986" s="179"/>
      <c r="AC986" s="180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78" t="s">
        <v>7</v>
      </c>
      <c r="O988" s="179"/>
      <c r="P988" s="179"/>
      <c r="Q988" s="180"/>
      <c r="R988" s="18">
        <f>SUM(R972:R987)</f>
        <v>0</v>
      </c>
      <c r="S988" s="3"/>
      <c r="V988" s="17"/>
      <c r="X988" s="12"/>
      <c r="Y988" s="10"/>
      <c r="AJ988" s="178" t="s">
        <v>7</v>
      </c>
      <c r="AK988" s="179"/>
      <c r="AL988" s="179"/>
      <c r="AM988" s="180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1"/>
      <c r="C997" s="10"/>
      <c r="V997" s="17"/>
      <c r="X997" s="11"/>
      <c r="Y997" s="10"/>
    </row>
    <row r="998" spans="2:27">
      <c r="B998" s="15" t="s">
        <v>18</v>
      </c>
      <c r="C998" s="16">
        <f>SUM(C979:C997)</f>
        <v>0</v>
      </c>
      <c r="D998" t="s">
        <v>22</v>
      </c>
      <c r="E998" t="s">
        <v>21</v>
      </c>
      <c r="V998" s="17"/>
      <c r="X998" s="15" t="s">
        <v>18</v>
      </c>
      <c r="Y998" s="16">
        <f>SUM(Y979:Y997)</f>
        <v>0</v>
      </c>
      <c r="Z998" t="s">
        <v>22</v>
      </c>
      <c r="AA998" t="s">
        <v>21</v>
      </c>
    </row>
    <row r="999" spans="2:27">
      <c r="E999" s="1" t="s">
        <v>19</v>
      </c>
      <c r="V999" s="17"/>
      <c r="AA999" s="1" t="s">
        <v>19</v>
      </c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  <c r="AC1012" s="184" t="s">
        <v>29</v>
      </c>
      <c r="AD1012" s="184"/>
      <c r="AE1012" s="184"/>
    </row>
    <row r="1013" spans="2:41">
      <c r="H1013" s="181" t="s">
        <v>28</v>
      </c>
      <c r="I1013" s="181"/>
      <c r="J1013" s="181"/>
      <c r="V1013" s="17"/>
      <c r="AC1013" s="184"/>
      <c r="AD1013" s="184"/>
      <c r="AE1013" s="184"/>
    </row>
    <row r="1014" spans="2:41">
      <c r="H1014" s="181"/>
      <c r="I1014" s="181"/>
      <c r="J1014" s="181"/>
      <c r="V1014" s="17"/>
      <c r="AC1014" s="184"/>
      <c r="AD1014" s="184"/>
      <c r="AE1014" s="184"/>
    </row>
    <row r="1015" spans="2:41">
      <c r="V1015" s="17"/>
    </row>
    <row r="1016" spans="2:41">
      <c r="V1016" s="17"/>
    </row>
    <row r="1017" spans="2:41" ht="23.25">
      <c r="B1017" s="22" t="s">
        <v>72</v>
      </c>
      <c r="V1017" s="17"/>
      <c r="X1017" s="22" t="s">
        <v>74</v>
      </c>
    </row>
    <row r="1018" spans="2:41" ht="23.25">
      <c r="B1018" s="23" t="s">
        <v>32</v>
      </c>
      <c r="C1018" s="20">
        <f>IF(X970="PAGADO",0,Y975)</f>
        <v>550</v>
      </c>
      <c r="E1018" s="182" t="s">
        <v>20</v>
      </c>
      <c r="F1018" s="182"/>
      <c r="G1018" s="182"/>
      <c r="H1018" s="182"/>
      <c r="V1018" s="17"/>
      <c r="X1018" s="23" t="s">
        <v>32</v>
      </c>
      <c r="Y1018" s="20">
        <f>IF(B1018="PAGADO",0,C1023)</f>
        <v>550</v>
      </c>
      <c r="AA1018" s="182" t="s">
        <v>20</v>
      </c>
      <c r="AB1018" s="182"/>
      <c r="AC1018" s="182"/>
      <c r="AD1018" s="182"/>
    </row>
    <row r="1019" spans="2:41">
      <c r="B1019" s="1" t="s">
        <v>0</v>
      </c>
      <c r="C1019" s="19">
        <f>H1034</f>
        <v>0</v>
      </c>
      <c r="E1019" s="2" t="s">
        <v>1</v>
      </c>
      <c r="F1019" s="2" t="s">
        <v>2</v>
      </c>
      <c r="G1019" s="2" t="s">
        <v>3</v>
      </c>
      <c r="H1019" s="2" t="s">
        <v>4</v>
      </c>
      <c r="N1019" s="2" t="s">
        <v>1</v>
      </c>
      <c r="O1019" s="2" t="s">
        <v>5</v>
      </c>
      <c r="P1019" s="2" t="s">
        <v>4</v>
      </c>
      <c r="Q1019" s="2" t="s">
        <v>6</v>
      </c>
      <c r="R1019" s="2" t="s">
        <v>7</v>
      </c>
      <c r="S1019" s="3"/>
      <c r="V1019" s="17"/>
      <c r="X1019" s="1" t="s">
        <v>0</v>
      </c>
      <c r="Y1019" s="19">
        <f>AD1034</f>
        <v>0</v>
      </c>
      <c r="AA1019" s="2" t="s">
        <v>1</v>
      </c>
      <c r="AB1019" s="2" t="s">
        <v>2</v>
      </c>
      <c r="AC1019" s="2" t="s">
        <v>3</v>
      </c>
      <c r="AD1019" s="2" t="s">
        <v>4</v>
      </c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2:41">
      <c r="C1020" s="2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Y1020" s="2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24</v>
      </c>
      <c r="C1021" s="19">
        <f>IF(C1018&gt;0,C1018+C1019,C1019)</f>
        <v>550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24</v>
      </c>
      <c r="Y1021" s="19">
        <f>IF(Y1018&gt;0,Y1018+Y1019,Y1019)</f>
        <v>550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" t="s">
        <v>9</v>
      </c>
      <c r="C1022" s="20">
        <f>C1045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9</v>
      </c>
      <c r="Y1022" s="20">
        <f>Y1045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6" t="s">
        <v>25</v>
      </c>
      <c r="C1023" s="21">
        <f>C1021-C1022</f>
        <v>550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 t="s">
        <v>8</v>
      </c>
      <c r="Y1023" s="21">
        <f>Y1021-Y1022</f>
        <v>550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6.25">
      <c r="B1024" s="185" t="str">
        <f>IF(C1023&lt;0,"NO PAGAR","COBRAR")</f>
        <v>COBRAR</v>
      </c>
      <c r="C1024" s="185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85" t="str">
        <f>IF(Y1023&lt;0,"NO PAGAR","COBRAR")</f>
        <v>COBRAR</v>
      </c>
      <c r="Y1024" s="185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76" t="s">
        <v>9</v>
      </c>
      <c r="C1025" s="17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76" t="s">
        <v>9</v>
      </c>
      <c r="Y1025" s="177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9" t="str">
        <f>IF(C1059&lt;0,"SALDO A FAVOR","SALDO ADELANTAD0'")</f>
        <v>SALDO ADELANTAD0'</v>
      </c>
      <c r="C1026" s="10" t="b">
        <f>IF(Y970&lt;=0,Y970*-1)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IF(C1023&lt;0,"SALDO ADELANTADO","SALDO A FAVOR'")</f>
        <v>SALDO A FAVOR'</v>
      </c>
      <c r="Y1026" s="10" t="b">
        <f>IF(C1023&lt;=0,C1023*-1)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10</v>
      </c>
      <c r="C1027" s="10">
        <f>R1036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16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17</v>
      </c>
      <c r="C1034" s="10"/>
      <c r="E1034" s="178" t="s">
        <v>7</v>
      </c>
      <c r="F1034" s="179"/>
      <c r="G1034" s="180"/>
      <c r="H1034" s="5">
        <f>SUM(H1020:H1033)</f>
        <v>0</v>
      </c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78" t="s">
        <v>7</v>
      </c>
      <c r="AB1034" s="179"/>
      <c r="AC1034" s="180"/>
      <c r="AD1034" s="5">
        <f>SUM(AD1020:AD1033)</f>
        <v>0</v>
      </c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E1035" s="13"/>
      <c r="F1035" s="13"/>
      <c r="G1035" s="13"/>
      <c r="N1035" s="3"/>
      <c r="O1035" s="3"/>
      <c r="P1035" s="3"/>
      <c r="Q1035" s="3"/>
      <c r="R1035" s="18"/>
      <c r="S1035" s="3"/>
      <c r="V1035" s="17"/>
      <c r="X1035" s="12"/>
      <c r="Y1035" s="10"/>
      <c r="AA1035" s="13"/>
      <c r="AB1035" s="13"/>
      <c r="AC1035" s="13"/>
      <c r="AJ1035" s="3"/>
      <c r="AK1035" s="3"/>
      <c r="AL1035" s="3"/>
      <c r="AM1035" s="3"/>
      <c r="AN1035" s="18"/>
      <c r="AO1035" s="3"/>
    </row>
    <row r="1036" spans="2:41">
      <c r="B1036" s="12"/>
      <c r="C1036" s="10"/>
      <c r="N1036" s="178" t="s">
        <v>7</v>
      </c>
      <c r="O1036" s="179"/>
      <c r="P1036" s="179"/>
      <c r="Q1036" s="180"/>
      <c r="R1036" s="18">
        <f>SUM(R1020:R1035)</f>
        <v>0</v>
      </c>
      <c r="S1036" s="3"/>
      <c r="V1036" s="17"/>
      <c r="X1036" s="12"/>
      <c r="Y1036" s="10"/>
      <c r="AJ1036" s="178" t="s">
        <v>7</v>
      </c>
      <c r="AK1036" s="179"/>
      <c r="AL1036" s="179"/>
      <c r="AM1036" s="180"/>
      <c r="AN1036" s="18">
        <f>SUM(AN1020:AN1035)</f>
        <v>0</v>
      </c>
      <c r="AO1036" s="3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E1039" s="14"/>
      <c r="V1039" s="17"/>
      <c r="X1039" s="12"/>
      <c r="Y1039" s="10"/>
      <c r="AA1039" s="14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2"/>
      <c r="C1043" s="10"/>
      <c r="V1043" s="17"/>
      <c r="X1043" s="12"/>
      <c r="Y1043" s="10"/>
    </row>
    <row r="1044" spans="1:43">
      <c r="B1044" s="11"/>
      <c r="C1044" s="10"/>
      <c r="V1044" s="17"/>
      <c r="X1044" s="11"/>
      <c r="Y1044" s="10"/>
    </row>
    <row r="1045" spans="1:43">
      <c r="B1045" s="15" t="s">
        <v>18</v>
      </c>
      <c r="C1045" s="16">
        <f>SUM(C1026:C1044)</f>
        <v>0</v>
      </c>
      <c r="V1045" s="17"/>
      <c r="X1045" s="15" t="s">
        <v>18</v>
      </c>
      <c r="Y1045" s="16">
        <f>SUM(Y1026:Y1044)</f>
        <v>0</v>
      </c>
    </row>
    <row r="1046" spans="1:43">
      <c r="D1046" t="s">
        <v>22</v>
      </c>
      <c r="E1046" t="s">
        <v>21</v>
      </c>
      <c r="V1046" s="17"/>
      <c r="Z1046" t="s">
        <v>22</v>
      </c>
      <c r="AA1046" t="s">
        <v>21</v>
      </c>
    </row>
    <row r="1047" spans="1:43">
      <c r="E1047" s="1" t="s">
        <v>19</v>
      </c>
      <c r="V1047" s="17"/>
      <c r="AA1047" s="1" t="s">
        <v>19</v>
      </c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V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A1056" s="17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</row>
    <row r="1057" spans="2:41">
      <c r="V1057" s="17"/>
    </row>
    <row r="1058" spans="2:41">
      <c r="H1058" s="181" t="s">
        <v>30</v>
      </c>
      <c r="I1058" s="181"/>
      <c r="J1058" s="181"/>
      <c r="V1058" s="17"/>
      <c r="AA1058" s="181" t="s">
        <v>31</v>
      </c>
      <c r="AB1058" s="181"/>
      <c r="AC1058" s="181"/>
    </row>
    <row r="1059" spans="2:41">
      <c r="H1059" s="181"/>
      <c r="I1059" s="181"/>
      <c r="J1059" s="181"/>
      <c r="V1059" s="17"/>
      <c r="AA1059" s="181"/>
      <c r="AB1059" s="181"/>
      <c r="AC1059" s="181"/>
    </row>
    <row r="1060" spans="2:41">
      <c r="V1060" s="17"/>
    </row>
    <row r="1061" spans="2:41">
      <c r="V1061" s="17"/>
    </row>
    <row r="1062" spans="2:41" ht="23.25">
      <c r="B1062" s="24" t="s">
        <v>72</v>
      </c>
      <c r="V1062" s="17"/>
      <c r="X1062" s="22" t="s">
        <v>72</v>
      </c>
    </row>
    <row r="1063" spans="2:41" ht="23.25">
      <c r="B1063" s="23" t="s">
        <v>32</v>
      </c>
      <c r="C1063" s="20">
        <f>IF(X1018="PAGADO",0,C1023)</f>
        <v>550</v>
      </c>
      <c r="E1063" s="182" t="s">
        <v>20</v>
      </c>
      <c r="F1063" s="182"/>
      <c r="G1063" s="182"/>
      <c r="H1063" s="182"/>
      <c r="V1063" s="17"/>
      <c r="X1063" s="23" t="s">
        <v>32</v>
      </c>
      <c r="Y1063" s="20">
        <f>IF(B1863="PAGADO",0,C1068)</f>
        <v>550</v>
      </c>
      <c r="AA1063" s="182" t="s">
        <v>20</v>
      </c>
      <c r="AB1063" s="182"/>
      <c r="AC1063" s="182"/>
      <c r="AD1063" s="182"/>
    </row>
    <row r="1064" spans="2:41">
      <c r="B1064" s="1" t="s">
        <v>0</v>
      </c>
      <c r="C1064" s="19">
        <f>H1079</f>
        <v>0</v>
      </c>
      <c r="E1064" s="2" t="s">
        <v>1</v>
      </c>
      <c r="F1064" s="2" t="s">
        <v>2</v>
      </c>
      <c r="G1064" s="2" t="s">
        <v>3</v>
      </c>
      <c r="H1064" s="2" t="s">
        <v>4</v>
      </c>
      <c r="N1064" s="2" t="s">
        <v>1</v>
      </c>
      <c r="O1064" s="2" t="s">
        <v>5</v>
      </c>
      <c r="P1064" s="2" t="s">
        <v>4</v>
      </c>
      <c r="Q1064" s="2" t="s">
        <v>6</v>
      </c>
      <c r="R1064" s="2" t="s">
        <v>7</v>
      </c>
      <c r="S1064" s="3"/>
      <c r="V1064" s="17"/>
      <c r="X1064" s="1" t="s">
        <v>0</v>
      </c>
      <c r="Y1064" s="19">
        <f>AD1079</f>
        <v>0</v>
      </c>
      <c r="AA1064" s="2" t="s">
        <v>1</v>
      </c>
      <c r="AB1064" s="2" t="s">
        <v>2</v>
      </c>
      <c r="AC1064" s="2" t="s">
        <v>3</v>
      </c>
      <c r="AD1064" s="2" t="s">
        <v>4</v>
      </c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</row>
    <row r="1065" spans="2:41">
      <c r="C1065" s="2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Y1065" s="2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24</v>
      </c>
      <c r="C1066" s="19">
        <f>IF(C1063&gt;0,C1063+C1064,C1064)</f>
        <v>550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24</v>
      </c>
      <c r="Y1066" s="19">
        <f>IF(Y1063&gt;0,Y1063+Y1064,Y1064)</f>
        <v>550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" t="s">
        <v>9</v>
      </c>
      <c r="C1067" s="20">
        <f>C1091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" t="s">
        <v>9</v>
      </c>
      <c r="Y1067" s="20">
        <f>Y1091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6" t="s">
        <v>26</v>
      </c>
      <c r="C1068" s="21">
        <f>C1066-C1067</f>
        <v>550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 t="s">
        <v>27</v>
      </c>
      <c r="Y1068" s="21">
        <f>Y1066-Y1067</f>
        <v>550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6"/>
      <c r="C1069" s="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83" t="str">
        <f>IF(Y1068&lt;0,"NO PAGAR","COBRAR'")</f>
        <v>COBRAR'</v>
      </c>
      <c r="Y1069" s="183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ht="23.25">
      <c r="B1070" s="183" t="str">
        <f>IF(C1068&lt;0,"NO PAGAR","COBRAR'")</f>
        <v>COBRAR'</v>
      </c>
      <c r="C1070" s="183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6"/>
      <c r="Y1070" s="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76" t="s">
        <v>9</v>
      </c>
      <c r="C1071" s="177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76" t="s">
        <v>9</v>
      </c>
      <c r="Y1071" s="177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9" t="str">
        <f>IF(Y1023&lt;0,"SALDO ADELANTADO","SALDO A FAVOR '")</f>
        <v>SALDO A FAVOR '</v>
      </c>
      <c r="C1072" s="10" t="b">
        <f>IF(Y1023&lt;=0,Y1023*-1)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9" t="str">
        <f>IF(C1068&lt;0,"SALDO ADELANTADO","SALDO A FAVOR'")</f>
        <v>SALDO A FAVOR'</v>
      </c>
      <c r="Y1072" s="10" t="b">
        <f>IF(C1068&lt;=0,C1068*-1)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10</v>
      </c>
      <c r="C1073" s="10">
        <f>R1081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10</v>
      </c>
      <c r="Y1073" s="10">
        <f>AN1081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11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11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12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12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13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13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14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14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15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15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16</v>
      </c>
      <c r="C1079" s="10"/>
      <c r="E1079" s="178" t="s">
        <v>7</v>
      </c>
      <c r="F1079" s="179"/>
      <c r="G1079" s="180"/>
      <c r="H1079" s="5">
        <f>SUM(H1065:H1078)</f>
        <v>0</v>
      </c>
      <c r="N1079" s="3"/>
      <c r="O1079" s="3"/>
      <c r="P1079" s="3"/>
      <c r="Q1079" s="3"/>
      <c r="R1079" s="18"/>
      <c r="S1079" s="3"/>
      <c r="V1079" s="17"/>
      <c r="X1079" s="11" t="s">
        <v>16</v>
      </c>
      <c r="Y1079" s="10"/>
      <c r="AA1079" s="178" t="s">
        <v>7</v>
      </c>
      <c r="AB1079" s="179"/>
      <c r="AC1079" s="180"/>
      <c r="AD1079" s="5">
        <f>SUM(AD1065:AD1078)</f>
        <v>0</v>
      </c>
      <c r="AJ1079" s="3"/>
      <c r="AK1079" s="3"/>
      <c r="AL1079" s="3"/>
      <c r="AM1079" s="3"/>
      <c r="AN1079" s="18"/>
      <c r="AO1079" s="3"/>
    </row>
    <row r="1080" spans="2:41">
      <c r="B1080" s="11" t="s">
        <v>17</v>
      </c>
      <c r="C1080" s="10"/>
      <c r="E1080" s="13"/>
      <c r="F1080" s="13"/>
      <c r="G1080" s="13"/>
      <c r="N1080" s="3"/>
      <c r="O1080" s="3"/>
      <c r="P1080" s="3"/>
      <c r="Q1080" s="3"/>
      <c r="R1080" s="18"/>
      <c r="S1080" s="3"/>
      <c r="V1080" s="17"/>
      <c r="X1080" s="11" t="s">
        <v>17</v>
      </c>
      <c r="Y1080" s="10"/>
      <c r="AA1080" s="13"/>
      <c r="AB1080" s="13"/>
      <c r="AC1080" s="13"/>
      <c r="AJ1080" s="3"/>
      <c r="AK1080" s="3"/>
      <c r="AL1080" s="3"/>
      <c r="AM1080" s="3"/>
      <c r="AN1080" s="18"/>
      <c r="AO1080" s="3"/>
    </row>
    <row r="1081" spans="2:41">
      <c r="B1081" s="12"/>
      <c r="C1081" s="10"/>
      <c r="N1081" s="178" t="s">
        <v>7</v>
      </c>
      <c r="O1081" s="179"/>
      <c r="P1081" s="179"/>
      <c r="Q1081" s="180"/>
      <c r="R1081" s="18">
        <f>SUM(R1065:R1080)</f>
        <v>0</v>
      </c>
      <c r="S1081" s="3"/>
      <c r="V1081" s="17"/>
      <c r="X1081" s="12"/>
      <c r="Y1081" s="10"/>
      <c r="AJ1081" s="178" t="s">
        <v>7</v>
      </c>
      <c r="AK1081" s="179"/>
      <c r="AL1081" s="179"/>
      <c r="AM1081" s="180"/>
      <c r="AN1081" s="18">
        <f>SUM(AN1065:AN1080)</f>
        <v>0</v>
      </c>
      <c r="AO1081" s="3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2"/>
      <c r="C1084" s="10"/>
      <c r="E1084" s="14"/>
      <c r="V1084" s="17"/>
      <c r="X1084" s="12"/>
      <c r="Y1084" s="10"/>
      <c r="AA1084" s="14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1"/>
      <c r="C1090" s="10"/>
      <c r="V1090" s="17"/>
      <c r="X1090" s="11"/>
      <c r="Y1090" s="10"/>
    </row>
    <row r="1091" spans="2:27">
      <c r="B1091" s="15" t="s">
        <v>18</v>
      </c>
      <c r="C1091" s="16">
        <f>SUM(C1072:C1090)</f>
        <v>0</v>
      </c>
      <c r="D1091" t="s">
        <v>22</v>
      </c>
      <c r="E1091" t="s">
        <v>21</v>
      </c>
      <c r="V1091" s="17"/>
      <c r="X1091" s="15" t="s">
        <v>18</v>
      </c>
      <c r="Y1091" s="16">
        <f>SUM(Y1072:Y1090)</f>
        <v>0</v>
      </c>
      <c r="Z1091" t="s">
        <v>22</v>
      </c>
      <c r="AA1091" t="s">
        <v>21</v>
      </c>
    </row>
    <row r="1092" spans="2:27">
      <c r="E1092" s="1" t="s">
        <v>19</v>
      </c>
      <c r="V1092" s="17"/>
      <c r="AA1092" s="1" t="s">
        <v>19</v>
      </c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85:J686"/>
    <mergeCell ref="AA685:AC686"/>
    <mergeCell ref="E645:H645"/>
    <mergeCell ref="AA645:AD645"/>
    <mergeCell ref="B651:C651"/>
    <mergeCell ref="X651:Y651"/>
    <mergeCell ref="B652:C652"/>
    <mergeCell ref="X652:Y652"/>
    <mergeCell ref="AJ708:AM708"/>
    <mergeCell ref="AC732:AE734"/>
    <mergeCell ref="H733:J734"/>
    <mergeCell ref="E690:H690"/>
    <mergeCell ref="AA690:AD690"/>
    <mergeCell ref="X696:Y696"/>
    <mergeCell ref="B697:C697"/>
    <mergeCell ref="B698:C698"/>
    <mergeCell ref="X698:Y698"/>
    <mergeCell ref="E738:H738"/>
    <mergeCell ref="AA738:AD738"/>
    <mergeCell ref="B744:C744"/>
    <mergeCell ref="X744:Y744"/>
    <mergeCell ref="B745:C745"/>
    <mergeCell ref="X745:Y745"/>
    <mergeCell ref="E706:G706"/>
    <mergeCell ref="AA706:AC706"/>
    <mergeCell ref="N708:Q708"/>
    <mergeCell ref="B790:C790"/>
    <mergeCell ref="B791:C791"/>
    <mergeCell ref="X791:Y791"/>
    <mergeCell ref="E754:G754"/>
    <mergeCell ref="AA754:AC754"/>
    <mergeCell ref="N756:Q756"/>
    <mergeCell ref="AJ756:AM756"/>
    <mergeCell ref="H778:J779"/>
    <mergeCell ref="AA778:AC779"/>
    <mergeCell ref="E799:G799"/>
    <mergeCell ref="AA799:AC799"/>
    <mergeCell ref="N801:Q801"/>
    <mergeCell ref="AJ801:AM801"/>
    <mergeCell ref="AC825:AE827"/>
    <mergeCell ref="H826:J827"/>
    <mergeCell ref="E783:H783"/>
    <mergeCell ref="AA783:AD783"/>
    <mergeCell ref="X789:Y789"/>
    <mergeCell ref="E847:G847"/>
    <mergeCell ref="AA847:AC847"/>
    <mergeCell ref="N849:Q849"/>
    <mergeCell ref="AJ849:AM849"/>
    <mergeCell ref="H871:J872"/>
    <mergeCell ref="AA871:AC872"/>
    <mergeCell ref="E831:H831"/>
    <mergeCell ref="AA831:AD831"/>
    <mergeCell ref="B837:C837"/>
    <mergeCell ref="X837:Y837"/>
    <mergeCell ref="B838:C838"/>
    <mergeCell ref="X838:Y838"/>
    <mergeCell ref="AJ894:AM894"/>
    <mergeCell ref="AC919:AE921"/>
    <mergeCell ref="H920:J921"/>
    <mergeCell ref="E876:H876"/>
    <mergeCell ref="AA876:AD876"/>
    <mergeCell ref="X882:Y882"/>
    <mergeCell ref="B883:C883"/>
    <mergeCell ref="B884:C884"/>
    <mergeCell ref="X884:Y884"/>
    <mergeCell ref="E925:H925"/>
    <mergeCell ref="AA925:AD925"/>
    <mergeCell ref="B931:C931"/>
    <mergeCell ref="X931:Y931"/>
    <mergeCell ref="B932:C932"/>
    <mergeCell ref="X932:Y932"/>
    <mergeCell ref="E892:G892"/>
    <mergeCell ref="AA892:AC892"/>
    <mergeCell ref="N894:Q894"/>
    <mergeCell ref="B977:C977"/>
    <mergeCell ref="B978:C978"/>
    <mergeCell ref="X978:Y978"/>
    <mergeCell ref="E941:G941"/>
    <mergeCell ref="AA941:AC941"/>
    <mergeCell ref="N943:Q943"/>
    <mergeCell ref="AJ943:AM943"/>
    <mergeCell ref="H965:J966"/>
    <mergeCell ref="AA965:AC966"/>
    <mergeCell ref="E986:G986"/>
    <mergeCell ref="AA986:AC986"/>
    <mergeCell ref="N988:Q988"/>
    <mergeCell ref="AJ988:AM988"/>
    <mergeCell ref="AC1012:AE1014"/>
    <mergeCell ref="H1013:J1014"/>
    <mergeCell ref="E970:H970"/>
    <mergeCell ref="AA970:AD970"/>
    <mergeCell ref="X976:Y976"/>
    <mergeCell ref="E1034:G1034"/>
    <mergeCell ref="AA1034:AC1034"/>
    <mergeCell ref="N1036:Q1036"/>
    <mergeCell ref="AJ1036:AM1036"/>
    <mergeCell ref="H1058:J1059"/>
    <mergeCell ref="AA1058:AC1059"/>
    <mergeCell ref="E1018:H1018"/>
    <mergeCell ref="AA1018:AD1018"/>
    <mergeCell ref="B1024:C1024"/>
    <mergeCell ref="X1024:Y1024"/>
    <mergeCell ref="B1025:C1025"/>
    <mergeCell ref="X1025:Y1025"/>
    <mergeCell ref="E1079:G1079"/>
    <mergeCell ref="AA1079:AC1079"/>
    <mergeCell ref="N1081:Q1081"/>
    <mergeCell ref="AJ1081:AM1081"/>
    <mergeCell ref="E1063:H1063"/>
    <mergeCell ref="AA1063:AD1063"/>
    <mergeCell ref="X1069:Y1069"/>
    <mergeCell ref="B1070:C1070"/>
    <mergeCell ref="B1071:C1071"/>
    <mergeCell ref="X1071:Y1071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202"/>
  <sheetViews>
    <sheetView topLeftCell="A560" zoomScaleNormal="100" workbookViewId="0">
      <selection activeCell="B547" sqref="B547:J575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2" t="s">
        <v>20</v>
      </c>
      <c r="F8" s="182"/>
      <c r="G8" s="182"/>
      <c r="H8" s="182"/>
      <c r="V8" s="17"/>
      <c r="X8" s="23" t="s">
        <v>82</v>
      </c>
      <c r="Y8" s="20">
        <f>IF(B8="PAGADO",0,C13)</f>
        <v>0</v>
      </c>
      <c r="AA8" s="182" t="s">
        <v>62</v>
      </c>
      <c r="AB8" s="182"/>
      <c r="AC8" s="182"/>
      <c r="AD8" s="182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COBRAR</v>
      </c>
      <c r="C14" s="18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5" t="str">
        <f>IF(Y13&lt;0,"NO PAGAR","COBRAR")</f>
        <v>COBRAR</v>
      </c>
      <c r="Y14" s="185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8" t="s">
        <v>7</v>
      </c>
      <c r="AB24" s="179"/>
      <c r="AC24" s="180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82" t="s">
        <v>206</v>
      </c>
      <c r="F53" s="182"/>
      <c r="G53" s="182"/>
      <c r="H53" s="182"/>
      <c r="V53" s="17"/>
      <c r="X53" s="23" t="s">
        <v>32</v>
      </c>
      <c r="Y53" s="20">
        <f>IF(B53="PAGADO",0,C58)</f>
        <v>0</v>
      </c>
      <c r="AA53" s="182" t="s">
        <v>20</v>
      </c>
      <c r="AB53" s="182"/>
      <c r="AC53" s="182"/>
      <c r="AD53" s="182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3" t="str">
        <f>IF(Y58&lt;0,"NO PAGAR","COBRAR'")</f>
        <v>COBRAR'</v>
      </c>
      <c r="Y59" s="18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3" t="str">
        <f>IF(C58&lt;0,"NO PAGAR","COBRAR'")</f>
        <v>COBRAR'</v>
      </c>
      <c r="C60" s="18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4" t="s">
        <v>29</v>
      </c>
      <c r="AD100" s="184"/>
      <c r="AE100" s="184"/>
    </row>
    <row r="101" spans="2:41">
      <c r="H101" s="181" t="s">
        <v>28</v>
      </c>
      <c r="I101" s="181"/>
      <c r="J101" s="181"/>
      <c r="V101" s="17"/>
      <c r="AC101" s="184"/>
      <c r="AD101" s="184"/>
      <c r="AE101" s="184"/>
    </row>
    <row r="102" spans="2:41">
      <c r="H102" s="181"/>
      <c r="I102" s="181"/>
      <c r="J102" s="181"/>
      <c r="V102" s="17"/>
      <c r="AC102" s="184"/>
      <c r="AD102" s="184"/>
      <c r="AE102" s="18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2"/>
      <c r="F106" s="182"/>
      <c r="G106" s="182"/>
      <c r="H106" s="182"/>
      <c r="V106" s="17"/>
      <c r="X106" s="23" t="s">
        <v>32</v>
      </c>
      <c r="Y106" s="20">
        <f>IF(B106="PAGADO",0,C111)</f>
        <v>0</v>
      </c>
      <c r="AA106" s="182" t="s">
        <v>20</v>
      </c>
      <c r="AB106" s="182"/>
      <c r="AC106" s="182"/>
      <c r="AD106" s="182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5" t="str">
        <f>IF(C111&lt;0,"NO PAGAR","COBRAR")</f>
        <v>COBRAR</v>
      </c>
      <c r="C112" s="18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5" t="str">
        <f>IF(Y111&lt;0,"NO PAGAR","COBRAR")</f>
        <v>COBRAR</v>
      </c>
      <c r="Y112" s="18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6" t="s">
        <v>9</v>
      </c>
      <c r="C113" s="17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6" t="s">
        <v>9</v>
      </c>
      <c r="Y113" s="17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8" t="s">
        <v>7</v>
      </c>
      <c r="F122" s="179"/>
      <c r="G122" s="18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8" t="s">
        <v>7</v>
      </c>
      <c r="AB122" s="179"/>
      <c r="AC122" s="18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8" t="s">
        <v>7</v>
      </c>
      <c r="O124" s="179"/>
      <c r="P124" s="179"/>
      <c r="Q124" s="180"/>
      <c r="R124" s="18">
        <f>SUM(R108:R123)</f>
        <v>0</v>
      </c>
      <c r="S124" s="3"/>
      <c r="V124" s="17"/>
      <c r="X124" s="12"/>
      <c r="Y124" s="10"/>
      <c r="AJ124" s="178" t="s">
        <v>7</v>
      </c>
      <c r="AK124" s="179"/>
      <c r="AL124" s="179"/>
      <c r="AM124" s="18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1" t="s">
        <v>30</v>
      </c>
      <c r="I146" s="181"/>
      <c r="J146" s="181"/>
      <c r="V146" s="17"/>
      <c r="AA146" s="181" t="s">
        <v>31</v>
      </c>
      <c r="AB146" s="181"/>
      <c r="AC146" s="181"/>
    </row>
    <row r="147" spans="2:41">
      <c r="H147" s="181"/>
      <c r="I147" s="181"/>
      <c r="J147" s="181"/>
      <c r="V147" s="17"/>
      <c r="AA147" s="181"/>
      <c r="AB147" s="181"/>
      <c r="AC147" s="18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82" t="s">
        <v>343</v>
      </c>
      <c r="F151" s="182"/>
      <c r="G151" s="182"/>
      <c r="H151" s="182"/>
      <c r="V151" s="17"/>
      <c r="X151" s="23" t="s">
        <v>32</v>
      </c>
      <c r="Y151" s="20">
        <f>IF(B151="PAGADO",0,C156)</f>
        <v>0</v>
      </c>
      <c r="AA151" s="182" t="s">
        <v>20</v>
      </c>
      <c r="AB151" s="182"/>
      <c r="AC151" s="182"/>
      <c r="AD151" s="182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83" t="str">
        <f>IF(Y156&lt;0,"NO PAGAR","COBRAR'")</f>
        <v>COBRAR'</v>
      </c>
      <c r="Y157" s="18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3" t="str">
        <f>IF(C156&lt;0,"NO PAGAR","COBRAR'")</f>
        <v>COBRAR'</v>
      </c>
      <c r="C158" s="183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76" t="s">
        <v>9</v>
      </c>
      <c r="C159" s="177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76" t="s">
        <v>9</v>
      </c>
      <c r="Y159" s="17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8" t="s">
        <v>7</v>
      </c>
      <c r="F167" s="179"/>
      <c r="G167" s="180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8" t="s">
        <v>7</v>
      </c>
      <c r="AB167" s="179"/>
      <c r="AC167" s="18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8" t="s">
        <v>7</v>
      </c>
      <c r="O169" s="179"/>
      <c r="P169" s="179"/>
      <c r="Q169" s="180"/>
      <c r="R169" s="18">
        <f>SUM(R153:R168)</f>
        <v>0</v>
      </c>
      <c r="S169" s="3"/>
      <c r="V169" s="17"/>
      <c r="X169" s="12"/>
      <c r="Y169" s="10"/>
      <c r="AJ169" s="178" t="s">
        <v>7</v>
      </c>
      <c r="AK169" s="179"/>
      <c r="AL169" s="179"/>
      <c r="AM169" s="180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4" t="s">
        <v>29</v>
      </c>
      <c r="AD185" s="184"/>
      <c r="AE185" s="184"/>
    </row>
    <row r="186" spans="2:41">
      <c r="H186" s="181" t="s">
        <v>28</v>
      </c>
      <c r="I186" s="181"/>
      <c r="J186" s="181"/>
      <c r="V186" s="17"/>
      <c r="AC186" s="184"/>
      <c r="AD186" s="184"/>
      <c r="AE186" s="184"/>
    </row>
    <row r="187" spans="2:41">
      <c r="H187" s="181"/>
      <c r="I187" s="181"/>
      <c r="J187" s="181"/>
      <c r="V187" s="17"/>
      <c r="AC187" s="184"/>
      <c r="AD187" s="184"/>
      <c r="AE187" s="184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82" t="s">
        <v>309</v>
      </c>
      <c r="F191" s="182"/>
      <c r="G191" s="182"/>
      <c r="H191" s="182"/>
      <c r="V191" s="17"/>
      <c r="X191" s="23" t="s">
        <v>32</v>
      </c>
      <c r="Y191" s="20">
        <f>IF(B191="PAGADO",0,C196)</f>
        <v>0</v>
      </c>
      <c r="AA191" s="182" t="s">
        <v>20</v>
      </c>
      <c r="AB191" s="182"/>
      <c r="AC191" s="182"/>
      <c r="AD191" s="182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5" t="str">
        <f>IF(C196&lt;0,"NO PAGAR","COBRAR")</f>
        <v>COBRAR</v>
      </c>
      <c r="C197" s="185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185" t="str">
        <f>IF(Y196&lt;0,"NO PAGAR","COBRAR")</f>
        <v>COBRAR</v>
      </c>
      <c r="Y197" s="18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76" t="s">
        <v>9</v>
      </c>
      <c r="C198" s="177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76" t="s">
        <v>9</v>
      </c>
      <c r="Y198" s="17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78" t="s">
        <v>7</v>
      </c>
      <c r="F207" s="179"/>
      <c r="G207" s="180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78" t="s">
        <v>7</v>
      </c>
      <c r="AB207" s="179"/>
      <c r="AC207" s="180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78" t="s">
        <v>7</v>
      </c>
      <c r="O209" s="179"/>
      <c r="P209" s="179"/>
      <c r="Q209" s="180"/>
      <c r="R209" s="18">
        <f>SUM(R193:R208)</f>
        <v>0</v>
      </c>
      <c r="S209" s="3"/>
      <c r="V209" s="17"/>
      <c r="X209" s="12"/>
      <c r="Y209" s="10"/>
      <c r="AJ209" s="178" t="s">
        <v>7</v>
      </c>
      <c r="AK209" s="179"/>
      <c r="AL209" s="179"/>
      <c r="AM209" s="180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1" t="s">
        <v>30</v>
      </c>
      <c r="I231" s="181"/>
      <c r="J231" s="181"/>
      <c r="V231" s="17"/>
      <c r="AA231" s="181" t="s">
        <v>31</v>
      </c>
      <c r="AB231" s="181"/>
      <c r="AC231" s="181"/>
    </row>
    <row r="232" spans="1:43">
      <c r="H232" s="181"/>
      <c r="I232" s="181"/>
      <c r="J232" s="181"/>
      <c r="V232" s="17"/>
      <c r="AA232" s="181"/>
      <c r="AB232" s="181"/>
      <c r="AC232" s="181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82" t="s">
        <v>20</v>
      </c>
      <c r="F236" s="182"/>
      <c r="G236" s="182"/>
      <c r="H236" s="182"/>
      <c r="V236" s="17"/>
      <c r="X236" s="23" t="s">
        <v>82</v>
      </c>
      <c r="Y236" s="20">
        <f>IF(B1010="PAGADO",0,C241)</f>
        <v>0</v>
      </c>
      <c r="AA236" s="182" t="s">
        <v>253</v>
      </c>
      <c r="AB236" s="182"/>
      <c r="AC236" s="182"/>
      <c r="AD236" s="182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83" t="str">
        <f>IF(Y241&lt;0,"NO PAGAR","COBRAR'")</f>
        <v>COBRAR'</v>
      </c>
      <c r="Y242" s="183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83" t="str">
        <f>IF(C241&lt;0,"NO PAGAR","COBRAR'")</f>
        <v>COBRAR'</v>
      </c>
      <c r="C243" s="183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76" t="s">
        <v>9</v>
      </c>
      <c r="C244" s="17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76" t="s">
        <v>9</v>
      </c>
      <c r="Y244" s="177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78" t="s">
        <v>7</v>
      </c>
      <c r="F252" s="179"/>
      <c r="G252" s="180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78" t="s">
        <v>7</v>
      </c>
      <c r="AB252" s="179"/>
      <c r="AC252" s="180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78" t="s">
        <v>7</v>
      </c>
      <c r="O254" s="179"/>
      <c r="P254" s="179"/>
      <c r="Q254" s="180"/>
      <c r="R254" s="18">
        <f>SUM(R238:R253)</f>
        <v>0</v>
      </c>
      <c r="S254" s="3"/>
      <c r="V254" s="17"/>
      <c r="X254" s="12"/>
      <c r="Y254" s="10"/>
      <c r="AJ254" s="178" t="s">
        <v>7</v>
      </c>
      <c r="AK254" s="179"/>
      <c r="AL254" s="179"/>
      <c r="AM254" s="180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4" t="s">
        <v>29</v>
      </c>
      <c r="AD277" s="184"/>
      <c r="AE277" s="184"/>
    </row>
    <row r="278" spans="2:41">
      <c r="H278" s="181" t="s">
        <v>28</v>
      </c>
      <c r="I278" s="181"/>
      <c r="J278" s="181"/>
      <c r="V278" s="17"/>
      <c r="AC278" s="184"/>
      <c r="AD278" s="184"/>
      <c r="AE278" s="184"/>
    </row>
    <row r="279" spans="2:41">
      <c r="H279" s="181"/>
      <c r="I279" s="181"/>
      <c r="J279" s="181"/>
      <c r="V279" s="17"/>
      <c r="AC279" s="184"/>
      <c r="AD279" s="184"/>
      <c r="AE279" s="184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82" t="s">
        <v>20</v>
      </c>
      <c r="F283" s="182"/>
      <c r="G283" s="182"/>
      <c r="H283" s="182"/>
      <c r="V283" s="17"/>
      <c r="X283" s="23" t="s">
        <v>32</v>
      </c>
      <c r="Y283" s="20">
        <f>IF(B283="PAGADO",0,C288)</f>
        <v>0</v>
      </c>
      <c r="AA283" s="182" t="s">
        <v>20</v>
      </c>
      <c r="AB283" s="182"/>
      <c r="AC283" s="182"/>
      <c r="AD283" s="182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5" t="str">
        <f>IF(C288&lt;0,"NO PAGAR","COBRAR")</f>
        <v>COBRAR</v>
      </c>
      <c r="C289" s="185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85" t="str">
        <f>IF(Y288&lt;0,"NO PAGAR","COBRAR")</f>
        <v>COBRAR</v>
      </c>
      <c r="Y289" s="18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76" t="s">
        <v>9</v>
      </c>
      <c r="C290" s="177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76" t="s">
        <v>9</v>
      </c>
      <c r="Y290" s="17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78" t="s">
        <v>7</v>
      </c>
      <c r="F299" s="179"/>
      <c r="G299" s="180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78" t="s">
        <v>7</v>
      </c>
      <c r="AB299" s="179"/>
      <c r="AC299" s="180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78" t="s">
        <v>7</v>
      </c>
      <c r="O301" s="179"/>
      <c r="P301" s="179"/>
      <c r="Q301" s="180"/>
      <c r="R301" s="18">
        <f>SUM(R285:R300)</f>
        <v>0</v>
      </c>
      <c r="S301" s="3"/>
      <c r="V301" s="17"/>
      <c r="X301" s="12"/>
      <c r="Y301" s="10"/>
      <c r="AJ301" s="178" t="s">
        <v>7</v>
      </c>
      <c r="AK301" s="179"/>
      <c r="AL301" s="179"/>
      <c r="AM301" s="180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1" t="s">
        <v>30</v>
      </c>
      <c r="I323" s="181"/>
      <c r="J323" s="181"/>
      <c r="V323" s="17"/>
      <c r="AA323" s="181" t="s">
        <v>31</v>
      </c>
      <c r="AB323" s="181"/>
      <c r="AC323" s="181"/>
    </row>
    <row r="324" spans="1:43">
      <c r="H324" s="181"/>
      <c r="I324" s="181"/>
      <c r="J324" s="181"/>
      <c r="V324" s="17"/>
      <c r="AA324" s="181"/>
      <c r="AB324" s="181"/>
      <c r="AC324" s="181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82" t="s">
        <v>20</v>
      </c>
      <c r="F328" s="182"/>
      <c r="G328" s="182"/>
      <c r="H328" s="182"/>
      <c r="V328" s="17"/>
      <c r="X328" s="23" t="s">
        <v>82</v>
      </c>
      <c r="Y328" s="20">
        <f>IF(B1102="PAGADO",0,C333)</f>
        <v>0</v>
      </c>
      <c r="AA328" s="182" t="s">
        <v>699</v>
      </c>
      <c r="AB328" s="182"/>
      <c r="AC328" s="182"/>
      <c r="AD328" s="182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83" t="str">
        <f>IF(Y333&lt;0,"NO PAGAR","COBRAR'")</f>
        <v>COBRAR'</v>
      </c>
      <c r="Y334" s="183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>
      <c r="B335" s="183" t="str">
        <f>IF(C333&lt;0,"NO PAGAR","COBRAR'")</f>
        <v>COBRAR'</v>
      </c>
      <c r="C335" s="183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>
      <c r="B336" s="176" t="s">
        <v>9</v>
      </c>
      <c r="C336" s="177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76" t="s">
        <v>9</v>
      </c>
      <c r="Y336" s="177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78" t="s">
        <v>7</v>
      </c>
      <c r="F344" s="179"/>
      <c r="G344" s="180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78" t="s">
        <v>7</v>
      </c>
      <c r="AB344" s="179"/>
      <c r="AC344" s="180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78" t="s">
        <v>7</v>
      </c>
      <c r="O346" s="179"/>
      <c r="P346" s="179"/>
      <c r="Q346" s="180"/>
      <c r="R346" s="18">
        <f>SUM(R330:R345)</f>
        <v>0</v>
      </c>
      <c r="S346" s="3"/>
      <c r="V346" s="17"/>
      <c r="X346" s="12"/>
      <c r="Y346" s="10"/>
      <c r="AJ346" s="178" t="s">
        <v>7</v>
      </c>
      <c r="AK346" s="179"/>
      <c r="AL346" s="179"/>
      <c r="AM346" s="180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84" t="s">
        <v>29</v>
      </c>
      <c r="AD363" s="184"/>
      <c r="AE363" s="184"/>
    </row>
    <row r="364" spans="2:31">
      <c r="H364" s="181" t="s">
        <v>28</v>
      </c>
      <c r="I364" s="181"/>
      <c r="J364" s="181"/>
      <c r="V364" s="17"/>
      <c r="AC364" s="184"/>
      <c r="AD364" s="184"/>
      <c r="AE364" s="184"/>
    </row>
    <row r="365" spans="2:31">
      <c r="H365" s="181"/>
      <c r="I365" s="181"/>
      <c r="J365" s="181"/>
      <c r="V365" s="17"/>
      <c r="AC365" s="184"/>
      <c r="AD365" s="184"/>
      <c r="AE365" s="184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82" t="s">
        <v>20</v>
      </c>
      <c r="F369" s="182"/>
      <c r="G369" s="182"/>
      <c r="H369" s="182"/>
      <c r="V369" s="17"/>
      <c r="X369" s="23" t="s">
        <v>32</v>
      </c>
      <c r="Y369" s="20">
        <f>IF(B369="PAGADO",0,C374)</f>
        <v>0</v>
      </c>
      <c r="AA369" s="182" t="s">
        <v>20</v>
      </c>
      <c r="AB369" s="182"/>
      <c r="AC369" s="182"/>
      <c r="AD369" s="182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85" t="str">
        <f>IF(C374&lt;0,"NO PAGAR","COBRAR")</f>
        <v>COBRAR</v>
      </c>
      <c r="C375" s="185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85" t="str">
        <f>IF(Y374&lt;0,"NO PAGAR","COBRAR")</f>
        <v>COBRAR</v>
      </c>
      <c r="Y375" s="185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76" t="s">
        <v>9</v>
      </c>
      <c r="C376" s="177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76" t="s">
        <v>9</v>
      </c>
      <c r="Y376" s="177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78" t="s">
        <v>7</v>
      </c>
      <c r="F385" s="179"/>
      <c r="G385" s="180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78" t="s">
        <v>7</v>
      </c>
      <c r="AB385" s="179"/>
      <c r="AC385" s="180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78" t="s">
        <v>7</v>
      </c>
      <c r="O387" s="179"/>
      <c r="P387" s="179"/>
      <c r="Q387" s="180"/>
      <c r="R387" s="18">
        <f>SUM(R371:R386)</f>
        <v>0</v>
      </c>
      <c r="S387" s="3"/>
      <c r="V387" s="17"/>
      <c r="X387" s="12"/>
      <c r="Y387" s="10"/>
      <c r="AJ387" s="178" t="s">
        <v>7</v>
      </c>
      <c r="AK387" s="179"/>
      <c r="AL387" s="179"/>
      <c r="AM387" s="180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81" t="s">
        <v>30</v>
      </c>
      <c r="I409" s="181"/>
      <c r="J409" s="181"/>
      <c r="V409" s="17"/>
      <c r="AA409" s="181" t="s">
        <v>31</v>
      </c>
      <c r="AB409" s="181"/>
      <c r="AC409" s="181"/>
    </row>
    <row r="410" spans="1:43">
      <c r="H410" s="181"/>
      <c r="I410" s="181"/>
      <c r="J410" s="181"/>
      <c r="V410" s="17"/>
      <c r="AA410" s="181"/>
      <c r="AB410" s="181"/>
      <c r="AC410" s="181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82" t="s">
        <v>309</v>
      </c>
      <c r="F414" s="182"/>
      <c r="G414" s="182"/>
      <c r="H414" s="182"/>
      <c r="V414" s="17"/>
      <c r="X414" s="23" t="s">
        <v>32</v>
      </c>
      <c r="Y414" s="20">
        <f>IF(B414="PAGADO",0,C419)</f>
        <v>0</v>
      </c>
      <c r="AA414" s="182" t="s">
        <v>20</v>
      </c>
      <c r="AB414" s="182"/>
      <c r="AC414" s="182"/>
      <c r="AD414" s="182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83" t="str">
        <f>IF(Y419&lt;0,"NO PAGAR","COBRAR'")</f>
        <v>COBRAR'</v>
      </c>
      <c r="Y420" s="183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83" t="str">
        <f>IF(C419&lt;0,"NO PAGAR","COBRAR'")</f>
        <v>COBRAR'</v>
      </c>
      <c r="C421" s="183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76" t="s">
        <v>9</v>
      </c>
      <c r="C422" s="177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76" t="s">
        <v>9</v>
      </c>
      <c r="Y422" s="177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78" t="s">
        <v>7</v>
      </c>
      <c r="F430" s="179"/>
      <c r="G430" s="180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78" t="s">
        <v>7</v>
      </c>
      <c r="AB430" s="179"/>
      <c r="AC430" s="180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78" t="s">
        <v>7</v>
      </c>
      <c r="O432" s="179"/>
      <c r="P432" s="179"/>
      <c r="Q432" s="180"/>
      <c r="R432" s="18">
        <f>SUM(R416:R431)</f>
        <v>0</v>
      </c>
      <c r="S432" s="3"/>
      <c r="V432" s="17"/>
      <c r="X432" s="12"/>
      <c r="Y432" s="10"/>
      <c r="AJ432" s="178" t="s">
        <v>7</v>
      </c>
      <c r="AK432" s="179"/>
      <c r="AL432" s="179"/>
      <c r="AM432" s="180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84" t="s">
        <v>29</v>
      </c>
      <c r="AD453" s="184"/>
      <c r="AE453" s="184"/>
    </row>
    <row r="454" spans="2:41">
      <c r="H454" s="181" t="s">
        <v>28</v>
      </c>
      <c r="I454" s="181"/>
      <c r="J454" s="181"/>
      <c r="V454" s="17"/>
      <c r="AC454" s="184"/>
      <c r="AD454" s="184"/>
      <c r="AE454" s="184"/>
    </row>
    <row r="455" spans="2:41">
      <c r="H455" s="181"/>
      <c r="I455" s="181"/>
      <c r="J455" s="181"/>
      <c r="V455" s="17"/>
      <c r="AC455" s="184"/>
      <c r="AD455" s="184"/>
      <c r="AE455" s="184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82" t="s">
        <v>20</v>
      </c>
      <c r="F459" s="182"/>
      <c r="G459" s="182"/>
      <c r="H459" s="182"/>
      <c r="V459" s="17"/>
      <c r="X459" s="23" t="s">
        <v>32</v>
      </c>
      <c r="Y459" s="20">
        <f>IF(B459="PAGADO",0,C464)</f>
        <v>0</v>
      </c>
      <c r="AA459" s="182" t="s">
        <v>20</v>
      </c>
      <c r="AB459" s="182"/>
      <c r="AC459" s="182"/>
      <c r="AD459" s="182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85" t="str">
        <f>IF(C464&lt;0,"NO PAGAR","COBRAR")</f>
        <v>COBRAR</v>
      </c>
      <c r="C465" s="185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85" t="str">
        <f>IF(Y464&lt;0,"NO PAGAR","COBRAR")</f>
        <v>COBRAR</v>
      </c>
      <c r="Y465" s="185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76" t="s">
        <v>9</v>
      </c>
      <c r="C466" s="177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76" t="s">
        <v>9</v>
      </c>
      <c r="Y466" s="177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78" t="s">
        <v>7</v>
      </c>
      <c r="F475" s="179"/>
      <c r="G475" s="180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78" t="s">
        <v>7</v>
      </c>
      <c r="AB475" s="179"/>
      <c r="AC475" s="180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78" t="s">
        <v>7</v>
      </c>
      <c r="O477" s="179"/>
      <c r="P477" s="179"/>
      <c r="Q477" s="180"/>
      <c r="R477" s="18">
        <f>SUM(R461:R476)</f>
        <v>0</v>
      </c>
      <c r="S477" s="3"/>
      <c r="V477" s="17"/>
      <c r="X477" s="12"/>
      <c r="Y477" s="10"/>
      <c r="AJ477" s="178" t="s">
        <v>7</v>
      </c>
      <c r="AK477" s="179"/>
      <c r="AL477" s="179"/>
      <c r="AM477" s="180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81" t="s">
        <v>30</v>
      </c>
      <c r="I499" s="181"/>
      <c r="J499" s="181"/>
      <c r="V499" s="17"/>
      <c r="AA499" s="181" t="s">
        <v>31</v>
      </c>
      <c r="AB499" s="181"/>
      <c r="AC499" s="181"/>
    </row>
    <row r="500" spans="1:43">
      <c r="H500" s="181"/>
      <c r="I500" s="181"/>
      <c r="J500" s="181"/>
      <c r="V500" s="17"/>
      <c r="AA500" s="181"/>
      <c r="AB500" s="181"/>
      <c r="AC500" s="181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82" t="s">
        <v>253</v>
      </c>
      <c r="F504" s="182"/>
      <c r="G504" s="182"/>
      <c r="H504" s="182"/>
      <c r="V504" s="17"/>
      <c r="X504" s="23" t="s">
        <v>32</v>
      </c>
      <c r="Y504" s="20">
        <f>IF(B504="PAGADO",0,C509)</f>
        <v>0</v>
      </c>
      <c r="AA504" s="182" t="s">
        <v>1005</v>
      </c>
      <c r="AB504" s="182"/>
      <c r="AC504" s="182"/>
      <c r="AD504" s="182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83" t="str">
        <f>IF(Y509&lt;0,"NO PAGAR","COBRAR'")</f>
        <v>COBRAR'</v>
      </c>
      <c r="Y510" s="183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83" t="str">
        <f>IF(C509&lt;0,"NO PAGAR","COBRAR'")</f>
        <v>COBRAR'</v>
      </c>
      <c r="C511" s="183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76" t="s">
        <v>9</v>
      </c>
      <c r="C512" s="177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76" t="s">
        <v>9</v>
      </c>
      <c r="Y512" s="177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78" t="s">
        <v>7</v>
      </c>
      <c r="F520" s="179"/>
      <c r="G520" s="180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78" t="s">
        <v>7</v>
      </c>
      <c r="AB520" s="179"/>
      <c r="AC520" s="180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78" t="s">
        <v>7</v>
      </c>
      <c r="O522" s="179"/>
      <c r="P522" s="179"/>
      <c r="Q522" s="180"/>
      <c r="R522" s="18">
        <f>SUM(R506:R521)</f>
        <v>0</v>
      </c>
      <c r="S522" s="3"/>
      <c r="V522" s="17"/>
      <c r="X522" s="12"/>
      <c r="Y522" s="10"/>
      <c r="AJ522" s="178" t="s">
        <v>7</v>
      </c>
      <c r="AK522" s="179"/>
      <c r="AL522" s="179"/>
      <c r="AM522" s="180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4" t="s">
        <v>29</v>
      </c>
      <c r="AD546" s="184"/>
      <c r="AE546" s="184"/>
    </row>
    <row r="547" spans="2:41">
      <c r="H547" s="181" t="s">
        <v>28</v>
      </c>
      <c r="I547" s="181"/>
      <c r="J547" s="181"/>
      <c r="V547" s="17"/>
      <c r="AC547" s="184"/>
      <c r="AD547" s="184"/>
      <c r="AE547" s="184"/>
    </row>
    <row r="548" spans="2:41">
      <c r="H548" s="181"/>
      <c r="I548" s="181"/>
      <c r="J548" s="181"/>
      <c r="V548" s="17"/>
      <c r="AC548" s="184"/>
      <c r="AD548" s="184"/>
      <c r="AE548" s="184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182" t="s">
        <v>253</v>
      </c>
      <c r="F552" s="182"/>
      <c r="G552" s="182"/>
      <c r="H552" s="182"/>
      <c r="V552" s="17"/>
      <c r="X552" s="23" t="s">
        <v>32</v>
      </c>
      <c r="Y552" s="20">
        <f>IF(B552="PAGADO",0,C557)</f>
        <v>0</v>
      </c>
      <c r="AA552" s="182" t="s">
        <v>20</v>
      </c>
      <c r="AB552" s="182"/>
      <c r="AC552" s="182"/>
      <c r="AD552" s="182"/>
    </row>
    <row r="553" spans="2:41">
      <c r="B553" s="1" t="s">
        <v>0</v>
      </c>
      <c r="C553" s="19">
        <f>H571</f>
        <v>10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10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394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1025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10</v>
      </c>
      <c r="E557" s="4">
        <v>45041</v>
      </c>
      <c r="F557" s="3" t="s">
        <v>1025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85" t="str">
        <f>IF(C557&lt;0,"NO PAGAR","COBRAR")</f>
        <v>COBRAR</v>
      </c>
      <c r="C558" s="185"/>
      <c r="E558" s="4">
        <v>45041</v>
      </c>
      <c r="F558" s="3" t="s">
        <v>1025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85" t="str">
        <f>IF(Y557&lt;0,"NO PAGAR","COBRAR")</f>
        <v>COBRAR</v>
      </c>
      <c r="Y558" s="185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76" t="s">
        <v>9</v>
      </c>
      <c r="C559" s="177"/>
      <c r="E559" s="4">
        <v>45042</v>
      </c>
      <c r="F559" s="3" t="s">
        <v>1025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76" t="s">
        <v>9</v>
      </c>
      <c r="Y559" s="177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643</v>
      </c>
      <c r="G560" s="3" t="s">
        <v>1065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1068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530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794</v>
      </c>
      <c r="H564" s="5">
        <v>10</v>
      </c>
      <c r="I564" t="s">
        <v>530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530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394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530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78" t="s">
        <v>7</v>
      </c>
      <c r="AB568" s="179"/>
      <c r="AC568" s="180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50">
        <v>45073</v>
      </c>
      <c r="F569" s="149" t="s">
        <v>149</v>
      </c>
      <c r="G569" s="149" t="s">
        <v>150</v>
      </c>
      <c r="H569" s="168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78" t="s">
        <v>7</v>
      </c>
      <c r="O570" s="179"/>
      <c r="P570" s="179"/>
      <c r="Q570" s="180"/>
      <c r="R570" s="18">
        <f>SUM(R554:R569)</f>
        <v>0</v>
      </c>
      <c r="S570" s="3"/>
      <c r="V570" s="17"/>
      <c r="X570" s="12"/>
      <c r="Y570" s="10"/>
      <c r="AJ570" s="178" t="s">
        <v>7</v>
      </c>
      <c r="AK570" s="179"/>
      <c r="AL570" s="179"/>
      <c r="AM570" s="180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3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1084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4"/>
      <c r="C573" s="175"/>
      <c r="E573" s="25"/>
      <c r="F573" s="178" t="s">
        <v>7</v>
      </c>
      <c r="G573" s="180"/>
      <c r="H573" s="151">
        <f>SUM(H554:H572)</f>
        <v>290</v>
      </c>
      <c r="V573" s="17"/>
      <c r="X573" s="174"/>
      <c r="Y573" s="175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181" t="s">
        <v>30</v>
      </c>
      <c r="I586" s="181"/>
      <c r="J586" s="181"/>
      <c r="V586" s="17"/>
      <c r="AA586" s="181" t="s">
        <v>31</v>
      </c>
      <c r="AB586" s="181"/>
      <c r="AC586" s="181"/>
    </row>
    <row r="587" spans="1:43">
      <c r="H587" s="181"/>
      <c r="I587" s="181"/>
      <c r="J587" s="181"/>
      <c r="V587" s="17"/>
      <c r="AA587" s="181"/>
      <c r="AB587" s="181"/>
      <c r="AC587" s="181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IF(X552="PAGADO",0,C557)</f>
        <v>10</v>
      </c>
      <c r="E591" s="182" t="s">
        <v>20</v>
      </c>
      <c r="F591" s="182"/>
      <c r="G591" s="182"/>
      <c r="H591" s="182"/>
      <c r="V591" s="17"/>
      <c r="X591" s="23" t="s">
        <v>32</v>
      </c>
      <c r="Y591" s="20">
        <f>IF(B1391="PAGADO",0,C596)</f>
        <v>10</v>
      </c>
      <c r="AA591" s="182" t="s">
        <v>20</v>
      </c>
      <c r="AB591" s="182"/>
      <c r="AC591" s="182"/>
      <c r="AD591" s="182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10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10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10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10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83" t="str">
        <f>IF(Y596&lt;0,"NO PAGAR","COBRAR'")</f>
        <v>COBRAR'</v>
      </c>
      <c r="Y597" s="183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183" t="str">
        <f>IF(C596&lt;0,"NO PAGAR","COBRAR'")</f>
        <v>COBRAR'</v>
      </c>
      <c r="C598" s="183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76" t="s">
        <v>9</v>
      </c>
      <c r="C599" s="177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76" t="s">
        <v>9</v>
      </c>
      <c r="Y599" s="177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 t="b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178" t="s">
        <v>7</v>
      </c>
      <c r="F607" s="179"/>
      <c r="G607" s="180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78" t="s">
        <v>7</v>
      </c>
      <c r="AB607" s="179"/>
      <c r="AC607" s="180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178" t="s">
        <v>7</v>
      </c>
      <c r="O609" s="179"/>
      <c r="P609" s="179"/>
      <c r="Q609" s="180"/>
      <c r="R609" s="18">
        <f>SUM(R593:R608)</f>
        <v>0</v>
      </c>
      <c r="S609" s="3"/>
      <c r="V609" s="17"/>
      <c r="X609" s="12"/>
      <c r="Y609" s="10"/>
      <c r="AJ609" s="178" t="s">
        <v>7</v>
      </c>
      <c r="AK609" s="179"/>
      <c r="AL609" s="179"/>
      <c r="AM609" s="180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184" t="s">
        <v>29</v>
      </c>
      <c r="AD633" s="184"/>
      <c r="AE633" s="184"/>
    </row>
    <row r="634" spans="2:41">
      <c r="H634" s="181" t="s">
        <v>28</v>
      </c>
      <c r="I634" s="181"/>
      <c r="J634" s="181"/>
      <c r="V634" s="17"/>
      <c r="AC634" s="184"/>
      <c r="AD634" s="184"/>
      <c r="AE634" s="184"/>
    </row>
    <row r="635" spans="2:41">
      <c r="H635" s="181"/>
      <c r="I635" s="181"/>
      <c r="J635" s="181"/>
      <c r="V635" s="17"/>
      <c r="AC635" s="184"/>
      <c r="AD635" s="184"/>
      <c r="AE635" s="184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32</v>
      </c>
      <c r="C639" s="20">
        <f>IF(X591="PAGADO",0,Y596)</f>
        <v>10</v>
      </c>
      <c r="E639" s="182" t="s">
        <v>20</v>
      </c>
      <c r="F639" s="182"/>
      <c r="G639" s="182"/>
      <c r="H639" s="182"/>
      <c r="V639" s="17"/>
      <c r="X639" s="23" t="s">
        <v>32</v>
      </c>
      <c r="Y639" s="20">
        <f>IF(B639="PAGADO",0,C644)</f>
        <v>10</v>
      </c>
      <c r="AA639" s="182" t="s">
        <v>20</v>
      </c>
      <c r="AB639" s="182"/>
      <c r="AC639" s="182"/>
      <c r="AD639" s="182"/>
    </row>
    <row r="640" spans="2:41">
      <c r="B640" s="1" t="s">
        <v>0</v>
      </c>
      <c r="C640" s="19">
        <f>H655</f>
        <v>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10</v>
      </c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10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C666</f>
        <v>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Y666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10</v>
      </c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10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185" t="str">
        <f>IF(C644&lt;0,"NO PAGAR","COBRAR")</f>
        <v>COBRAR</v>
      </c>
      <c r="C645" s="185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85" t="str">
        <f>IF(Y644&lt;0,"NO PAGAR","COBRAR")</f>
        <v>COBRAR</v>
      </c>
      <c r="Y645" s="185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76" t="s">
        <v>9</v>
      </c>
      <c r="C646" s="177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76" t="s">
        <v>9</v>
      </c>
      <c r="Y646" s="177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IF(C680&lt;0,"SALDO A FAVOR","SALDO ADELANTAD0'")</f>
        <v>SALDO ADELANTAD0'</v>
      </c>
      <c r="C647" s="10" t="b">
        <f>IF(Y591&lt;=0,Y591*-1)</f>
        <v>0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178" t="s">
        <v>7</v>
      </c>
      <c r="F655" s="179"/>
      <c r="G655" s="180"/>
      <c r="H655" s="5">
        <f>SUM(H641:H654)</f>
        <v>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78" t="s">
        <v>7</v>
      </c>
      <c r="AB655" s="179"/>
      <c r="AC655" s="180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2:41">
      <c r="B657" s="12"/>
      <c r="C657" s="10"/>
      <c r="N657" s="178" t="s">
        <v>7</v>
      </c>
      <c r="O657" s="179"/>
      <c r="P657" s="179"/>
      <c r="Q657" s="180"/>
      <c r="R657" s="18">
        <f>SUM(R641:R656)</f>
        <v>0</v>
      </c>
      <c r="S657" s="3"/>
      <c r="V657" s="17"/>
      <c r="X657" s="12"/>
      <c r="Y657" s="10"/>
      <c r="AJ657" s="178" t="s">
        <v>7</v>
      </c>
      <c r="AK657" s="179"/>
      <c r="AL657" s="179"/>
      <c r="AM657" s="180"/>
      <c r="AN657" s="18">
        <f>SUM(AN641:AN656)</f>
        <v>0</v>
      </c>
      <c r="AO657" s="3"/>
    </row>
    <row r="658" spans="2:41">
      <c r="B658" s="12"/>
      <c r="C658" s="10"/>
      <c r="V658" s="17"/>
      <c r="X658" s="12"/>
      <c r="Y658" s="10"/>
    </row>
    <row r="659" spans="2:41">
      <c r="B659" s="12"/>
      <c r="C659" s="10"/>
      <c r="V659" s="17"/>
      <c r="X659" s="12"/>
      <c r="Y659" s="10"/>
    </row>
    <row r="660" spans="2:41">
      <c r="B660" s="12"/>
      <c r="C660" s="10"/>
      <c r="E660" s="14"/>
      <c r="V660" s="17"/>
      <c r="X660" s="12"/>
      <c r="Y660" s="10"/>
      <c r="AA660" s="14"/>
    </row>
    <row r="661" spans="2:41">
      <c r="B661" s="12"/>
      <c r="C661" s="10"/>
      <c r="V661" s="17"/>
      <c r="X661" s="12"/>
      <c r="Y661" s="10"/>
    </row>
    <row r="662" spans="2:41">
      <c r="B662" s="12"/>
      <c r="C662" s="10"/>
      <c r="V662" s="17"/>
      <c r="X662" s="12"/>
      <c r="Y662" s="10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SUM(C647:C665)</f>
        <v>0</v>
      </c>
      <c r="V666" s="17"/>
      <c r="X666" s="15" t="s">
        <v>18</v>
      </c>
      <c r="Y666" s="16">
        <f>SUM(Y647:Y665)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81" t="s">
        <v>30</v>
      </c>
      <c r="I679" s="181"/>
      <c r="J679" s="181"/>
      <c r="V679" s="17"/>
      <c r="AA679" s="181" t="s">
        <v>31</v>
      </c>
      <c r="AB679" s="181"/>
      <c r="AC679" s="181"/>
    </row>
    <row r="680" spans="1:43">
      <c r="H680" s="181"/>
      <c r="I680" s="181"/>
      <c r="J680" s="181"/>
      <c r="V680" s="17"/>
      <c r="AA680" s="181"/>
      <c r="AB680" s="181"/>
      <c r="AC680" s="181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32</v>
      </c>
      <c r="C684" s="20">
        <f>IF(X639="PAGADO",0,C644)</f>
        <v>10</v>
      </c>
      <c r="E684" s="182" t="s">
        <v>20</v>
      </c>
      <c r="F684" s="182"/>
      <c r="G684" s="182"/>
      <c r="H684" s="182"/>
      <c r="V684" s="17"/>
      <c r="X684" s="23" t="s">
        <v>32</v>
      </c>
      <c r="Y684" s="20">
        <f>IF(B1484="PAGADO",0,C689)</f>
        <v>10</v>
      </c>
      <c r="AA684" s="182" t="s">
        <v>20</v>
      </c>
      <c r="AB684" s="182"/>
      <c r="AC684" s="182"/>
      <c r="AD684" s="182"/>
    </row>
    <row r="685" spans="1:43">
      <c r="B685" s="1" t="s">
        <v>0</v>
      </c>
      <c r="C685" s="19">
        <f>H700</f>
        <v>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10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C712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10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83" t="str">
        <f>IF(Y689&lt;0,"NO PAGAR","COBRAR'")</f>
        <v>COBRAR'</v>
      </c>
      <c r="Y690" s="183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83" t="str">
        <f>IF(C689&lt;0,"NO PAGAR","COBRAR'")</f>
        <v>COBRAR'</v>
      </c>
      <c r="C691" s="183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76" t="s">
        <v>9</v>
      </c>
      <c r="C692" s="17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76" t="s">
        <v>9</v>
      </c>
      <c r="Y692" s="177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IF(Y644&lt;0,"SALDO ADELANTADO","SALDO A FAVOR '")</f>
        <v>SALDO A FAVOR '</v>
      </c>
      <c r="C693" s="10" t="b">
        <f>IF(Y644&lt;=0,Y644*-1)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78" t="s">
        <v>7</v>
      </c>
      <c r="F700" s="179"/>
      <c r="G700" s="180"/>
      <c r="H700" s="5">
        <f>SUM(H686:H699)</f>
        <v>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78" t="s">
        <v>7</v>
      </c>
      <c r="AB700" s="179"/>
      <c r="AC700" s="180"/>
      <c r="AD700" s="5">
        <f>SUM(AD686:AD699)</f>
        <v>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78" t="s">
        <v>7</v>
      </c>
      <c r="O702" s="179"/>
      <c r="P702" s="179"/>
      <c r="Q702" s="180"/>
      <c r="R702" s="18">
        <f>SUM(R686:R701)</f>
        <v>0</v>
      </c>
      <c r="S702" s="3"/>
      <c r="V702" s="17"/>
      <c r="X702" s="12"/>
      <c r="Y702" s="10"/>
      <c r="AJ702" s="178" t="s">
        <v>7</v>
      </c>
      <c r="AK702" s="179"/>
      <c r="AL702" s="179"/>
      <c r="AM702" s="180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1"/>
      <c r="C711" s="10"/>
      <c r="V711" s="17"/>
      <c r="X711" s="11"/>
      <c r="Y711" s="10"/>
    </row>
    <row r="712" spans="2:27">
      <c r="B712" s="15" t="s">
        <v>18</v>
      </c>
      <c r="C712" s="16">
        <f>SUM(C693:C711)</f>
        <v>0</v>
      </c>
      <c r="D712" t="s">
        <v>22</v>
      </c>
      <c r="E712" t="s">
        <v>21</v>
      </c>
      <c r="V712" s="17"/>
      <c r="X712" s="15" t="s">
        <v>18</v>
      </c>
      <c r="Y712" s="16">
        <f>SUM(Y693:Y711)</f>
        <v>0</v>
      </c>
      <c r="Z712" t="s">
        <v>22</v>
      </c>
      <c r="AA712" t="s">
        <v>21</v>
      </c>
    </row>
    <row r="713" spans="2:27">
      <c r="E713" s="1" t="s">
        <v>19</v>
      </c>
      <c r="V713" s="17"/>
      <c r="AA713" s="1" t="s">
        <v>19</v>
      </c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</row>
    <row r="726" spans="2:41">
      <c r="V726" s="17"/>
      <c r="AC726" s="184" t="s">
        <v>29</v>
      </c>
      <c r="AD726" s="184"/>
      <c r="AE726" s="184"/>
    </row>
    <row r="727" spans="2:41">
      <c r="H727" s="181" t="s">
        <v>28</v>
      </c>
      <c r="I727" s="181"/>
      <c r="J727" s="181"/>
      <c r="V727" s="17"/>
      <c r="AC727" s="184"/>
      <c r="AD727" s="184"/>
      <c r="AE727" s="184"/>
    </row>
    <row r="728" spans="2:41">
      <c r="H728" s="181"/>
      <c r="I728" s="181"/>
      <c r="J728" s="181"/>
      <c r="V728" s="17"/>
      <c r="AC728" s="184"/>
      <c r="AD728" s="184"/>
      <c r="AE728" s="184"/>
    </row>
    <row r="729" spans="2:41">
      <c r="V729" s="17"/>
    </row>
    <row r="730" spans="2:41">
      <c r="V730" s="17"/>
    </row>
    <row r="731" spans="2:41" ht="23.25">
      <c r="B731" s="22" t="s">
        <v>69</v>
      </c>
      <c r="V731" s="17"/>
      <c r="X731" s="22" t="s">
        <v>69</v>
      </c>
    </row>
    <row r="732" spans="2:41" ht="23.25">
      <c r="B732" s="23" t="s">
        <v>32</v>
      </c>
      <c r="C732" s="20">
        <f>IF(X684="PAGADO",0,Y689)</f>
        <v>10</v>
      </c>
      <c r="E732" s="182" t="s">
        <v>20</v>
      </c>
      <c r="F732" s="182"/>
      <c r="G732" s="182"/>
      <c r="H732" s="182"/>
      <c r="V732" s="17"/>
      <c r="X732" s="23" t="s">
        <v>32</v>
      </c>
      <c r="Y732" s="20">
        <f>IF(B732="PAGADO",0,C737)</f>
        <v>10</v>
      </c>
      <c r="AA732" s="182" t="s">
        <v>20</v>
      </c>
      <c r="AB732" s="182"/>
      <c r="AC732" s="182"/>
      <c r="AD732" s="182"/>
    </row>
    <row r="733" spans="2:41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2:41">
      <c r="C734" s="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24</v>
      </c>
      <c r="C735" s="19">
        <f>IF(C732&gt;0,C732+C733,C733)</f>
        <v>10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10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" t="s">
        <v>9</v>
      </c>
      <c r="C736" s="20">
        <f>C759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25</v>
      </c>
      <c r="C737" s="21">
        <f>C735-C736</f>
        <v>10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10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>
      <c r="B738" s="185" t="str">
        <f>IF(C737&lt;0,"NO PAGAR","COBRAR")</f>
        <v>COBRAR</v>
      </c>
      <c r="C738" s="185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85" t="str">
        <f>IF(Y737&lt;0,"NO PAGAR","COBRAR")</f>
        <v>COBRAR</v>
      </c>
      <c r="Y738" s="185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76" t="s">
        <v>9</v>
      </c>
      <c r="C739" s="177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76" t="s">
        <v>9</v>
      </c>
      <c r="Y739" s="177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9" t="str">
        <f>IF(C773&lt;0,"SALDO A FAVOR","SALDO ADELANTAD0'")</f>
        <v>SALDO ADELANTAD0'</v>
      </c>
      <c r="C740" s="10" t="b">
        <f>IF(Y684&lt;=0,Y684*-1)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 FAVOR'</v>
      </c>
      <c r="Y740" s="10" t="b">
        <f>IF(C737&lt;=0,C737*-1)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AN750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17</v>
      </c>
      <c r="C748" s="10"/>
      <c r="E748" s="178" t="s">
        <v>7</v>
      </c>
      <c r="F748" s="179"/>
      <c r="G748" s="180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78" t="s">
        <v>7</v>
      </c>
      <c r="AB748" s="179"/>
      <c r="AC748" s="180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>
      <c r="B749" s="12"/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>
      <c r="B750" s="12"/>
      <c r="C750" s="10"/>
      <c r="N750" s="178" t="s">
        <v>7</v>
      </c>
      <c r="O750" s="179"/>
      <c r="P750" s="179"/>
      <c r="Q750" s="180"/>
      <c r="R750" s="18">
        <f>SUM(R734:R749)</f>
        <v>0</v>
      </c>
      <c r="S750" s="3"/>
      <c r="V750" s="17"/>
      <c r="X750" s="12"/>
      <c r="Y750" s="10"/>
      <c r="AJ750" s="178" t="s">
        <v>7</v>
      </c>
      <c r="AK750" s="179"/>
      <c r="AL750" s="179"/>
      <c r="AM750" s="180"/>
      <c r="AN750" s="18">
        <f>SUM(AN734:AN749)</f>
        <v>0</v>
      </c>
      <c r="AO750" s="3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E753" s="14"/>
      <c r="V753" s="17"/>
      <c r="X753" s="12"/>
      <c r="Y753" s="10"/>
      <c r="AA753" s="14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2"/>
      <c r="C757" s="10"/>
      <c r="V757" s="17"/>
      <c r="X757" s="12"/>
      <c r="Y757" s="10"/>
    </row>
    <row r="758" spans="1:43">
      <c r="B758" s="11"/>
      <c r="C758" s="10"/>
      <c r="V758" s="17"/>
      <c r="X758" s="11"/>
      <c r="Y758" s="10"/>
    </row>
    <row r="759" spans="1:43">
      <c r="B759" s="15" t="s">
        <v>18</v>
      </c>
      <c r="C759" s="16">
        <f>SUM(C740:C758)</f>
        <v>0</v>
      </c>
      <c r="V759" s="17"/>
      <c r="X759" s="15" t="s">
        <v>18</v>
      </c>
      <c r="Y759" s="16">
        <f>SUM(Y740:Y758)</f>
        <v>0</v>
      </c>
    </row>
    <row r="760" spans="1:43">
      <c r="D760" t="s">
        <v>22</v>
      </c>
      <c r="E760" t="s">
        <v>21</v>
      </c>
      <c r="V760" s="17"/>
      <c r="Z760" t="s">
        <v>22</v>
      </c>
      <c r="AA760" t="s">
        <v>21</v>
      </c>
    </row>
    <row r="761" spans="1:43">
      <c r="E761" s="1" t="s">
        <v>19</v>
      </c>
      <c r="V761" s="17"/>
      <c r="AA761" s="1" t="s">
        <v>19</v>
      </c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V766" s="17"/>
    </row>
    <row r="767" spans="1:43">
      <c r="V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>
      <c r="V771" s="17"/>
    </row>
    <row r="772" spans="1:43">
      <c r="H772" s="181" t="s">
        <v>30</v>
      </c>
      <c r="I772" s="181"/>
      <c r="J772" s="181"/>
      <c r="V772" s="17"/>
      <c r="AA772" s="181" t="s">
        <v>31</v>
      </c>
      <c r="AB772" s="181"/>
      <c r="AC772" s="181"/>
    </row>
    <row r="773" spans="1:43">
      <c r="H773" s="181"/>
      <c r="I773" s="181"/>
      <c r="J773" s="181"/>
      <c r="V773" s="17"/>
      <c r="AA773" s="181"/>
      <c r="AB773" s="181"/>
      <c r="AC773" s="181"/>
    </row>
    <row r="774" spans="1:43">
      <c r="V774" s="17"/>
    </row>
    <row r="775" spans="1:43">
      <c r="V775" s="17"/>
    </row>
    <row r="776" spans="1:43" ht="23.25">
      <c r="B776" s="24" t="s">
        <v>69</v>
      </c>
      <c r="V776" s="17"/>
      <c r="X776" s="22" t="s">
        <v>69</v>
      </c>
    </row>
    <row r="777" spans="1:43" ht="23.25">
      <c r="B777" s="23" t="s">
        <v>32</v>
      </c>
      <c r="C777" s="20">
        <f>IF(X732="PAGADO",0,C737)</f>
        <v>10</v>
      </c>
      <c r="E777" s="182" t="s">
        <v>20</v>
      </c>
      <c r="F777" s="182"/>
      <c r="G777" s="182"/>
      <c r="H777" s="182"/>
      <c r="V777" s="17"/>
      <c r="X777" s="23" t="s">
        <v>32</v>
      </c>
      <c r="Y777" s="20">
        <f>IF(B1577="PAGADO",0,C782)</f>
        <v>10</v>
      </c>
      <c r="AA777" s="182" t="s">
        <v>20</v>
      </c>
      <c r="AB777" s="182"/>
      <c r="AC777" s="182"/>
      <c r="AD777" s="182"/>
    </row>
    <row r="778" spans="1:43">
      <c r="B778" s="1" t="s">
        <v>0</v>
      </c>
      <c r="C778" s="19">
        <f>H793</f>
        <v>0</v>
      </c>
      <c r="E778" s="2" t="s">
        <v>1</v>
      </c>
      <c r="F778" s="2" t="s">
        <v>2</v>
      </c>
      <c r="G778" s="2" t="s">
        <v>3</v>
      </c>
      <c r="H778" s="2" t="s">
        <v>4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2" t="s">
        <v>1</v>
      </c>
      <c r="AK778" s="2" t="s">
        <v>5</v>
      </c>
      <c r="AL778" s="2" t="s">
        <v>4</v>
      </c>
      <c r="AM778" s="2" t="s">
        <v>6</v>
      </c>
      <c r="AN778" s="2" t="s">
        <v>7</v>
      </c>
      <c r="AO778" s="3"/>
    </row>
    <row r="779" spans="1:43">
      <c r="C779" s="2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24</v>
      </c>
      <c r="C780" s="19">
        <f>IF(C777&gt;0,C777+C778,C778)</f>
        <v>10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10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1" t="s">
        <v>9</v>
      </c>
      <c r="C781" s="20">
        <f>C805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6" t="s">
        <v>26</v>
      </c>
      <c r="C782" s="21">
        <f>C780-C781</f>
        <v>10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10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6"/>
      <c r="C783" s="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83" t="str">
        <f>IF(Y782&lt;0,"NO PAGAR","COBRAR'")</f>
        <v>COBRAR'</v>
      </c>
      <c r="Y783" s="183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>
      <c r="B784" s="183" t="str">
        <f>IF(C782&lt;0,"NO PAGAR","COBRAR'")</f>
        <v>COBRAR'</v>
      </c>
      <c r="C784" s="183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76" t="s">
        <v>9</v>
      </c>
      <c r="C785" s="177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76" t="s">
        <v>9</v>
      </c>
      <c r="Y785" s="177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9" t="str">
        <f>IF(Y737&lt;0,"SALDO ADELANTADO","SALDO A FAVOR '")</f>
        <v>SALDO A FAVOR '</v>
      </c>
      <c r="C786" s="10" t="b">
        <f>IF(Y737&lt;=0,Y737*-1)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 FAVOR'</v>
      </c>
      <c r="Y786" s="10" t="b">
        <f>IF(C782&lt;=0,C782*-1)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AN795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16</v>
      </c>
      <c r="C793" s="10"/>
      <c r="E793" s="178" t="s">
        <v>7</v>
      </c>
      <c r="F793" s="179"/>
      <c r="G793" s="180"/>
      <c r="H793" s="5">
        <f>SUM(H779:H792)</f>
        <v>0</v>
      </c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78" t="s">
        <v>7</v>
      </c>
      <c r="AB793" s="179"/>
      <c r="AC793" s="180"/>
      <c r="AD793" s="5">
        <f>SUM(AD779:AD792)</f>
        <v>0</v>
      </c>
      <c r="AJ793" s="3"/>
      <c r="AK793" s="3"/>
      <c r="AL793" s="3"/>
      <c r="AM793" s="3"/>
      <c r="AN793" s="18"/>
      <c r="AO793" s="3"/>
    </row>
    <row r="794" spans="2:41">
      <c r="B794" s="11" t="s">
        <v>17</v>
      </c>
      <c r="C794" s="10"/>
      <c r="E794" s="13"/>
      <c r="F794" s="13"/>
      <c r="G794" s="13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  <c r="AJ794" s="3"/>
      <c r="AK794" s="3"/>
      <c r="AL794" s="3"/>
      <c r="AM794" s="3"/>
      <c r="AN794" s="18"/>
      <c r="AO794" s="3"/>
    </row>
    <row r="795" spans="2:41">
      <c r="B795" s="12"/>
      <c r="C795" s="10"/>
      <c r="N795" s="178" t="s">
        <v>7</v>
      </c>
      <c r="O795" s="179"/>
      <c r="P795" s="179"/>
      <c r="Q795" s="180"/>
      <c r="R795" s="18">
        <f>SUM(R779:R794)</f>
        <v>0</v>
      </c>
      <c r="S795" s="3"/>
      <c r="V795" s="17"/>
      <c r="X795" s="12"/>
      <c r="Y795" s="10"/>
      <c r="AJ795" s="178" t="s">
        <v>7</v>
      </c>
      <c r="AK795" s="179"/>
      <c r="AL795" s="179"/>
      <c r="AM795" s="180"/>
      <c r="AN795" s="18">
        <f>SUM(AN779:AN794)</f>
        <v>0</v>
      </c>
      <c r="AO795" s="3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E798" s="14"/>
      <c r="V798" s="17"/>
      <c r="X798" s="12"/>
      <c r="Y798" s="10"/>
      <c r="AA798" s="14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1"/>
      <c r="C804" s="10"/>
      <c r="V804" s="17"/>
      <c r="X804" s="11"/>
      <c r="Y804" s="10"/>
    </row>
    <row r="805" spans="2:27">
      <c r="B805" s="15" t="s">
        <v>18</v>
      </c>
      <c r="C805" s="16">
        <f>SUM(C786:C804)</f>
        <v>0</v>
      </c>
      <c r="D805" t="s">
        <v>22</v>
      </c>
      <c r="E805" t="s">
        <v>21</v>
      </c>
      <c r="V805" s="17"/>
      <c r="X805" s="15" t="s">
        <v>18</v>
      </c>
      <c r="Y805" s="16">
        <f>SUM(Y786:Y804)</f>
        <v>0</v>
      </c>
      <c r="Z805" t="s">
        <v>22</v>
      </c>
      <c r="AA805" t="s">
        <v>21</v>
      </c>
    </row>
    <row r="806" spans="2:27">
      <c r="E806" s="1" t="s">
        <v>19</v>
      </c>
      <c r="V806" s="17"/>
      <c r="AA806" s="1" t="s">
        <v>19</v>
      </c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  <c r="AC819" s="184" t="s">
        <v>29</v>
      </c>
      <c r="AD819" s="184"/>
      <c r="AE819" s="184"/>
    </row>
    <row r="820" spans="2:41">
      <c r="H820" s="181" t="s">
        <v>28</v>
      </c>
      <c r="I820" s="181"/>
      <c r="J820" s="181"/>
      <c r="V820" s="17"/>
      <c r="AC820" s="184"/>
      <c r="AD820" s="184"/>
      <c r="AE820" s="184"/>
    </row>
    <row r="821" spans="2:41">
      <c r="H821" s="181"/>
      <c r="I821" s="181"/>
      <c r="J821" s="181"/>
      <c r="V821" s="17"/>
      <c r="AC821" s="184"/>
      <c r="AD821" s="184"/>
      <c r="AE821" s="184"/>
    </row>
    <row r="822" spans="2:41">
      <c r="V822" s="17"/>
    </row>
    <row r="823" spans="2:41">
      <c r="V823" s="17"/>
    </row>
    <row r="824" spans="2:41" ht="23.25">
      <c r="B824" s="22" t="s">
        <v>70</v>
      </c>
      <c r="V824" s="17"/>
      <c r="X824" s="22" t="s">
        <v>70</v>
      </c>
    </row>
    <row r="825" spans="2:41" ht="23.25">
      <c r="B825" s="23" t="s">
        <v>32</v>
      </c>
      <c r="C825" s="20">
        <f>IF(X777="PAGADO",0,Y782)</f>
        <v>10</v>
      </c>
      <c r="E825" s="182" t="s">
        <v>20</v>
      </c>
      <c r="F825" s="182"/>
      <c r="G825" s="182"/>
      <c r="H825" s="182"/>
      <c r="V825" s="17"/>
      <c r="X825" s="23" t="s">
        <v>32</v>
      </c>
      <c r="Y825" s="20">
        <f>IF(B825="PAGADO",0,C830)</f>
        <v>10</v>
      </c>
      <c r="AA825" s="182" t="s">
        <v>20</v>
      </c>
      <c r="AB825" s="182"/>
      <c r="AC825" s="182"/>
      <c r="AD825" s="182"/>
    </row>
    <row r="826" spans="2:41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2:41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24</v>
      </c>
      <c r="C828" s="19">
        <f>IF(C825&gt;0,C825+C826,C826)</f>
        <v>10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10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" t="s">
        <v>9</v>
      </c>
      <c r="C829" s="20">
        <f>C852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6" t="s">
        <v>25</v>
      </c>
      <c r="C830" s="21">
        <f>C828-C829</f>
        <v>10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10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>
      <c r="B831" s="185" t="str">
        <f>IF(C830&lt;0,"NO PAGAR","COBRAR")</f>
        <v>COBRAR</v>
      </c>
      <c r="C831" s="185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85" t="str">
        <f>IF(Y830&lt;0,"NO PAGAR","COBRAR")</f>
        <v>COBRAR</v>
      </c>
      <c r="Y831" s="185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76" t="s">
        <v>9</v>
      </c>
      <c r="C832" s="177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76" t="s">
        <v>9</v>
      </c>
      <c r="Y832" s="177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9" t="str">
        <f>IF(C866&lt;0,"SALDO A FAVOR","SALDO ADELANTAD0'")</f>
        <v>SALDO ADELANTAD0'</v>
      </c>
      <c r="C833" s="10" t="b">
        <f>IF(Y777&lt;=0,Y777*-1)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 FAVOR'</v>
      </c>
      <c r="Y833" s="10" t="b">
        <f>IF(C830&lt;=0,C830*-1)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AN843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17</v>
      </c>
      <c r="C841" s="10"/>
      <c r="E841" s="178" t="s">
        <v>7</v>
      </c>
      <c r="F841" s="179"/>
      <c r="G841" s="180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78" t="s">
        <v>7</v>
      </c>
      <c r="AB841" s="179"/>
      <c r="AC841" s="180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>
      <c r="B842" s="12"/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>
      <c r="B843" s="12"/>
      <c r="C843" s="10"/>
      <c r="N843" s="178" t="s">
        <v>7</v>
      </c>
      <c r="O843" s="179"/>
      <c r="P843" s="179"/>
      <c r="Q843" s="180"/>
      <c r="R843" s="18">
        <f>SUM(R827:R842)</f>
        <v>0</v>
      </c>
      <c r="S843" s="3"/>
      <c r="V843" s="17"/>
      <c r="X843" s="12"/>
      <c r="Y843" s="10"/>
      <c r="AJ843" s="178" t="s">
        <v>7</v>
      </c>
      <c r="AK843" s="179"/>
      <c r="AL843" s="179"/>
      <c r="AM843" s="180"/>
      <c r="AN843" s="18">
        <f>SUM(AN827:AN842)</f>
        <v>0</v>
      </c>
      <c r="AO843" s="3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E846" s="14"/>
      <c r="V846" s="17"/>
      <c r="X846" s="12"/>
      <c r="Y846" s="10"/>
      <c r="AA846" s="14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1"/>
      <c r="C851" s="10"/>
      <c r="V851" s="17"/>
      <c r="X851" s="11"/>
      <c r="Y851" s="10"/>
    </row>
    <row r="852" spans="1:43">
      <c r="B852" s="15" t="s">
        <v>18</v>
      </c>
      <c r="C852" s="16">
        <f>SUM(C833:C851)</f>
        <v>0</v>
      </c>
      <c r="V852" s="17"/>
      <c r="X852" s="15" t="s">
        <v>18</v>
      </c>
      <c r="Y852" s="16">
        <f>SUM(Y833:Y851)</f>
        <v>0</v>
      </c>
    </row>
    <row r="853" spans="1:43">
      <c r="D853" t="s">
        <v>22</v>
      </c>
      <c r="E853" t="s">
        <v>21</v>
      </c>
      <c r="V853" s="17"/>
      <c r="Z853" t="s">
        <v>22</v>
      </c>
      <c r="AA853" t="s">
        <v>21</v>
      </c>
    </row>
    <row r="854" spans="1:43">
      <c r="E854" s="1" t="s">
        <v>19</v>
      </c>
      <c r="V854" s="17"/>
      <c r="AA854" s="1" t="s">
        <v>19</v>
      </c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V859" s="17"/>
    </row>
    <row r="860" spans="1:43">
      <c r="V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>
      <c r="V864" s="17"/>
    </row>
    <row r="865" spans="2:41">
      <c r="H865" s="181" t="s">
        <v>30</v>
      </c>
      <c r="I865" s="181"/>
      <c r="J865" s="181"/>
      <c r="V865" s="17"/>
      <c r="AA865" s="181" t="s">
        <v>31</v>
      </c>
      <c r="AB865" s="181"/>
      <c r="AC865" s="181"/>
    </row>
    <row r="866" spans="2:41">
      <c r="H866" s="181"/>
      <c r="I866" s="181"/>
      <c r="J866" s="181"/>
      <c r="V866" s="17"/>
      <c r="AA866" s="181"/>
      <c r="AB866" s="181"/>
      <c r="AC866" s="181"/>
    </row>
    <row r="867" spans="2:41">
      <c r="V867" s="17"/>
    </row>
    <row r="868" spans="2:41">
      <c r="V868" s="17"/>
    </row>
    <row r="869" spans="2:41" ht="23.25">
      <c r="B869" s="24" t="s">
        <v>70</v>
      </c>
      <c r="V869" s="17"/>
      <c r="X869" s="22" t="s">
        <v>70</v>
      </c>
    </row>
    <row r="870" spans="2:41" ht="23.25">
      <c r="B870" s="23" t="s">
        <v>32</v>
      </c>
      <c r="C870" s="20">
        <f>IF(X825="PAGADO",0,C830)</f>
        <v>10</v>
      </c>
      <c r="E870" s="182" t="s">
        <v>20</v>
      </c>
      <c r="F870" s="182"/>
      <c r="G870" s="182"/>
      <c r="H870" s="182"/>
      <c r="V870" s="17"/>
      <c r="X870" s="23" t="s">
        <v>32</v>
      </c>
      <c r="Y870" s="20">
        <f>IF(B1670="PAGADO",0,C875)</f>
        <v>10</v>
      </c>
      <c r="AA870" s="182" t="s">
        <v>20</v>
      </c>
      <c r="AB870" s="182"/>
      <c r="AC870" s="182"/>
      <c r="AD870" s="182"/>
    </row>
    <row r="871" spans="2:41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10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10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C898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26</v>
      </c>
      <c r="C875" s="21">
        <f>C873-C874</f>
        <v>10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10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6"/>
      <c r="C876" s="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83" t="str">
        <f>IF(Y875&lt;0,"NO PAGAR","COBRAR'")</f>
        <v>COBRAR'</v>
      </c>
      <c r="Y876" s="183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>
      <c r="B877" s="183" t="str">
        <f>IF(C875&lt;0,"NO PAGAR","COBRAR'")</f>
        <v>COBRAR'</v>
      </c>
      <c r="C877" s="183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76" t="s">
        <v>9</v>
      </c>
      <c r="C878" s="177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76" t="s">
        <v>9</v>
      </c>
      <c r="Y878" s="177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9" t="str">
        <f>IF(Y830&lt;0,"SALDO ADELANTADO","SALDO A FAVOR '")</f>
        <v>SALDO A FAVOR '</v>
      </c>
      <c r="C879" s="10" t="b">
        <f>IF(Y830&lt;=0,Y830*-1)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 FAVOR'</v>
      </c>
      <c r="Y879" s="10" t="b">
        <f>IF(C875&lt;=0,C875*-1)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AN888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</v>
      </c>
      <c r="C886" s="10"/>
      <c r="E886" s="178" t="s">
        <v>7</v>
      </c>
      <c r="F886" s="179"/>
      <c r="G886" s="180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78" t="s">
        <v>7</v>
      </c>
      <c r="AB886" s="179"/>
      <c r="AC886" s="180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>
      <c r="B887" s="11" t="s">
        <v>17</v>
      </c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178" t="s">
        <v>7</v>
      </c>
      <c r="O888" s="179"/>
      <c r="P888" s="179"/>
      <c r="Q888" s="180"/>
      <c r="R888" s="18">
        <f>SUM(R872:R887)</f>
        <v>0</v>
      </c>
      <c r="S888" s="3"/>
      <c r="V888" s="17"/>
      <c r="X888" s="12"/>
      <c r="Y888" s="10"/>
      <c r="AJ888" s="178" t="s">
        <v>7</v>
      </c>
      <c r="AK888" s="179"/>
      <c r="AL888" s="179"/>
      <c r="AM888" s="180"/>
      <c r="AN888" s="18">
        <f>SUM(AN872:AN887)</f>
        <v>0</v>
      </c>
      <c r="AO888" s="3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E891" s="14"/>
      <c r="V891" s="17"/>
      <c r="X891" s="12"/>
      <c r="Y891" s="10"/>
      <c r="AA891" s="14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1"/>
      <c r="C897" s="10"/>
      <c r="V897" s="17"/>
      <c r="X897" s="11"/>
      <c r="Y897" s="10"/>
    </row>
    <row r="898" spans="2:27">
      <c r="B898" s="15" t="s">
        <v>18</v>
      </c>
      <c r="C898" s="16">
        <f>SUM(C879:C897)</f>
        <v>0</v>
      </c>
      <c r="D898" t="s">
        <v>22</v>
      </c>
      <c r="E898" t="s">
        <v>21</v>
      </c>
      <c r="V898" s="17"/>
      <c r="X898" s="15" t="s">
        <v>18</v>
      </c>
      <c r="Y898" s="16">
        <f>SUM(Y879:Y897)</f>
        <v>0</v>
      </c>
      <c r="Z898" t="s">
        <v>22</v>
      </c>
      <c r="AA898" t="s">
        <v>21</v>
      </c>
    </row>
    <row r="899" spans="2:27">
      <c r="E899" s="1" t="s">
        <v>19</v>
      </c>
      <c r="V899" s="17"/>
      <c r="AA899" s="1" t="s">
        <v>19</v>
      </c>
    </row>
    <row r="900" spans="2:27">
      <c r="V900" s="17"/>
    </row>
    <row r="901" spans="2:27">
      <c r="V901" s="17"/>
    </row>
    <row r="902" spans="2:27">
      <c r="V902" s="17"/>
    </row>
    <row r="903" spans="2:27">
      <c r="V903" s="17"/>
    </row>
    <row r="904" spans="2:27">
      <c r="V904" s="17"/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  <c r="AC913" s="184" t="s">
        <v>29</v>
      </c>
      <c r="AD913" s="184"/>
      <c r="AE913" s="184"/>
    </row>
    <row r="914" spans="2:41">
      <c r="H914" s="181" t="s">
        <v>28</v>
      </c>
      <c r="I914" s="181"/>
      <c r="J914" s="181"/>
      <c r="V914" s="17"/>
      <c r="AC914" s="184"/>
      <c r="AD914" s="184"/>
      <c r="AE914" s="184"/>
    </row>
    <row r="915" spans="2:41">
      <c r="H915" s="181"/>
      <c r="I915" s="181"/>
      <c r="J915" s="181"/>
      <c r="V915" s="17"/>
      <c r="AC915" s="184"/>
      <c r="AD915" s="184"/>
      <c r="AE915" s="184"/>
    </row>
    <row r="916" spans="2:41">
      <c r="V916" s="17"/>
    </row>
    <row r="917" spans="2:41">
      <c r="V917" s="17"/>
    </row>
    <row r="918" spans="2:41" ht="23.25">
      <c r="B918" s="22" t="s">
        <v>71</v>
      </c>
      <c r="V918" s="17"/>
      <c r="X918" s="22" t="s">
        <v>71</v>
      </c>
    </row>
    <row r="919" spans="2:41" ht="23.25">
      <c r="B919" s="23" t="s">
        <v>32</v>
      </c>
      <c r="C919" s="20">
        <f>IF(X870="PAGADO",0,Y875)</f>
        <v>10</v>
      </c>
      <c r="E919" s="182" t="s">
        <v>20</v>
      </c>
      <c r="F919" s="182"/>
      <c r="G919" s="182"/>
      <c r="H919" s="182"/>
      <c r="V919" s="17"/>
      <c r="X919" s="23" t="s">
        <v>32</v>
      </c>
      <c r="Y919" s="20">
        <f>IF(B919="PAGADO",0,C924)</f>
        <v>10</v>
      </c>
      <c r="AA919" s="182" t="s">
        <v>20</v>
      </c>
      <c r="AB919" s="182"/>
      <c r="AC919" s="182"/>
      <c r="AD919" s="182"/>
    </row>
    <row r="920" spans="2:41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10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10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C946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25</v>
      </c>
      <c r="C924" s="21">
        <f>C922-C923</f>
        <v>10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10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>
      <c r="B925" s="185" t="str">
        <f>IF(C924&lt;0,"NO PAGAR","COBRAR")</f>
        <v>COBRAR</v>
      </c>
      <c r="C925" s="185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85" t="str">
        <f>IF(Y924&lt;0,"NO PAGAR","COBRAR")</f>
        <v>COBRAR</v>
      </c>
      <c r="Y925" s="185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76" t="s">
        <v>9</v>
      </c>
      <c r="C926" s="177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76" t="s">
        <v>9</v>
      </c>
      <c r="Y926" s="177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IF(C960&lt;0,"SALDO A FAVOR","SALDO ADELANTAD0'")</f>
        <v>SALDO ADELANTAD0'</v>
      </c>
      <c r="C927" s="10" t="b">
        <f>IF(Y875&lt;=0,Y875*-1)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 FAVOR'</v>
      </c>
      <c r="Y927" s="10" t="b">
        <f>IF(C924&lt;=0,C924*-1)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AN937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78" t="s">
        <v>7</v>
      </c>
      <c r="F935" s="179"/>
      <c r="G935" s="180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78" t="s">
        <v>7</v>
      </c>
      <c r="AB935" s="179"/>
      <c r="AC935" s="180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>
      <c r="B936" s="12"/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>
      <c r="B937" s="12"/>
      <c r="C937" s="10"/>
      <c r="N937" s="178" t="s">
        <v>7</v>
      </c>
      <c r="O937" s="179"/>
      <c r="P937" s="179"/>
      <c r="Q937" s="180"/>
      <c r="R937" s="18">
        <f>SUM(R921:R936)</f>
        <v>0</v>
      </c>
      <c r="S937" s="3"/>
      <c r="V937" s="17"/>
      <c r="X937" s="12"/>
      <c r="Y937" s="10"/>
      <c r="AJ937" s="178" t="s">
        <v>7</v>
      </c>
      <c r="AK937" s="179"/>
      <c r="AL937" s="179"/>
      <c r="AM937" s="180"/>
      <c r="AN937" s="18">
        <f>SUM(AN921:AN936)</f>
        <v>0</v>
      </c>
      <c r="AO937" s="3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E940" s="14"/>
      <c r="V940" s="17"/>
      <c r="X940" s="12"/>
      <c r="Y940" s="10"/>
      <c r="AA940" s="14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1"/>
      <c r="C945" s="10"/>
      <c r="V945" s="17"/>
      <c r="X945" s="11"/>
      <c r="Y945" s="10"/>
    </row>
    <row r="946" spans="1:43">
      <c r="B946" s="15" t="s">
        <v>18</v>
      </c>
      <c r="C946" s="16">
        <f>SUM(C927:C945)</f>
        <v>0</v>
      </c>
      <c r="V946" s="17"/>
      <c r="X946" s="15" t="s">
        <v>18</v>
      </c>
      <c r="Y946" s="16">
        <f>SUM(Y927:Y945)</f>
        <v>0</v>
      </c>
    </row>
    <row r="947" spans="1:43">
      <c r="D947" t="s">
        <v>22</v>
      </c>
      <c r="E947" t="s">
        <v>21</v>
      </c>
      <c r="V947" s="17"/>
      <c r="Z947" t="s">
        <v>22</v>
      </c>
      <c r="AA947" t="s">
        <v>21</v>
      </c>
    </row>
    <row r="948" spans="1:43">
      <c r="E948" s="1" t="s">
        <v>19</v>
      </c>
      <c r="V948" s="17"/>
      <c r="AA948" s="1" t="s">
        <v>19</v>
      </c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V953" s="17"/>
    </row>
    <row r="954" spans="1:43">
      <c r="V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>
      <c r="V958" s="17"/>
    </row>
    <row r="959" spans="1:43">
      <c r="H959" s="181" t="s">
        <v>30</v>
      </c>
      <c r="I959" s="181"/>
      <c r="J959" s="181"/>
      <c r="V959" s="17"/>
      <c r="AA959" s="181" t="s">
        <v>31</v>
      </c>
      <c r="AB959" s="181"/>
      <c r="AC959" s="181"/>
    </row>
    <row r="960" spans="1:43">
      <c r="H960" s="181"/>
      <c r="I960" s="181"/>
      <c r="J960" s="181"/>
      <c r="V960" s="17"/>
      <c r="AA960" s="181"/>
      <c r="AB960" s="181"/>
      <c r="AC960" s="181"/>
    </row>
    <row r="961" spans="2:41">
      <c r="V961" s="17"/>
    </row>
    <row r="962" spans="2:41">
      <c r="V962" s="17"/>
    </row>
    <row r="963" spans="2:41" ht="23.25">
      <c r="B963" s="24" t="s">
        <v>73</v>
      </c>
      <c r="V963" s="17"/>
      <c r="X963" s="22" t="s">
        <v>71</v>
      </c>
    </row>
    <row r="964" spans="2:41" ht="23.25">
      <c r="B964" s="23" t="s">
        <v>32</v>
      </c>
      <c r="C964" s="20">
        <f>IF(X919="PAGADO",0,C924)</f>
        <v>10</v>
      </c>
      <c r="E964" s="182" t="s">
        <v>20</v>
      </c>
      <c r="F964" s="182"/>
      <c r="G964" s="182"/>
      <c r="H964" s="182"/>
      <c r="V964" s="17"/>
      <c r="X964" s="23" t="s">
        <v>32</v>
      </c>
      <c r="Y964" s="20">
        <f>IF(B1764="PAGADO",0,C969)</f>
        <v>10</v>
      </c>
      <c r="AA964" s="182" t="s">
        <v>20</v>
      </c>
      <c r="AB964" s="182"/>
      <c r="AC964" s="182"/>
      <c r="AD964" s="182"/>
    </row>
    <row r="965" spans="2:41">
      <c r="B965" s="1" t="s">
        <v>0</v>
      </c>
      <c r="C965" s="19">
        <f>H980</f>
        <v>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>
      <c r="C966" s="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24</v>
      </c>
      <c r="C967" s="19">
        <f>IF(C964&gt;0,C964+C965,C965)</f>
        <v>10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10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" t="s">
        <v>9</v>
      </c>
      <c r="C968" s="20">
        <f>C992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6" t="s">
        <v>26</v>
      </c>
      <c r="C969" s="21">
        <f>C967-C968</f>
        <v>10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10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6"/>
      <c r="C970" s="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83" t="str">
        <f>IF(Y969&lt;0,"NO PAGAR","COBRAR'")</f>
        <v>COBRAR'</v>
      </c>
      <c r="Y970" s="183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>
      <c r="B971" s="183" t="str">
        <f>IF(C969&lt;0,"NO PAGAR","COBRAR'")</f>
        <v>COBRAR'</v>
      </c>
      <c r="C971" s="183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76" t="s">
        <v>9</v>
      </c>
      <c r="C972" s="177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76" t="s">
        <v>9</v>
      </c>
      <c r="Y972" s="177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9" t="str">
        <f>IF(Y924&lt;0,"SALDO ADELANTADO","SALDO A FAVOR '")</f>
        <v>SALDO A FAVOR '</v>
      </c>
      <c r="C973" s="10" t="b">
        <f>IF(Y924&lt;=0,Y924*-1)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 FAVOR'</v>
      </c>
      <c r="Y973" s="10" t="b">
        <f>IF(C969&lt;=0,C969*-1)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AN982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16</v>
      </c>
      <c r="C980" s="10"/>
      <c r="E980" s="178" t="s">
        <v>7</v>
      </c>
      <c r="F980" s="179"/>
      <c r="G980" s="180"/>
      <c r="H980" s="5">
        <f>SUM(H966:H979)</f>
        <v>0</v>
      </c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78" t="s">
        <v>7</v>
      </c>
      <c r="AB980" s="179"/>
      <c r="AC980" s="180"/>
      <c r="AD980" s="5">
        <f>SUM(AD966:AD979)</f>
        <v>0</v>
      </c>
      <c r="AJ980" s="3"/>
      <c r="AK980" s="3"/>
      <c r="AL980" s="3"/>
      <c r="AM980" s="3"/>
      <c r="AN980" s="18"/>
      <c r="AO980" s="3"/>
    </row>
    <row r="981" spans="2:41">
      <c r="B981" s="11" t="s">
        <v>17</v>
      </c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>
      <c r="B982" s="12"/>
      <c r="C982" s="10"/>
      <c r="N982" s="178" t="s">
        <v>7</v>
      </c>
      <c r="O982" s="179"/>
      <c r="P982" s="179"/>
      <c r="Q982" s="180"/>
      <c r="R982" s="18">
        <f>SUM(R966:R981)</f>
        <v>0</v>
      </c>
      <c r="S982" s="3"/>
      <c r="V982" s="17"/>
      <c r="X982" s="12"/>
      <c r="Y982" s="10"/>
      <c r="AJ982" s="178" t="s">
        <v>7</v>
      </c>
      <c r="AK982" s="179"/>
      <c r="AL982" s="179"/>
      <c r="AM982" s="180"/>
      <c r="AN982" s="18">
        <f>SUM(AN966:AN981)</f>
        <v>0</v>
      </c>
      <c r="AO982" s="3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E985" s="14"/>
      <c r="V985" s="17"/>
      <c r="X985" s="12"/>
      <c r="Y985" s="10"/>
      <c r="AA985" s="14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1"/>
      <c r="C991" s="10"/>
      <c r="V991" s="17"/>
      <c r="X991" s="11"/>
      <c r="Y991" s="10"/>
    </row>
    <row r="992" spans="2:41">
      <c r="B992" s="15" t="s">
        <v>18</v>
      </c>
      <c r="C992" s="16">
        <f>SUM(C973:C991)</f>
        <v>0</v>
      </c>
      <c r="D992" t="s">
        <v>22</v>
      </c>
      <c r="E992" t="s">
        <v>21</v>
      </c>
      <c r="V992" s="17"/>
      <c r="X992" s="15" t="s">
        <v>18</v>
      </c>
      <c r="Y992" s="16">
        <f>SUM(Y973:Y991)</f>
        <v>0</v>
      </c>
      <c r="Z992" t="s">
        <v>22</v>
      </c>
      <c r="AA992" t="s">
        <v>21</v>
      </c>
    </row>
    <row r="993" spans="5:31">
      <c r="E993" s="1" t="s">
        <v>19</v>
      </c>
      <c r="V993" s="17"/>
      <c r="AA993" s="1" t="s">
        <v>19</v>
      </c>
    </row>
    <row r="994" spans="5:31">
      <c r="V994" s="17"/>
    </row>
    <row r="995" spans="5:31">
      <c r="V995" s="17"/>
    </row>
    <row r="996" spans="5:31">
      <c r="V996" s="17"/>
    </row>
    <row r="997" spans="5:31">
      <c r="V997" s="17"/>
    </row>
    <row r="998" spans="5:31">
      <c r="V998" s="17"/>
    </row>
    <row r="999" spans="5:31">
      <c r="V999" s="17"/>
    </row>
    <row r="1000" spans="5:31">
      <c r="V1000" s="17"/>
    </row>
    <row r="1001" spans="5:31">
      <c r="V1001" s="17"/>
    </row>
    <row r="1002" spans="5:31">
      <c r="V1002" s="17"/>
    </row>
    <row r="1003" spans="5:31">
      <c r="V1003" s="17"/>
    </row>
    <row r="1004" spans="5:31">
      <c r="V1004" s="17"/>
    </row>
    <row r="1005" spans="5:31">
      <c r="V1005" s="17"/>
    </row>
    <row r="1006" spans="5:31">
      <c r="V1006" s="17"/>
      <c r="AC1006" s="184" t="s">
        <v>29</v>
      </c>
      <c r="AD1006" s="184"/>
      <c r="AE1006" s="184"/>
    </row>
    <row r="1007" spans="5:31">
      <c r="H1007" s="181" t="s">
        <v>28</v>
      </c>
      <c r="I1007" s="181"/>
      <c r="J1007" s="181"/>
      <c r="V1007" s="17"/>
      <c r="AC1007" s="184"/>
      <c r="AD1007" s="184"/>
      <c r="AE1007" s="184"/>
    </row>
    <row r="1008" spans="5:31">
      <c r="H1008" s="181"/>
      <c r="I1008" s="181"/>
      <c r="J1008" s="181"/>
      <c r="V1008" s="17"/>
      <c r="AC1008" s="184"/>
      <c r="AD1008" s="184"/>
      <c r="AE1008" s="184"/>
    </row>
    <row r="1009" spans="2:41">
      <c r="V1009" s="17"/>
    </row>
    <row r="1010" spans="2:41">
      <c r="V1010" s="17"/>
    </row>
    <row r="1011" spans="2:41" ht="23.25">
      <c r="B1011" s="22" t="s">
        <v>72</v>
      </c>
      <c r="V1011" s="17"/>
      <c r="X1011" s="22" t="s">
        <v>74</v>
      </c>
    </row>
    <row r="1012" spans="2:41" ht="23.25">
      <c r="B1012" s="23" t="s">
        <v>32</v>
      </c>
      <c r="C1012" s="20">
        <f>IF(X964="PAGADO",0,Y969)</f>
        <v>10</v>
      </c>
      <c r="E1012" s="182" t="s">
        <v>20</v>
      </c>
      <c r="F1012" s="182"/>
      <c r="G1012" s="182"/>
      <c r="H1012" s="182"/>
      <c r="V1012" s="17"/>
      <c r="X1012" s="23" t="s">
        <v>32</v>
      </c>
      <c r="Y1012" s="20">
        <f>IF(B1012="PAGADO",0,C1017)</f>
        <v>10</v>
      </c>
      <c r="AA1012" s="182" t="s">
        <v>20</v>
      </c>
      <c r="AB1012" s="182"/>
      <c r="AC1012" s="182"/>
      <c r="AD1012" s="182"/>
    </row>
    <row r="1013" spans="2:41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10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10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C1039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25</v>
      </c>
      <c r="C1017" s="21">
        <f>C1015-C1016</f>
        <v>10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10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>
      <c r="B1018" s="185" t="str">
        <f>IF(C1017&lt;0,"NO PAGAR","COBRAR")</f>
        <v>COBRAR</v>
      </c>
      <c r="C1018" s="185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85" t="str">
        <f>IF(Y1017&lt;0,"NO PAGAR","COBRAR")</f>
        <v>COBRAR</v>
      </c>
      <c r="Y1018" s="185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76" t="s">
        <v>9</v>
      </c>
      <c r="C1019" s="177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76" t="s">
        <v>9</v>
      </c>
      <c r="Y1019" s="177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IF(C1053&lt;0,"SALDO A FAVOR","SALDO ADELANTAD0'")</f>
        <v>SALDO ADELANTAD0'</v>
      </c>
      <c r="C1020" s="10" t="b">
        <f>IF(Y964&lt;=0,Y964*-1)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 FAVOR'</v>
      </c>
      <c r="Y1020" s="10" t="b">
        <f>IF(C1017&lt;=0,C1017*-1)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AN1030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78" t="s">
        <v>7</v>
      </c>
      <c r="F1028" s="179"/>
      <c r="G1028" s="180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78" t="s">
        <v>7</v>
      </c>
      <c r="AB1028" s="179"/>
      <c r="AC1028" s="180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>
      <c r="B1030" s="12"/>
      <c r="C1030" s="10"/>
      <c r="N1030" s="178" t="s">
        <v>7</v>
      </c>
      <c r="O1030" s="179"/>
      <c r="P1030" s="179"/>
      <c r="Q1030" s="180"/>
      <c r="R1030" s="18">
        <f>SUM(R1014:R1029)</f>
        <v>0</v>
      </c>
      <c r="S1030" s="3"/>
      <c r="V1030" s="17"/>
      <c r="X1030" s="12"/>
      <c r="Y1030" s="10"/>
      <c r="AJ1030" s="178" t="s">
        <v>7</v>
      </c>
      <c r="AK1030" s="179"/>
      <c r="AL1030" s="179"/>
      <c r="AM1030" s="180"/>
      <c r="AN1030" s="18">
        <f>SUM(AN1014:AN1029)</f>
        <v>0</v>
      </c>
      <c r="AO1030" s="3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E1033" s="14"/>
      <c r="V1033" s="17"/>
      <c r="X1033" s="12"/>
      <c r="Y1033" s="10"/>
      <c r="AA1033" s="14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0</v>
      </c>
      <c r="V1039" s="17"/>
      <c r="X1039" s="15" t="s">
        <v>18</v>
      </c>
      <c r="Y1039" s="16">
        <f>SUM(Y1020:Y1038)</f>
        <v>0</v>
      </c>
    </row>
    <row r="1040" spans="2:41">
      <c r="D1040" t="s">
        <v>22</v>
      </c>
      <c r="E1040" t="s">
        <v>21</v>
      </c>
      <c r="V1040" s="17"/>
      <c r="Z1040" t="s">
        <v>22</v>
      </c>
      <c r="AA1040" t="s">
        <v>21</v>
      </c>
    </row>
    <row r="1041" spans="1:43">
      <c r="E1041" s="1" t="s">
        <v>19</v>
      </c>
      <c r="V1041" s="17"/>
      <c r="AA1041" s="1" t="s">
        <v>19</v>
      </c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V1046" s="17"/>
    </row>
    <row r="1047" spans="1:43">
      <c r="V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>
      <c r="V1051" s="17"/>
    </row>
    <row r="1052" spans="1:43">
      <c r="H1052" s="181" t="s">
        <v>30</v>
      </c>
      <c r="I1052" s="181"/>
      <c r="J1052" s="181"/>
      <c r="V1052" s="17"/>
      <c r="AA1052" s="181" t="s">
        <v>31</v>
      </c>
      <c r="AB1052" s="181"/>
      <c r="AC1052" s="181"/>
    </row>
    <row r="1053" spans="1:43">
      <c r="H1053" s="181"/>
      <c r="I1053" s="181"/>
      <c r="J1053" s="181"/>
      <c r="V1053" s="17"/>
      <c r="AA1053" s="181"/>
      <c r="AB1053" s="181"/>
      <c r="AC1053" s="181"/>
    </row>
    <row r="1054" spans="1:43">
      <c r="V1054" s="17"/>
    </row>
    <row r="1055" spans="1:43">
      <c r="V1055" s="17"/>
    </row>
    <row r="1056" spans="1:43" ht="23.25">
      <c r="B1056" s="24" t="s">
        <v>72</v>
      </c>
      <c r="V1056" s="17"/>
      <c r="X1056" s="22" t="s">
        <v>72</v>
      </c>
    </row>
    <row r="1057" spans="2:41" ht="23.25">
      <c r="B1057" s="23" t="s">
        <v>32</v>
      </c>
      <c r="C1057" s="20">
        <f>IF(X1012="PAGADO",0,C1017)</f>
        <v>10</v>
      </c>
      <c r="E1057" s="182" t="s">
        <v>20</v>
      </c>
      <c r="F1057" s="182"/>
      <c r="G1057" s="182"/>
      <c r="H1057" s="182"/>
      <c r="V1057" s="17"/>
      <c r="X1057" s="23" t="s">
        <v>32</v>
      </c>
      <c r="Y1057" s="20">
        <f>IF(B1857="PAGADO",0,C1062)</f>
        <v>10</v>
      </c>
      <c r="AA1057" s="182" t="s">
        <v>20</v>
      </c>
      <c r="AB1057" s="182"/>
      <c r="AC1057" s="182"/>
      <c r="AD1057" s="182"/>
    </row>
    <row r="1058" spans="2:41">
      <c r="B1058" s="1" t="s">
        <v>0</v>
      </c>
      <c r="C1058" s="19">
        <f>H1073</f>
        <v>0</v>
      </c>
      <c r="E1058" s="2" t="s">
        <v>1</v>
      </c>
      <c r="F1058" s="2" t="s">
        <v>2</v>
      </c>
      <c r="G1058" s="2" t="s">
        <v>3</v>
      </c>
      <c r="H1058" s="2" t="s">
        <v>4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2" t="s">
        <v>1</v>
      </c>
      <c r="AK1058" s="2" t="s">
        <v>5</v>
      </c>
      <c r="AL1058" s="2" t="s">
        <v>4</v>
      </c>
      <c r="AM1058" s="2" t="s">
        <v>6</v>
      </c>
      <c r="AN1058" s="2" t="s">
        <v>7</v>
      </c>
      <c r="AO1058" s="3"/>
    </row>
    <row r="1059" spans="2:41">
      <c r="C1059" s="2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24</v>
      </c>
      <c r="C1060" s="19">
        <f>IF(C1057&gt;0,C1057+C1058,C1058)</f>
        <v>10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10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" t="s">
        <v>9</v>
      </c>
      <c r="C1061" s="20">
        <f>C1085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6" t="s">
        <v>26</v>
      </c>
      <c r="C1062" s="21">
        <f>C1060-C1061</f>
        <v>10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10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6"/>
      <c r="C1063" s="7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83" t="str">
        <f>IF(Y1062&lt;0,"NO PAGAR","COBRAR'")</f>
        <v>COBRAR'</v>
      </c>
      <c r="Y1063" s="183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>
      <c r="B1064" s="183" t="str">
        <f>IF(C1062&lt;0,"NO PAGAR","COBRAR'")</f>
        <v>COBRAR'</v>
      </c>
      <c r="C1064" s="183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76" t="s">
        <v>9</v>
      </c>
      <c r="C1065" s="177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76" t="s">
        <v>9</v>
      </c>
      <c r="Y1065" s="177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9" t="str">
        <f>IF(Y1017&lt;0,"SALDO ADELANTADO","SALDO A FAVOR '")</f>
        <v>SALDO A FAVOR '</v>
      </c>
      <c r="C1066" s="10" t="b">
        <f>IF(Y1017&lt;=0,Y1017*-1)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 FAVOR'</v>
      </c>
      <c r="Y1066" s="10" t="b">
        <f>IF(C1062&lt;=0,C1062*-1)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AN1075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16</v>
      </c>
      <c r="C1073" s="10"/>
      <c r="E1073" s="178" t="s">
        <v>7</v>
      </c>
      <c r="F1073" s="179"/>
      <c r="G1073" s="180"/>
      <c r="H1073" s="5">
        <f>SUM(H1059:H1072)</f>
        <v>0</v>
      </c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78" t="s">
        <v>7</v>
      </c>
      <c r="AB1073" s="179"/>
      <c r="AC1073" s="180"/>
      <c r="AD1073" s="5">
        <f>SUM(AD1059:AD1072)</f>
        <v>0</v>
      </c>
      <c r="AJ1073" s="3"/>
      <c r="AK1073" s="3"/>
      <c r="AL1073" s="3"/>
      <c r="AM1073" s="3"/>
      <c r="AN1073" s="18"/>
      <c r="AO1073" s="3"/>
    </row>
    <row r="1074" spans="2:41">
      <c r="B1074" s="11" t="s">
        <v>17</v>
      </c>
      <c r="C1074" s="10"/>
      <c r="E1074" s="13"/>
      <c r="F1074" s="13"/>
      <c r="G1074" s="13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  <c r="AJ1074" s="3"/>
      <c r="AK1074" s="3"/>
      <c r="AL1074" s="3"/>
      <c r="AM1074" s="3"/>
      <c r="AN1074" s="18"/>
      <c r="AO1074" s="3"/>
    </row>
    <row r="1075" spans="2:41">
      <c r="B1075" s="12"/>
      <c r="C1075" s="10"/>
      <c r="N1075" s="178" t="s">
        <v>7</v>
      </c>
      <c r="O1075" s="179"/>
      <c r="P1075" s="179"/>
      <c r="Q1075" s="180"/>
      <c r="R1075" s="18">
        <f>SUM(R1059:R1074)</f>
        <v>0</v>
      </c>
      <c r="S1075" s="3"/>
      <c r="V1075" s="17"/>
      <c r="X1075" s="12"/>
      <c r="Y1075" s="10"/>
      <c r="AJ1075" s="178" t="s">
        <v>7</v>
      </c>
      <c r="AK1075" s="179"/>
      <c r="AL1075" s="179"/>
      <c r="AM1075" s="180"/>
      <c r="AN1075" s="18">
        <f>SUM(AN1059:AN1074)</f>
        <v>0</v>
      </c>
      <c r="AO1075" s="3"/>
    </row>
    <row r="1076" spans="2:41">
      <c r="B1076" s="12"/>
      <c r="C1076" s="10"/>
      <c r="V1076" s="17"/>
      <c r="X1076" s="12"/>
      <c r="Y1076" s="10"/>
    </row>
    <row r="1077" spans="2:41">
      <c r="B1077" s="12"/>
      <c r="C1077" s="10"/>
      <c r="V1077" s="17"/>
      <c r="X1077" s="12"/>
      <c r="Y1077" s="10"/>
    </row>
    <row r="1078" spans="2:41">
      <c r="B1078" s="12"/>
      <c r="C1078" s="10"/>
      <c r="E1078" s="14"/>
      <c r="V1078" s="17"/>
      <c r="X1078" s="12"/>
      <c r="Y1078" s="10"/>
      <c r="AA1078" s="14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1"/>
      <c r="C1084" s="10"/>
      <c r="V1084" s="17"/>
      <c r="X1084" s="11"/>
      <c r="Y1084" s="10"/>
    </row>
    <row r="1085" spans="2:41">
      <c r="B1085" s="15" t="s">
        <v>18</v>
      </c>
      <c r="C1085" s="16">
        <f>SUM(C1066:C1084)</f>
        <v>0</v>
      </c>
      <c r="D1085" t="s">
        <v>22</v>
      </c>
      <c r="E1085" t="s">
        <v>21</v>
      </c>
      <c r="V1085" s="17"/>
      <c r="X1085" s="15" t="s">
        <v>18</v>
      </c>
      <c r="Y1085" s="16">
        <f>SUM(Y1066:Y1084)</f>
        <v>0</v>
      </c>
      <c r="Z1085" t="s">
        <v>22</v>
      </c>
      <c r="AA1085" t="s">
        <v>21</v>
      </c>
    </row>
    <row r="1086" spans="2:41">
      <c r="E1086" s="1" t="s">
        <v>19</v>
      </c>
      <c r="V1086" s="17"/>
      <c r="AA1086" s="1" t="s">
        <v>19</v>
      </c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9:J680"/>
    <mergeCell ref="AA679:AC680"/>
    <mergeCell ref="E639:H639"/>
    <mergeCell ref="AA639:AD639"/>
    <mergeCell ref="B645:C645"/>
    <mergeCell ref="X645:Y645"/>
    <mergeCell ref="B646:C646"/>
    <mergeCell ref="X646:Y646"/>
    <mergeCell ref="AJ702:AM702"/>
    <mergeCell ref="AC726:AE728"/>
    <mergeCell ref="H727:J728"/>
    <mergeCell ref="E684:H684"/>
    <mergeCell ref="AA684:AD684"/>
    <mergeCell ref="X690:Y690"/>
    <mergeCell ref="B691:C691"/>
    <mergeCell ref="B692:C692"/>
    <mergeCell ref="X692:Y692"/>
    <mergeCell ref="E732:H732"/>
    <mergeCell ref="AA732:AD732"/>
    <mergeCell ref="B738:C738"/>
    <mergeCell ref="X738:Y738"/>
    <mergeCell ref="B739:C739"/>
    <mergeCell ref="X739:Y739"/>
    <mergeCell ref="E700:G700"/>
    <mergeCell ref="AA700:AC700"/>
    <mergeCell ref="N702:Q702"/>
    <mergeCell ref="B784:C784"/>
    <mergeCell ref="B785:C785"/>
    <mergeCell ref="X785:Y785"/>
    <mergeCell ref="E748:G748"/>
    <mergeCell ref="AA748:AC748"/>
    <mergeCell ref="N750:Q750"/>
    <mergeCell ref="AJ750:AM750"/>
    <mergeCell ref="H772:J773"/>
    <mergeCell ref="AA772:AC773"/>
    <mergeCell ref="E793:G793"/>
    <mergeCell ref="AA793:AC793"/>
    <mergeCell ref="N795:Q795"/>
    <mergeCell ref="AJ795:AM795"/>
    <mergeCell ref="AC819:AE821"/>
    <mergeCell ref="H820:J821"/>
    <mergeCell ref="E777:H777"/>
    <mergeCell ref="AA777:AD777"/>
    <mergeCell ref="X783:Y783"/>
    <mergeCell ref="E841:G841"/>
    <mergeCell ref="AA841:AC841"/>
    <mergeCell ref="N843:Q843"/>
    <mergeCell ref="AJ843:AM843"/>
    <mergeCell ref="H865:J866"/>
    <mergeCell ref="AA865:AC866"/>
    <mergeCell ref="E825:H825"/>
    <mergeCell ref="AA825:AD825"/>
    <mergeCell ref="B831:C831"/>
    <mergeCell ref="X831:Y831"/>
    <mergeCell ref="B832:C832"/>
    <mergeCell ref="X832:Y832"/>
    <mergeCell ref="AJ888:AM888"/>
    <mergeCell ref="AC913:AE915"/>
    <mergeCell ref="H914:J915"/>
    <mergeCell ref="E870:H870"/>
    <mergeCell ref="AA870:AD870"/>
    <mergeCell ref="X876:Y876"/>
    <mergeCell ref="B877:C877"/>
    <mergeCell ref="B878:C878"/>
    <mergeCell ref="X878:Y878"/>
    <mergeCell ref="E919:H919"/>
    <mergeCell ref="AA919:AD919"/>
    <mergeCell ref="B925:C925"/>
    <mergeCell ref="X925:Y925"/>
    <mergeCell ref="B926:C926"/>
    <mergeCell ref="X926:Y926"/>
    <mergeCell ref="E886:G886"/>
    <mergeCell ref="AA886:AC886"/>
    <mergeCell ref="N888:Q888"/>
    <mergeCell ref="B971:C971"/>
    <mergeCell ref="B972:C972"/>
    <mergeCell ref="X972:Y972"/>
    <mergeCell ref="E935:G935"/>
    <mergeCell ref="AA935:AC935"/>
    <mergeCell ref="N937:Q937"/>
    <mergeCell ref="AJ937:AM937"/>
    <mergeCell ref="H959:J960"/>
    <mergeCell ref="AA959:AC960"/>
    <mergeCell ref="E980:G980"/>
    <mergeCell ref="AA980:AC980"/>
    <mergeCell ref="N982:Q982"/>
    <mergeCell ref="AJ982:AM982"/>
    <mergeCell ref="AC1006:AE1008"/>
    <mergeCell ref="H1007:J1008"/>
    <mergeCell ref="E964:H964"/>
    <mergeCell ref="AA964:AD964"/>
    <mergeCell ref="X970:Y970"/>
    <mergeCell ref="E1028:G1028"/>
    <mergeCell ref="AA1028:AC1028"/>
    <mergeCell ref="N1030:Q1030"/>
    <mergeCell ref="AJ1030:AM1030"/>
    <mergeCell ref="H1052:J1053"/>
    <mergeCell ref="AA1052:AC1053"/>
    <mergeCell ref="E1012:H1012"/>
    <mergeCell ref="AA1012:AD1012"/>
    <mergeCell ref="B1018:C1018"/>
    <mergeCell ref="X1018:Y1018"/>
    <mergeCell ref="B1019:C1019"/>
    <mergeCell ref="X1019:Y1019"/>
    <mergeCell ref="E1073:G1073"/>
    <mergeCell ref="AA1073:AC1073"/>
    <mergeCell ref="N1075:Q1075"/>
    <mergeCell ref="AJ1075:AM1075"/>
    <mergeCell ref="E1057:H1057"/>
    <mergeCell ref="AA1057:AD1057"/>
    <mergeCell ref="X1063:Y1063"/>
    <mergeCell ref="B1064:C1064"/>
    <mergeCell ref="B1065:C1065"/>
    <mergeCell ref="X1065:Y1065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01" t="s">
        <v>76</v>
      </c>
      <c r="C1" s="201"/>
      <c r="D1" s="201"/>
      <c r="E1" s="201"/>
      <c r="F1" s="201"/>
      <c r="G1" s="201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188" t="s">
        <v>7</v>
      </c>
      <c r="C17" s="190"/>
      <c r="D17" s="26">
        <f>SUM(D3:D16)</f>
        <v>1178</v>
      </c>
      <c r="E17" s="27"/>
      <c r="F17" s="3"/>
      <c r="G17" s="3"/>
    </row>
    <row r="22" spans="2:7">
      <c r="B22" s="201" t="s">
        <v>23</v>
      </c>
      <c r="C22" s="201"/>
      <c r="D22" s="201"/>
      <c r="E22" s="201"/>
      <c r="F22" s="201"/>
      <c r="G22" s="201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188" t="s">
        <v>7</v>
      </c>
      <c r="C38" s="190"/>
      <c r="D38" s="26">
        <f>SUM(D24:D37)</f>
        <v>1123.0900000000001</v>
      </c>
      <c r="E38" s="27"/>
      <c r="F38" s="3"/>
      <c r="G38" s="3"/>
    </row>
    <row r="41" spans="2:7">
      <c r="B41" s="201" t="s">
        <v>23</v>
      </c>
      <c r="C41" s="201"/>
      <c r="D41" s="201"/>
      <c r="E41" s="201"/>
      <c r="F41" s="201"/>
      <c r="G41" s="201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188" t="s">
        <v>7</v>
      </c>
      <c r="C56" s="190"/>
      <c r="D56" s="26">
        <f>SUM(D43:D55)</f>
        <v>1018.61</v>
      </c>
      <c r="E56" s="27"/>
      <c r="F56" s="3"/>
      <c r="G56" s="3"/>
    </row>
    <row r="63" spans="1:7">
      <c r="A63" t="s">
        <v>390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188" t="s">
        <v>7</v>
      </c>
      <c r="C79" s="190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188" t="s">
        <v>7</v>
      </c>
      <c r="C96" s="190"/>
      <c r="D96" s="26">
        <f>SUM(D83:D95)</f>
        <v>565</v>
      </c>
      <c r="E96" s="27"/>
      <c r="F96" s="3"/>
    </row>
    <row r="99" spans="2:9">
      <c r="B99" s="201" t="s">
        <v>758</v>
      </c>
      <c r="C99" s="201"/>
      <c r="D99" s="201"/>
      <c r="E99" s="201"/>
      <c r="F99" s="201"/>
    </row>
    <row r="100" spans="2:9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188" t="s">
        <v>7</v>
      </c>
      <c r="C114" s="190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188" t="s">
        <v>7</v>
      </c>
      <c r="C132" s="190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FF00"/>
  </sheetPr>
  <dimension ref="A1:AU268"/>
  <sheetViews>
    <sheetView topLeftCell="A136" zoomScale="85" zoomScaleNormal="85" workbookViewId="0">
      <selection activeCell="H149" sqref="H149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02" t="s">
        <v>55</v>
      </c>
      <c r="B1" s="203"/>
      <c r="C1" s="203"/>
      <c r="D1" s="203"/>
      <c r="E1" s="203"/>
      <c r="F1" s="203"/>
      <c r="G1" s="203"/>
      <c r="H1" s="203"/>
      <c r="I1" s="204"/>
      <c r="J1" s="202" t="s">
        <v>55</v>
      </c>
      <c r="K1" s="203"/>
      <c r="L1" s="203"/>
      <c r="M1" s="203"/>
      <c r="N1" s="203"/>
      <c r="O1" s="203"/>
      <c r="P1" s="203"/>
      <c r="Q1" s="203"/>
      <c r="R1" s="204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05" t="s">
        <v>39</v>
      </c>
      <c r="B2" s="206"/>
      <c r="C2" s="206"/>
      <c r="D2" s="206"/>
      <c r="E2" s="206"/>
      <c r="F2" s="206"/>
      <c r="G2" s="206"/>
      <c r="H2" s="206"/>
      <c r="I2" s="207"/>
      <c r="J2" s="205" t="s">
        <v>39</v>
      </c>
      <c r="K2" s="206"/>
      <c r="L2" s="206"/>
      <c r="M2" s="206"/>
      <c r="N2" s="206"/>
      <c r="O2" s="206"/>
      <c r="P2" s="206"/>
      <c r="Q2" s="206"/>
      <c r="R2" s="207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1016</v>
      </c>
      <c r="F4" t="s">
        <v>59</v>
      </c>
      <c r="G4" t="s">
        <v>305</v>
      </c>
      <c r="I4" s="28"/>
      <c r="J4" s="29"/>
      <c r="K4" s="1" t="s">
        <v>56</v>
      </c>
      <c r="L4" t="s">
        <v>1010</v>
      </c>
      <c r="O4" t="s">
        <v>59</v>
      </c>
      <c r="P4" t="s">
        <v>1013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11">
        <v>1724600125</v>
      </c>
      <c r="D5" s="211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45108</v>
      </c>
      <c r="F6" s="1" t="s">
        <v>40</v>
      </c>
      <c r="H6">
        <v>30</v>
      </c>
      <c r="I6" s="28"/>
      <c r="J6" s="29"/>
      <c r="K6" t="s">
        <v>58</v>
      </c>
      <c r="L6" s="45">
        <v>45108</v>
      </c>
      <c r="O6" s="1" t="s">
        <v>40</v>
      </c>
      <c r="Q6">
        <v>30</v>
      </c>
      <c r="R6" s="28"/>
      <c r="AC6" s="29"/>
      <c r="AD6" s="208" t="s">
        <v>41</v>
      </c>
      <c r="AE6" s="208"/>
      <c r="AF6" s="208"/>
      <c r="AH6" s="208" t="s">
        <v>42</v>
      </c>
      <c r="AI6" s="208"/>
      <c r="AJ6" s="208"/>
      <c r="AK6" s="34"/>
      <c r="AM6" s="29"/>
      <c r="AN6" s="208" t="s">
        <v>41</v>
      </c>
      <c r="AO6" s="208"/>
      <c r="AP6" s="208"/>
      <c r="AR6" s="208" t="s">
        <v>42</v>
      </c>
      <c r="AS6" s="208"/>
      <c r="AT6" s="208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08" t="s">
        <v>41</v>
      </c>
      <c r="C8" s="208"/>
      <c r="D8" s="208"/>
      <c r="F8" s="208" t="s">
        <v>42</v>
      </c>
      <c r="G8" s="208"/>
      <c r="H8" s="208"/>
      <c r="I8" s="34"/>
      <c r="J8" s="29"/>
      <c r="K8" s="208" t="s">
        <v>41</v>
      </c>
      <c r="L8" s="208"/>
      <c r="M8" s="208"/>
      <c r="O8" s="208" t="s">
        <v>42</v>
      </c>
      <c r="P8" s="208"/>
      <c r="Q8" s="208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>
        <v>200</v>
      </c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10">
        <f>AF12-AJ12</f>
        <v>520.00621866666677</v>
      </c>
      <c r="AK13" s="30"/>
      <c r="AM13" s="29"/>
      <c r="AQ13" s="210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242.52877999999998</v>
      </c>
      <c r="R14" s="35"/>
      <c r="AC14" s="29"/>
      <c r="AG14" s="210"/>
      <c r="AK14" s="30"/>
      <c r="AM14" s="29"/>
      <c r="AQ14" s="210"/>
      <c r="AU14" s="30"/>
    </row>
    <row r="15" spans="1:47" ht="15" customHeight="1">
      <c r="A15" s="29"/>
      <c r="E15" s="210">
        <f>D14-H14</f>
        <v>536.97475599999996</v>
      </c>
      <c r="I15" s="30"/>
      <c r="J15" s="29"/>
      <c r="N15" s="210">
        <f>M14-Q14</f>
        <v>320.00288533333332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10"/>
      <c r="I16" s="30"/>
      <c r="J16" s="29"/>
      <c r="N16" s="210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09" t="s">
        <v>53</v>
      </c>
      <c r="AE19" s="209"/>
      <c r="AF19" s="209"/>
      <c r="AH19" s="209" t="s">
        <v>54</v>
      </c>
      <c r="AI19" s="209"/>
      <c r="AJ19" s="209"/>
      <c r="AK19" s="36"/>
      <c r="AM19" s="29"/>
      <c r="AN19" s="209" t="s">
        <v>53</v>
      </c>
      <c r="AO19" s="209"/>
      <c r="AP19" s="209"/>
      <c r="AR19" s="209" t="s">
        <v>54</v>
      </c>
      <c r="AS19" s="209"/>
      <c r="AT19" s="209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09" t="s">
        <v>53</v>
      </c>
      <c r="C21" s="209"/>
      <c r="D21" s="209"/>
      <c r="F21" s="209" t="s">
        <v>54</v>
      </c>
      <c r="G21" s="209"/>
      <c r="H21" s="209"/>
      <c r="I21" s="36"/>
      <c r="J21" s="29"/>
      <c r="K21" s="209" t="s">
        <v>53</v>
      </c>
      <c r="L21" s="209"/>
      <c r="M21" s="209"/>
      <c r="O21" s="209" t="s">
        <v>54</v>
      </c>
      <c r="P21" s="209"/>
      <c r="Q21" s="209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13"/>
      <c r="U22" s="213"/>
      <c r="V22" s="213"/>
      <c r="W22" s="213"/>
      <c r="X22" s="213"/>
      <c r="Y22" s="213"/>
      <c r="Z22" s="213"/>
      <c r="AA22" s="213"/>
      <c r="AB22" s="213"/>
      <c r="AC22" s="202" t="s">
        <v>55</v>
      </c>
      <c r="AD22" s="203"/>
      <c r="AE22" s="203"/>
      <c r="AF22" s="203"/>
      <c r="AG22" s="203"/>
      <c r="AH22" s="203"/>
      <c r="AI22" s="203"/>
      <c r="AJ22" s="203"/>
      <c r="AK22" s="204"/>
      <c r="AM22" s="202" t="s">
        <v>55</v>
      </c>
      <c r="AN22" s="203"/>
      <c r="AO22" s="203"/>
      <c r="AP22" s="203"/>
      <c r="AQ22" s="203"/>
      <c r="AR22" s="203"/>
      <c r="AS22" s="203"/>
      <c r="AT22" s="203"/>
      <c r="AU22" s="204"/>
    </row>
    <row r="23" spans="1:47" ht="26.25">
      <c r="A23" s="202" t="s">
        <v>55</v>
      </c>
      <c r="B23" s="203"/>
      <c r="C23" s="203"/>
      <c r="D23" s="203"/>
      <c r="E23" s="203"/>
      <c r="F23" s="203"/>
      <c r="G23" s="203"/>
      <c r="H23" s="203"/>
      <c r="I23" s="204"/>
      <c r="J23" s="202" t="s">
        <v>55</v>
      </c>
      <c r="K23" s="203"/>
      <c r="L23" s="203"/>
      <c r="M23" s="203"/>
      <c r="N23" s="203"/>
      <c r="O23" s="203"/>
      <c r="P23" s="203"/>
      <c r="Q23" s="203"/>
      <c r="R23" s="204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>
      <c r="A24" s="205" t="s">
        <v>39</v>
      </c>
      <c r="B24" s="206"/>
      <c r="C24" s="206"/>
      <c r="D24" s="206"/>
      <c r="E24" s="206"/>
      <c r="F24" s="206"/>
      <c r="G24" s="206"/>
      <c r="H24" s="206"/>
      <c r="I24" s="207"/>
      <c r="J24" s="205" t="s">
        <v>39</v>
      </c>
      <c r="K24" s="206"/>
      <c r="L24" s="206"/>
      <c r="M24" s="206"/>
      <c r="N24" s="206"/>
      <c r="O24" s="206"/>
      <c r="P24" s="206"/>
      <c r="Q24" s="206"/>
      <c r="R24" s="207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>
      <c r="A27" s="29"/>
      <c r="B27" s="1" t="s">
        <v>57</v>
      </c>
      <c r="C27" s="211">
        <v>1719901926</v>
      </c>
      <c r="D27" s="211"/>
      <c r="I27" s="28"/>
      <c r="J27" s="29"/>
      <c r="K27" s="1" t="s">
        <v>57</v>
      </c>
      <c r="L27">
        <v>2350864985</v>
      </c>
      <c r="R27" s="28"/>
      <c r="T27" s="91"/>
      <c r="U27" s="214"/>
      <c r="V27" s="214"/>
      <c r="W27" s="214"/>
      <c r="X27" s="91"/>
      <c r="Y27" s="214"/>
      <c r="Z27" s="214"/>
      <c r="AA27" s="214"/>
      <c r="AB27" s="95"/>
      <c r="AC27" s="29"/>
      <c r="AD27" s="208" t="s">
        <v>41</v>
      </c>
      <c r="AE27" s="208"/>
      <c r="AF27" s="208"/>
      <c r="AH27" s="208" t="s">
        <v>42</v>
      </c>
      <c r="AI27" s="208"/>
      <c r="AJ27" s="208"/>
      <c r="AK27" s="34"/>
      <c r="AM27" s="29"/>
      <c r="AN27" s="208" t="s">
        <v>41</v>
      </c>
      <c r="AO27" s="208"/>
      <c r="AP27" s="208"/>
      <c r="AR27" s="208" t="s">
        <v>42</v>
      </c>
      <c r="AS27" s="208"/>
      <c r="AT27" s="208"/>
      <c r="AU27" s="34"/>
    </row>
    <row r="28" spans="1:47" ht="15.75">
      <c r="A28" s="29"/>
      <c r="B28" t="s">
        <v>58</v>
      </c>
      <c r="C28" s="45">
        <v>45078</v>
      </c>
      <c r="F28" s="1" t="s">
        <v>40</v>
      </c>
      <c r="H28">
        <v>15</v>
      </c>
      <c r="I28" s="28"/>
      <c r="J28" s="29"/>
      <c r="K28" t="s">
        <v>58</v>
      </c>
      <c r="L28" s="45">
        <v>45078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08" t="s">
        <v>41</v>
      </c>
      <c r="C30" s="208"/>
      <c r="D30" s="208"/>
      <c r="F30" s="208" t="s">
        <v>42</v>
      </c>
      <c r="G30" s="208"/>
      <c r="H30" s="208"/>
      <c r="I30" s="34"/>
      <c r="J30" s="29"/>
      <c r="K30" s="208" t="s">
        <v>41</v>
      </c>
      <c r="L30" s="208"/>
      <c r="M30" s="208"/>
      <c r="O30" s="208" t="s">
        <v>42</v>
      </c>
      <c r="P30" s="208"/>
      <c r="Q30" s="208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15"/>
      <c r="Y34" s="91"/>
      <c r="Z34" s="91"/>
      <c r="AA34" s="91"/>
      <c r="AB34" s="91"/>
      <c r="AC34" s="29"/>
      <c r="AG34" s="210">
        <f>AF33-AJ33</f>
        <v>520.00288533333332</v>
      </c>
      <c r="AK34" s="30"/>
      <c r="AM34" s="29"/>
      <c r="AQ34" s="210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15"/>
      <c r="Y35" s="91"/>
      <c r="Z35" s="91"/>
      <c r="AA35" s="91"/>
      <c r="AB35" s="91"/>
      <c r="AC35" s="29"/>
      <c r="AG35" s="210"/>
      <c r="AK35" s="30"/>
      <c r="AM35" s="29"/>
      <c r="AQ35" s="210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10">
        <f>D36-H36</f>
        <v>260.00144333333338</v>
      </c>
      <c r="I37" s="30"/>
      <c r="J37" s="29"/>
      <c r="N37" s="210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>
      <c r="A38" s="29"/>
      <c r="E38" s="210"/>
      <c r="I38" s="30"/>
      <c r="J38" s="29"/>
      <c r="N38" s="210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>
      <c r="A40" s="29"/>
      <c r="I40" s="30"/>
      <c r="J40" s="29"/>
      <c r="R40" s="30"/>
      <c r="T40" s="91"/>
      <c r="U40" s="212"/>
      <c r="V40" s="212"/>
      <c r="W40" s="212"/>
      <c r="X40" s="91"/>
      <c r="Y40" s="212"/>
      <c r="Z40" s="212"/>
      <c r="AA40" s="212"/>
      <c r="AB40" s="99"/>
      <c r="AC40" s="29"/>
      <c r="AD40" s="209" t="s">
        <v>53</v>
      </c>
      <c r="AE40" s="209"/>
      <c r="AF40" s="209"/>
      <c r="AH40" s="209" t="s">
        <v>54</v>
      </c>
      <c r="AI40" s="209"/>
      <c r="AJ40" s="209"/>
      <c r="AK40" s="36"/>
      <c r="AM40" s="29"/>
      <c r="AN40" s="209" t="s">
        <v>53</v>
      </c>
      <c r="AO40" s="209"/>
      <c r="AP40" s="209"/>
      <c r="AR40" s="209" t="s">
        <v>54</v>
      </c>
      <c r="AS40" s="209"/>
      <c r="AT40" s="209"/>
      <c r="AU40" s="36"/>
    </row>
    <row r="41" spans="1:47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>
      <c r="A43" s="29"/>
      <c r="B43" s="209" t="s">
        <v>53</v>
      </c>
      <c r="C43" s="209"/>
      <c r="D43" s="209"/>
      <c r="F43" s="209" t="s">
        <v>54</v>
      </c>
      <c r="G43" s="209"/>
      <c r="H43" s="209"/>
      <c r="I43" s="36"/>
      <c r="J43" s="29"/>
      <c r="K43" s="209" t="s">
        <v>53</v>
      </c>
      <c r="L43" s="209"/>
      <c r="M43" s="209"/>
      <c r="O43" s="209" t="s">
        <v>54</v>
      </c>
      <c r="P43" s="209"/>
      <c r="Q43" s="209"/>
      <c r="R43" s="36"/>
    </row>
    <row r="44" spans="1:47" ht="6" customHeight="1">
      <c r="A44" s="31"/>
      <c r="B44" s="32"/>
      <c r="C44" s="32"/>
      <c r="D44" s="32"/>
      <c r="E44" s="32"/>
      <c r="F44" s="32"/>
      <c r="G44" s="32"/>
      <c r="H44" s="32"/>
      <c r="I44" s="33"/>
      <c r="J44" s="31"/>
      <c r="K44" s="32"/>
      <c r="L44" s="32"/>
      <c r="M44" s="32"/>
      <c r="N44" s="32"/>
      <c r="O44" s="32"/>
      <c r="P44" s="32"/>
      <c r="Q44" s="32"/>
      <c r="R44" s="33"/>
    </row>
    <row r="45" spans="1:47" ht="24" customHeight="1"/>
    <row r="47" spans="1:47" ht="26.25">
      <c r="A47" s="202" t="s">
        <v>55</v>
      </c>
      <c r="B47" s="203"/>
      <c r="C47" s="203"/>
      <c r="D47" s="203"/>
      <c r="E47" s="203"/>
      <c r="F47" s="203"/>
      <c r="G47" s="203"/>
      <c r="H47" s="203"/>
      <c r="I47" s="204"/>
      <c r="J47" s="202" t="s">
        <v>55</v>
      </c>
      <c r="K47" s="203"/>
      <c r="L47" s="203"/>
      <c r="M47" s="203"/>
      <c r="N47" s="203"/>
      <c r="O47" s="203"/>
      <c r="P47" s="203"/>
      <c r="Q47" s="203"/>
      <c r="R47" s="204"/>
    </row>
    <row r="48" spans="1:47" ht="21">
      <c r="A48" s="205" t="s">
        <v>39</v>
      </c>
      <c r="B48" s="206"/>
      <c r="C48" s="206"/>
      <c r="D48" s="206"/>
      <c r="E48" s="206"/>
      <c r="F48" s="206"/>
      <c r="G48" s="206"/>
      <c r="H48" s="206"/>
      <c r="I48" s="207"/>
      <c r="J48" s="205" t="s">
        <v>39</v>
      </c>
      <c r="K48" s="206"/>
      <c r="L48" s="206"/>
      <c r="M48" s="206"/>
      <c r="N48" s="206"/>
      <c r="O48" s="206"/>
      <c r="P48" s="206"/>
      <c r="Q48" s="206"/>
      <c r="R48" s="207"/>
    </row>
    <row r="49" spans="1:18" ht="21">
      <c r="A49" s="29"/>
      <c r="B49" s="43"/>
      <c r="C49" s="43"/>
      <c r="D49" s="43"/>
      <c r="E49" s="43"/>
      <c r="F49" s="43"/>
      <c r="G49" s="43"/>
      <c r="H49" s="43"/>
      <c r="I49" s="44"/>
      <c r="J49" s="29"/>
      <c r="K49" s="43"/>
      <c r="L49" s="43"/>
      <c r="M49" s="43"/>
      <c r="N49" s="43"/>
      <c r="O49" s="43"/>
      <c r="P49" s="43"/>
      <c r="Q49" s="43"/>
      <c r="R49" s="44"/>
    </row>
    <row r="50" spans="1:18" ht="15.75">
      <c r="A50" s="29"/>
      <c r="B50" s="1" t="s">
        <v>56</v>
      </c>
      <c r="C50" t="s">
        <v>373</v>
      </c>
      <c r="F50" t="s">
        <v>59</v>
      </c>
      <c r="G50" t="s">
        <v>296</v>
      </c>
      <c r="I50" s="28"/>
      <c r="J50" s="29"/>
      <c r="K50" s="1" t="s">
        <v>56</v>
      </c>
      <c r="L50" t="s">
        <v>1009</v>
      </c>
      <c r="O50" t="s">
        <v>59</v>
      </c>
      <c r="P50" t="s">
        <v>295</v>
      </c>
      <c r="R50" s="28"/>
    </row>
    <row r="51" spans="1:18" ht="15.75">
      <c r="A51" s="29"/>
      <c r="B51" s="1" t="s">
        <v>57</v>
      </c>
      <c r="C51" s="211">
        <v>1720714904</v>
      </c>
      <c r="D51" s="211"/>
      <c r="I51" s="28"/>
      <c r="J51" s="29"/>
      <c r="K51" s="1" t="s">
        <v>57</v>
      </c>
      <c r="L51">
        <v>501966279</v>
      </c>
      <c r="R51" s="28"/>
    </row>
    <row r="52" spans="1:18" ht="15.75">
      <c r="A52" s="29"/>
      <c r="B52" t="s">
        <v>58</v>
      </c>
      <c r="C52" s="45">
        <v>45078</v>
      </c>
      <c r="F52" s="1" t="s">
        <v>40</v>
      </c>
      <c r="H52">
        <v>15</v>
      </c>
      <c r="I52" s="28"/>
      <c r="J52" s="29"/>
      <c r="K52" t="s">
        <v>58</v>
      </c>
      <c r="L52" s="45">
        <v>45078</v>
      </c>
      <c r="O52" s="1" t="s">
        <v>40</v>
      </c>
      <c r="Q52">
        <v>15</v>
      </c>
      <c r="R52" s="28"/>
    </row>
    <row r="53" spans="1:18" ht="15.75">
      <c r="A53" s="29"/>
      <c r="I53" s="28"/>
      <c r="J53" s="29"/>
      <c r="R53" s="28"/>
    </row>
    <row r="54" spans="1:18" ht="15.75">
      <c r="A54" s="29"/>
      <c r="B54" s="208" t="s">
        <v>41</v>
      </c>
      <c r="C54" s="208"/>
      <c r="D54" s="208"/>
      <c r="F54" s="208" t="s">
        <v>42</v>
      </c>
      <c r="G54" s="208"/>
      <c r="H54" s="208"/>
      <c r="I54" s="34"/>
      <c r="J54" s="29"/>
      <c r="K54" s="208" t="s">
        <v>41</v>
      </c>
      <c r="L54" s="208"/>
      <c r="M54" s="208"/>
      <c r="O54" s="208" t="s">
        <v>42</v>
      </c>
      <c r="P54" s="208"/>
      <c r="Q54" s="208"/>
      <c r="R54" s="34"/>
    </row>
    <row r="55" spans="1:18" ht="15.75">
      <c r="A55" s="29"/>
      <c r="B55" t="s">
        <v>43</v>
      </c>
      <c r="D55" s="40">
        <v>225.02</v>
      </c>
      <c r="F55" t="s">
        <v>44</v>
      </c>
      <c r="H55" s="40">
        <f>D55*9.45/100</f>
        <v>21.264389999999999</v>
      </c>
      <c r="I55" s="28"/>
      <c r="J55" s="29"/>
      <c r="K55" t="s">
        <v>43</v>
      </c>
      <c r="M55" s="40">
        <v>225</v>
      </c>
      <c r="O55" t="s">
        <v>44</v>
      </c>
      <c r="Q55" s="56">
        <f>M55*9.45/100</f>
        <v>21.262499999999999</v>
      </c>
      <c r="R55" s="28"/>
    </row>
    <row r="56" spans="1:18" ht="15.75">
      <c r="A56" s="29"/>
      <c r="B56" t="s">
        <v>45</v>
      </c>
      <c r="D56" s="40">
        <v>0</v>
      </c>
      <c r="F56" t="s">
        <v>46</v>
      </c>
      <c r="H56" s="40">
        <v>0</v>
      </c>
      <c r="I56" s="28"/>
      <c r="J56" s="29"/>
      <c r="K56" t="s">
        <v>45</v>
      </c>
      <c r="M56" s="40">
        <v>0</v>
      </c>
      <c r="O56" t="s">
        <v>46</v>
      </c>
      <c r="Q56" s="40">
        <v>50</v>
      </c>
      <c r="R56" s="28"/>
    </row>
    <row r="57" spans="1:18" ht="15.75">
      <c r="A57" s="29"/>
      <c r="B57" t="s">
        <v>47</v>
      </c>
      <c r="D57" s="41">
        <f>D55/12</f>
        <v>18.751666666666669</v>
      </c>
      <c r="I57" s="28"/>
      <c r="J57" s="29"/>
      <c r="K57" t="s">
        <v>47</v>
      </c>
      <c r="M57" s="41">
        <f>M55/12</f>
        <v>18.75</v>
      </c>
      <c r="R57" s="28"/>
    </row>
    <row r="58" spans="1:18" ht="15.75">
      <c r="A58" s="29"/>
      <c r="B58" t="s">
        <v>48</v>
      </c>
      <c r="D58" s="41">
        <f>D55/12</f>
        <v>18.751666666666669</v>
      </c>
      <c r="I58" s="28"/>
      <c r="J58" s="29"/>
      <c r="K58" t="s">
        <v>48</v>
      </c>
      <c r="M58" s="41">
        <f>M55/12</f>
        <v>18.75</v>
      </c>
      <c r="R58" s="28"/>
    </row>
    <row r="59" spans="1:18" ht="15.75">
      <c r="A59" s="29"/>
      <c r="B59" t="s">
        <v>49</v>
      </c>
      <c r="D59" s="41">
        <f>D55*8.33%</f>
        <v>18.744166</v>
      </c>
      <c r="I59" s="28"/>
      <c r="J59" s="29"/>
      <c r="K59" t="s">
        <v>49</v>
      </c>
      <c r="M59" s="41"/>
      <c r="R59" s="28"/>
    </row>
    <row r="60" spans="1:18" ht="15.75">
      <c r="A60" s="29"/>
      <c r="B60" s="37" t="s">
        <v>50</v>
      </c>
      <c r="C60" s="38"/>
      <c r="D60" s="42">
        <f>SUM(D55:D59)</f>
        <v>281.26749933333338</v>
      </c>
      <c r="F60" s="37" t="s">
        <v>51</v>
      </c>
      <c r="G60" s="38"/>
      <c r="H60" s="42">
        <f>SUM(H55:H59)</f>
        <v>21.264389999999999</v>
      </c>
      <c r="I60" s="35"/>
      <c r="J60" s="29"/>
      <c r="K60" s="37" t="s">
        <v>50</v>
      </c>
      <c r="L60" s="38"/>
      <c r="M60" s="42">
        <f>SUM(M55:M59)</f>
        <v>262.5</v>
      </c>
      <c r="O60" s="37" t="s">
        <v>51</v>
      </c>
      <c r="P60" s="38"/>
      <c r="Q60" s="42">
        <f>SUM(Q55:Q59)</f>
        <v>71.262500000000003</v>
      </c>
      <c r="R60" s="35"/>
    </row>
    <row r="61" spans="1:18">
      <c r="A61" s="29"/>
      <c r="E61" s="210">
        <f>D60-H60</f>
        <v>260.00310933333338</v>
      </c>
      <c r="I61" s="30"/>
      <c r="J61" s="29"/>
      <c r="N61" s="210">
        <f>M60-Q60</f>
        <v>191.23750000000001</v>
      </c>
      <c r="R61" s="30"/>
    </row>
    <row r="62" spans="1:18">
      <c r="A62" s="29"/>
      <c r="E62" s="210"/>
      <c r="I62" s="30"/>
      <c r="J62" s="29"/>
      <c r="N62" s="210"/>
      <c r="R62" s="30"/>
    </row>
    <row r="63" spans="1:18">
      <c r="A63" s="29"/>
      <c r="E63" s="39" t="s">
        <v>52</v>
      </c>
      <c r="I63" s="30"/>
      <c r="J63" s="29"/>
      <c r="N63" s="39" t="s">
        <v>52</v>
      </c>
      <c r="R63" s="30"/>
    </row>
    <row r="64" spans="1:18">
      <c r="A64" s="29"/>
      <c r="I64" s="30"/>
      <c r="J64" s="29"/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B67" s="209" t="s">
        <v>53</v>
      </c>
      <c r="C67" s="209"/>
      <c r="D67" s="209"/>
      <c r="F67" s="209" t="s">
        <v>54</v>
      </c>
      <c r="G67" s="209"/>
      <c r="H67" s="209"/>
      <c r="I67" s="36"/>
      <c r="J67" s="29"/>
      <c r="K67" s="209" t="s">
        <v>53</v>
      </c>
      <c r="L67" s="209"/>
      <c r="M67" s="209"/>
      <c r="O67" s="209" t="s">
        <v>54</v>
      </c>
      <c r="P67" s="209"/>
      <c r="Q67" s="209"/>
      <c r="R67" s="36"/>
    </row>
    <row r="68" spans="1:18">
      <c r="A68" s="31"/>
      <c r="B68" s="32"/>
      <c r="C68" s="32"/>
      <c r="D68" s="32"/>
      <c r="E68" s="32"/>
      <c r="F68" s="32"/>
      <c r="G68" s="32"/>
      <c r="H68" s="32"/>
      <c r="I68" s="33"/>
      <c r="J68" s="31"/>
      <c r="K68" s="32"/>
      <c r="L68" s="32"/>
      <c r="M68" s="32"/>
      <c r="N68" s="32"/>
      <c r="O68" s="32"/>
      <c r="P68" s="32"/>
      <c r="Q68" s="32"/>
      <c r="R68" s="33"/>
    </row>
    <row r="70" spans="1:18" ht="26.25">
      <c r="A70" s="202" t="s">
        <v>55</v>
      </c>
      <c r="B70" s="203"/>
      <c r="C70" s="203"/>
      <c r="D70" s="203"/>
      <c r="E70" s="203"/>
      <c r="F70" s="203"/>
      <c r="G70" s="203"/>
      <c r="H70" s="203"/>
      <c r="I70" s="204"/>
      <c r="J70" s="202" t="s">
        <v>55</v>
      </c>
      <c r="K70" s="203"/>
      <c r="L70" s="203"/>
      <c r="M70" s="203"/>
      <c r="N70" s="203"/>
      <c r="O70" s="203"/>
      <c r="P70" s="203"/>
      <c r="Q70" s="203"/>
      <c r="R70" s="204"/>
    </row>
    <row r="71" spans="1:18" ht="21">
      <c r="A71" s="205" t="s">
        <v>39</v>
      </c>
      <c r="B71" s="206"/>
      <c r="C71" s="206"/>
      <c r="D71" s="206"/>
      <c r="E71" s="206"/>
      <c r="F71" s="206"/>
      <c r="G71" s="206"/>
      <c r="H71" s="206"/>
      <c r="I71" s="207"/>
      <c r="J71" s="205" t="s">
        <v>39</v>
      </c>
      <c r="K71" s="206"/>
      <c r="L71" s="206"/>
      <c r="M71" s="206"/>
      <c r="N71" s="206"/>
      <c r="O71" s="206"/>
      <c r="P71" s="206"/>
      <c r="Q71" s="206"/>
      <c r="R71" s="207"/>
    </row>
    <row r="72" spans="1:18" ht="21">
      <c r="A72" s="29"/>
      <c r="B72" s="43"/>
      <c r="C72" s="43"/>
      <c r="D72" s="43"/>
      <c r="E72" s="43"/>
      <c r="F72" s="43"/>
      <c r="G72" s="43"/>
      <c r="H72" s="43"/>
      <c r="I72" s="44"/>
      <c r="J72" s="29"/>
      <c r="K72" s="43"/>
      <c r="L72" s="43"/>
      <c r="M72" s="43"/>
      <c r="N72" s="43"/>
      <c r="O72" s="43"/>
      <c r="P72" s="43"/>
      <c r="Q72" s="43"/>
      <c r="R72" s="44"/>
    </row>
    <row r="73" spans="1:18" ht="15.75">
      <c r="A73" s="29"/>
      <c r="B73" s="1" t="s">
        <v>56</v>
      </c>
      <c r="C73" t="s">
        <v>298</v>
      </c>
      <c r="F73" t="s">
        <v>59</v>
      </c>
      <c r="G73" t="s">
        <v>301</v>
      </c>
      <c r="I73" s="28"/>
      <c r="J73" s="29"/>
      <c r="K73" s="1" t="s">
        <v>56</v>
      </c>
      <c r="L73" t="s">
        <v>299</v>
      </c>
      <c r="O73" t="s">
        <v>59</v>
      </c>
      <c r="P73" t="s">
        <v>300</v>
      </c>
      <c r="R73" s="28"/>
    </row>
    <row r="74" spans="1:18" ht="15.75">
      <c r="A74" s="29"/>
      <c r="B74" s="1" t="s">
        <v>57</v>
      </c>
      <c r="C74" s="211">
        <v>1704695558</v>
      </c>
      <c r="D74" s="211"/>
      <c r="I74" s="28"/>
      <c r="J74" s="29"/>
      <c r="K74" s="1" t="s">
        <v>57</v>
      </c>
      <c r="L74">
        <v>1705718847</v>
      </c>
      <c r="R74" s="28"/>
    </row>
    <row r="75" spans="1:18" ht="15.75">
      <c r="A75" s="29"/>
      <c r="B75" t="s">
        <v>58</v>
      </c>
      <c r="C75" s="45">
        <v>45078</v>
      </c>
      <c r="F75" s="1" t="s">
        <v>40</v>
      </c>
      <c r="H75">
        <v>15</v>
      </c>
      <c r="I75" s="28"/>
      <c r="J75" s="29"/>
      <c r="K75" t="s">
        <v>58</v>
      </c>
      <c r="L75" s="45">
        <v>45078</v>
      </c>
      <c r="O75" s="1" t="s">
        <v>40</v>
      </c>
      <c r="Q75">
        <v>15</v>
      </c>
      <c r="R75" s="28"/>
    </row>
    <row r="76" spans="1:18" ht="15.75">
      <c r="A76" s="29"/>
      <c r="I76" s="28"/>
      <c r="J76" s="29"/>
      <c r="R76" s="28"/>
    </row>
    <row r="77" spans="1:18" ht="15.75">
      <c r="A77" s="29"/>
      <c r="B77" s="208" t="s">
        <v>41</v>
      </c>
      <c r="C77" s="208"/>
      <c r="D77" s="208"/>
      <c r="F77" s="208" t="s">
        <v>42</v>
      </c>
      <c r="G77" s="208"/>
      <c r="H77" s="208"/>
      <c r="I77" s="34"/>
      <c r="J77" s="29"/>
      <c r="K77" s="208" t="s">
        <v>41</v>
      </c>
      <c r="L77" s="208"/>
      <c r="M77" s="208"/>
      <c r="O77" s="208" t="s">
        <v>42</v>
      </c>
      <c r="P77" s="208"/>
      <c r="Q77" s="208"/>
      <c r="R77" s="34"/>
    </row>
    <row r="78" spans="1:18" ht="15.75">
      <c r="A78" s="29"/>
      <c r="B78" t="s">
        <v>43</v>
      </c>
      <c r="D78" s="40">
        <v>225</v>
      </c>
      <c r="F78" t="s">
        <v>44</v>
      </c>
      <c r="H78" s="40">
        <f>D78*9.45/100</f>
        <v>21.262499999999999</v>
      </c>
      <c r="I78" s="28"/>
      <c r="J78" s="29"/>
      <c r="K78" t="s">
        <v>43</v>
      </c>
      <c r="M78" s="40">
        <v>225</v>
      </c>
      <c r="O78" t="s">
        <v>44</v>
      </c>
      <c r="Q78" s="40">
        <f>M78*9.45/100</f>
        <v>21.262499999999999</v>
      </c>
      <c r="R78" s="28"/>
    </row>
    <row r="79" spans="1:18" ht="15.75">
      <c r="A79" s="29"/>
      <c r="B79" t="s">
        <v>45</v>
      </c>
      <c r="D79" s="40">
        <v>0</v>
      </c>
      <c r="F79" t="s">
        <v>46</v>
      </c>
      <c r="H79" s="40">
        <v>0</v>
      </c>
      <c r="I79" s="28"/>
      <c r="J79" s="29"/>
      <c r="K79" t="s">
        <v>45</v>
      </c>
      <c r="M79" s="40">
        <v>0</v>
      </c>
      <c r="O79" t="s">
        <v>46</v>
      </c>
      <c r="Q79" s="40">
        <v>0</v>
      </c>
      <c r="R79" s="28"/>
    </row>
    <row r="80" spans="1:18" ht="15.75">
      <c r="A80" s="29"/>
      <c r="B80" t="s">
        <v>47</v>
      </c>
      <c r="D80" s="41">
        <f>D78/12</f>
        <v>18.75</v>
      </c>
      <c r="I80" s="28"/>
      <c r="J80" s="29"/>
      <c r="K80" t="s">
        <v>47</v>
      </c>
      <c r="M80" s="41">
        <f>M78/12</f>
        <v>18.75</v>
      </c>
      <c r="R80" s="28"/>
    </row>
    <row r="81" spans="1:18" ht="15.75">
      <c r="A81" s="29"/>
      <c r="B81" t="s">
        <v>48</v>
      </c>
      <c r="D81" s="41">
        <f>D78/12</f>
        <v>18.75</v>
      </c>
      <c r="I81" s="28"/>
      <c r="J81" s="29"/>
      <c r="K81" t="s">
        <v>48</v>
      </c>
      <c r="M81" s="41">
        <f>M78/12</f>
        <v>18.75</v>
      </c>
      <c r="R81" s="28"/>
    </row>
    <row r="82" spans="1:18" ht="15.75">
      <c r="A82" s="29"/>
      <c r="B82" t="s">
        <v>49</v>
      </c>
      <c r="D82" s="41"/>
      <c r="I82" s="28"/>
      <c r="J82" s="29"/>
      <c r="K82" t="s">
        <v>49</v>
      </c>
      <c r="M82" s="41"/>
      <c r="R82" s="28"/>
    </row>
    <row r="83" spans="1:18" ht="15.75">
      <c r="A83" s="29"/>
      <c r="B83" s="37" t="s">
        <v>50</v>
      </c>
      <c r="C83" s="38"/>
      <c r="D83" s="42">
        <f>SUM(D78:D82)</f>
        <v>262.5</v>
      </c>
      <c r="F83" s="37" t="s">
        <v>51</v>
      </c>
      <c r="G83" s="38"/>
      <c r="H83" s="42">
        <f>SUM(H78:H82)</f>
        <v>21.262499999999999</v>
      </c>
      <c r="I83" s="35"/>
      <c r="J83" s="29"/>
      <c r="K83" s="37" t="s">
        <v>50</v>
      </c>
      <c r="L83" s="38"/>
      <c r="M83" s="42">
        <f>SUM(M78:M82)</f>
        <v>262.5</v>
      </c>
      <c r="O83" s="37" t="s">
        <v>51</v>
      </c>
      <c r="P83" s="38"/>
      <c r="Q83" s="42">
        <f>SUM(Q78:Q82)</f>
        <v>21.262499999999999</v>
      </c>
      <c r="R83" s="35"/>
    </row>
    <row r="84" spans="1:18">
      <c r="A84" s="29"/>
      <c r="E84" s="210">
        <f>D83-H83</f>
        <v>241.23750000000001</v>
      </c>
      <c r="I84" s="30"/>
      <c r="J84" s="29"/>
      <c r="N84" s="210">
        <f>M83-Q83</f>
        <v>241.23750000000001</v>
      </c>
      <c r="R84" s="30"/>
    </row>
    <row r="85" spans="1:18">
      <c r="A85" s="29"/>
      <c r="E85" s="210"/>
      <c r="I85" s="30"/>
      <c r="J85" s="29"/>
      <c r="N85" s="210"/>
      <c r="R85" s="30"/>
    </row>
    <row r="86" spans="1:18">
      <c r="A86" s="29"/>
      <c r="E86" s="39" t="s">
        <v>52</v>
      </c>
      <c r="I86" s="30"/>
      <c r="J86" s="29"/>
      <c r="N86" s="39" t="s">
        <v>52</v>
      </c>
      <c r="R86" s="30"/>
    </row>
    <row r="87" spans="1:18">
      <c r="A87" s="29"/>
      <c r="I87" s="30"/>
      <c r="J87" s="29"/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B90" s="209" t="s">
        <v>53</v>
      </c>
      <c r="C90" s="209"/>
      <c r="D90" s="209"/>
      <c r="F90" s="209" t="s">
        <v>54</v>
      </c>
      <c r="G90" s="209"/>
      <c r="H90" s="209"/>
      <c r="I90" s="36"/>
      <c r="J90" s="29"/>
      <c r="K90" s="209" t="s">
        <v>53</v>
      </c>
      <c r="L90" s="209"/>
      <c r="M90" s="209"/>
      <c r="O90" s="209" t="s">
        <v>54</v>
      </c>
      <c r="P90" s="209"/>
      <c r="Q90" s="209"/>
      <c r="R90" s="36"/>
    </row>
    <row r="91" spans="1:18">
      <c r="A91" s="29"/>
      <c r="B91" s="165"/>
      <c r="C91" s="165"/>
      <c r="D91" s="165"/>
      <c r="F91" s="165"/>
      <c r="G91" s="165"/>
      <c r="H91" s="165"/>
      <c r="I91" s="36"/>
      <c r="J91" s="29"/>
      <c r="K91" s="165"/>
      <c r="L91" s="165"/>
      <c r="M91" s="165"/>
      <c r="O91" s="165"/>
      <c r="P91" s="165"/>
      <c r="Q91" s="165"/>
      <c r="R91" s="36"/>
    </row>
    <row r="92" spans="1:18">
      <c r="A92" s="31"/>
      <c r="B92" s="32"/>
      <c r="C92" s="32"/>
      <c r="D92" s="32"/>
      <c r="E92" s="32"/>
      <c r="F92" s="32"/>
      <c r="G92" s="32"/>
      <c r="H92" s="32"/>
      <c r="I92" s="33"/>
      <c r="J92" s="31"/>
      <c r="K92" s="32"/>
      <c r="L92" s="32"/>
      <c r="M92" s="32"/>
      <c r="N92" s="32"/>
      <c r="O92" s="32"/>
      <c r="P92" s="32"/>
      <c r="Q92" s="32"/>
      <c r="R92" s="33"/>
    </row>
    <row r="94" spans="1:18" ht="26.25">
      <c r="A94" s="202" t="s">
        <v>55</v>
      </c>
      <c r="B94" s="203"/>
      <c r="C94" s="203"/>
      <c r="D94" s="203"/>
      <c r="E94" s="203"/>
      <c r="F94" s="203"/>
      <c r="G94" s="203"/>
      <c r="H94" s="203"/>
      <c r="I94" s="204"/>
      <c r="J94" s="202" t="s">
        <v>55</v>
      </c>
      <c r="K94" s="203"/>
      <c r="L94" s="203"/>
      <c r="M94" s="203"/>
      <c r="N94" s="203"/>
      <c r="O94" s="203"/>
      <c r="P94" s="203"/>
      <c r="Q94" s="203"/>
      <c r="R94" s="204"/>
    </row>
    <row r="95" spans="1:18" ht="21">
      <c r="A95" s="205" t="s">
        <v>39</v>
      </c>
      <c r="B95" s="206"/>
      <c r="C95" s="206"/>
      <c r="D95" s="206"/>
      <c r="E95" s="206"/>
      <c r="F95" s="206"/>
      <c r="G95" s="206"/>
      <c r="H95" s="206"/>
      <c r="I95" s="207"/>
      <c r="J95" s="205" t="s">
        <v>39</v>
      </c>
      <c r="K95" s="206"/>
      <c r="L95" s="206"/>
      <c r="M95" s="206"/>
      <c r="N95" s="206"/>
      <c r="O95" s="206"/>
      <c r="P95" s="206"/>
      <c r="Q95" s="206"/>
      <c r="R95" s="207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369</v>
      </c>
      <c r="F97" t="s">
        <v>59</v>
      </c>
      <c r="G97" t="s">
        <v>370</v>
      </c>
      <c r="I97" s="28"/>
      <c r="J97" s="29"/>
      <c r="K97" s="1" t="s">
        <v>56</v>
      </c>
      <c r="L97" t="s">
        <v>371</v>
      </c>
      <c r="O97" t="s">
        <v>59</v>
      </c>
      <c r="P97" t="s">
        <v>300</v>
      </c>
      <c r="R97" s="28"/>
    </row>
    <row r="98" spans="1:18" ht="15.75">
      <c r="A98" s="29"/>
      <c r="B98" s="1" t="s">
        <v>57</v>
      </c>
      <c r="C98" s="211">
        <v>1753640125</v>
      </c>
      <c r="D98" s="211"/>
      <c r="I98" s="28"/>
      <c r="J98" s="29"/>
      <c r="K98" s="1" t="s">
        <v>57</v>
      </c>
      <c r="L98" s="57">
        <v>503970881</v>
      </c>
      <c r="R98" s="28"/>
    </row>
    <row r="99" spans="1:18" ht="15.75">
      <c r="A99" s="29"/>
      <c r="B99" t="s">
        <v>58</v>
      </c>
      <c r="C99" s="45">
        <v>45078</v>
      </c>
      <c r="F99" s="1" t="s">
        <v>40</v>
      </c>
      <c r="H99">
        <v>15</v>
      </c>
      <c r="I99" s="28"/>
      <c r="J99" s="29"/>
      <c r="K99" t="s">
        <v>58</v>
      </c>
      <c r="L99" s="45">
        <v>45078</v>
      </c>
      <c r="O99" s="1" t="s">
        <v>40</v>
      </c>
      <c r="Q99">
        <v>15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08" t="s">
        <v>41</v>
      </c>
      <c r="C101" s="208"/>
      <c r="D101" s="208"/>
      <c r="F101" s="208" t="s">
        <v>42</v>
      </c>
      <c r="G101" s="208"/>
      <c r="H101" s="208"/>
      <c r="I101" s="34"/>
      <c r="J101" s="29"/>
      <c r="K101" s="208" t="s">
        <v>41</v>
      </c>
      <c r="L101" s="208"/>
      <c r="M101" s="208"/>
      <c r="O101" s="208" t="s">
        <v>42</v>
      </c>
      <c r="P101" s="208"/>
      <c r="Q101" s="208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225</v>
      </c>
      <c r="O102" t="s">
        <v>44</v>
      </c>
      <c r="Q102" s="40">
        <f>M102*9.45/100</f>
        <v>21.262499999999999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18.75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18.75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/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262.5</v>
      </c>
      <c r="O107" s="37" t="s">
        <v>51</v>
      </c>
      <c r="P107" s="38"/>
      <c r="Q107" s="42">
        <f>SUM(Q102:Q106)</f>
        <v>21.262499999999999</v>
      </c>
      <c r="R107" s="35"/>
    </row>
    <row r="108" spans="1:18">
      <c r="A108" s="29"/>
      <c r="E108" s="210">
        <f>D107-H107</f>
        <v>241.23750000000001</v>
      </c>
      <c r="I108" s="30"/>
      <c r="J108" s="29"/>
      <c r="N108" s="210">
        <f>M107-Q107</f>
        <v>241.23750000000001</v>
      </c>
      <c r="R108" s="30"/>
    </row>
    <row r="109" spans="1:18">
      <c r="A109" s="29"/>
      <c r="E109" s="210"/>
      <c r="I109" s="30"/>
      <c r="J109" s="29"/>
      <c r="N109" s="210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I113" s="30"/>
      <c r="J113" s="29"/>
      <c r="R113" s="30"/>
    </row>
    <row r="114" spans="1:18">
      <c r="A114" s="29"/>
      <c r="B114" s="209" t="s">
        <v>53</v>
      </c>
      <c r="C114" s="209"/>
      <c r="D114" s="209"/>
      <c r="F114" s="209" t="s">
        <v>54</v>
      </c>
      <c r="G114" s="209"/>
      <c r="H114" s="209"/>
      <c r="I114" s="36"/>
      <c r="J114" s="29"/>
      <c r="K114" s="209" t="s">
        <v>53</v>
      </c>
      <c r="L114" s="209"/>
      <c r="M114" s="209"/>
      <c r="O114" s="209" t="s">
        <v>54</v>
      </c>
      <c r="P114" s="209"/>
      <c r="Q114" s="209"/>
      <c r="R114" s="36"/>
    </row>
    <row r="115" spans="1:18">
      <c r="A115" s="31"/>
      <c r="B115" s="32"/>
      <c r="C115" s="32"/>
      <c r="D115" s="32"/>
      <c r="E115" s="32"/>
      <c r="F115" s="32"/>
      <c r="G115" s="32"/>
      <c r="H115" s="32"/>
      <c r="I115" s="33"/>
      <c r="J115" s="31"/>
      <c r="K115" s="32"/>
      <c r="L115" s="32"/>
      <c r="M115" s="32"/>
      <c r="N115" s="32"/>
      <c r="O115" s="32"/>
      <c r="P115" s="32"/>
      <c r="Q115" s="32"/>
      <c r="R115" s="33"/>
    </row>
    <row r="117" spans="1:18" ht="26.25">
      <c r="A117" s="202" t="s">
        <v>55</v>
      </c>
      <c r="B117" s="203"/>
      <c r="C117" s="203"/>
      <c r="D117" s="203"/>
      <c r="E117" s="203"/>
      <c r="F117" s="203"/>
      <c r="G117" s="203"/>
      <c r="H117" s="203"/>
      <c r="I117" s="204"/>
      <c r="J117" s="202" t="s">
        <v>55</v>
      </c>
      <c r="K117" s="203"/>
      <c r="L117" s="203"/>
      <c r="M117" s="203"/>
      <c r="N117" s="203"/>
      <c r="O117" s="203"/>
      <c r="P117" s="203"/>
      <c r="Q117" s="203"/>
      <c r="R117" s="204"/>
    </row>
    <row r="118" spans="1:18" ht="21">
      <c r="A118" s="205" t="s">
        <v>39</v>
      </c>
      <c r="B118" s="206"/>
      <c r="C118" s="206"/>
      <c r="D118" s="206"/>
      <c r="E118" s="206"/>
      <c r="F118" s="206"/>
      <c r="G118" s="206"/>
      <c r="H118" s="206"/>
      <c r="I118" s="207"/>
      <c r="J118" s="205" t="s">
        <v>39</v>
      </c>
      <c r="K118" s="206"/>
      <c r="L118" s="206"/>
      <c r="M118" s="206"/>
      <c r="N118" s="206"/>
      <c r="O118" s="206"/>
      <c r="P118" s="206"/>
      <c r="Q118" s="206"/>
      <c r="R118" s="207"/>
    </row>
    <row r="119" spans="1:18" ht="21">
      <c r="A119" s="29"/>
      <c r="B119" s="43"/>
      <c r="C119" s="43"/>
      <c r="D119" s="43"/>
      <c r="E119" s="43"/>
      <c r="F119" s="43"/>
      <c r="G119" s="43"/>
      <c r="H119" s="43"/>
      <c r="I119" s="44"/>
      <c r="J119" s="29"/>
      <c r="K119" s="43"/>
      <c r="L119" s="43"/>
      <c r="M119" s="43"/>
      <c r="N119" s="43"/>
      <c r="O119" s="43"/>
      <c r="P119" s="43"/>
      <c r="Q119" s="43"/>
      <c r="R119" s="44"/>
    </row>
    <row r="120" spans="1:18" ht="15.75">
      <c r="A120" s="29"/>
      <c r="B120" s="1" t="s">
        <v>56</v>
      </c>
      <c r="C120" t="s">
        <v>582</v>
      </c>
      <c r="F120" t="s">
        <v>59</v>
      </c>
      <c r="G120" t="s">
        <v>370</v>
      </c>
      <c r="I120" s="28"/>
      <c r="J120" s="29"/>
      <c r="K120" s="1" t="s">
        <v>56</v>
      </c>
      <c r="L120" t="s">
        <v>1012</v>
      </c>
      <c r="O120" t="s">
        <v>59</v>
      </c>
      <c r="P120" t="s">
        <v>716</v>
      </c>
      <c r="R120" s="28"/>
    </row>
    <row r="121" spans="1:18" ht="15.75">
      <c r="A121" s="29"/>
      <c r="B121" s="1" t="s">
        <v>57</v>
      </c>
      <c r="C121" s="211">
        <v>1720145711</v>
      </c>
      <c r="D121" s="211"/>
      <c r="I121" s="28"/>
      <c r="J121" s="29"/>
      <c r="K121" s="1" t="s">
        <v>57</v>
      </c>
      <c r="L121" s="57">
        <v>1718998683</v>
      </c>
      <c r="R121" s="28"/>
    </row>
    <row r="122" spans="1:18" ht="15.75">
      <c r="A122" s="29"/>
      <c r="B122" t="s">
        <v>58</v>
      </c>
      <c r="C122" s="45">
        <v>45078</v>
      </c>
      <c r="F122" s="1" t="s">
        <v>40</v>
      </c>
      <c r="H122">
        <v>15</v>
      </c>
      <c r="I122" s="28"/>
      <c r="J122" s="29"/>
      <c r="K122" t="s">
        <v>58</v>
      </c>
      <c r="L122" s="45">
        <v>45078</v>
      </c>
      <c r="O122" s="1" t="s">
        <v>40</v>
      </c>
      <c r="Q122">
        <v>30</v>
      </c>
      <c r="R122" s="28"/>
    </row>
    <row r="123" spans="1:18" ht="15.75">
      <c r="A123" s="29"/>
      <c r="I123" s="28"/>
      <c r="J123" s="29"/>
      <c r="R123" s="28"/>
    </row>
    <row r="124" spans="1:18" ht="15.75">
      <c r="A124" s="29"/>
      <c r="B124" s="208" t="s">
        <v>41</v>
      </c>
      <c r="C124" s="208"/>
      <c r="D124" s="208"/>
      <c r="F124" s="208" t="s">
        <v>42</v>
      </c>
      <c r="G124" s="208"/>
      <c r="H124" s="208"/>
      <c r="I124" s="34"/>
      <c r="J124" s="29"/>
      <c r="K124" s="208" t="s">
        <v>41</v>
      </c>
      <c r="L124" s="208"/>
      <c r="M124" s="208"/>
      <c r="O124" s="208" t="s">
        <v>42</v>
      </c>
      <c r="P124" s="208"/>
      <c r="Q124" s="208"/>
      <c r="R124" s="34"/>
    </row>
    <row r="125" spans="1:18" ht="15.75">
      <c r="A125" s="29"/>
      <c r="B125" t="s">
        <v>43</v>
      </c>
      <c r="D125" s="40">
        <v>225</v>
      </c>
      <c r="F125" t="s">
        <v>44</v>
      </c>
      <c r="H125" s="40">
        <f>D125*9.45/100</f>
        <v>21.262499999999999</v>
      </c>
      <c r="I125" s="28"/>
      <c r="J125" s="29"/>
      <c r="K125" t="s">
        <v>43</v>
      </c>
      <c r="M125" s="40">
        <v>450</v>
      </c>
      <c r="O125" t="s">
        <v>44</v>
      </c>
      <c r="Q125" s="40">
        <f>M125*9.45/100</f>
        <v>42.524999999999999</v>
      </c>
      <c r="R125" s="28"/>
    </row>
    <row r="126" spans="1:18" ht="15.75">
      <c r="A126" s="29"/>
      <c r="B126" t="s">
        <v>45</v>
      </c>
      <c r="D126" s="40">
        <v>0</v>
      </c>
      <c r="F126" t="s">
        <v>46</v>
      </c>
      <c r="H126" s="40">
        <v>0</v>
      </c>
      <c r="I126" s="28"/>
      <c r="J126" s="29"/>
      <c r="K126" t="s">
        <v>45</v>
      </c>
      <c r="M126" s="40">
        <v>0</v>
      </c>
      <c r="O126" t="s">
        <v>46</v>
      </c>
      <c r="Q126" s="40">
        <v>0</v>
      </c>
      <c r="R126" s="28"/>
    </row>
    <row r="127" spans="1:18" ht="15.75">
      <c r="A127" s="29"/>
      <c r="B127" t="s">
        <v>47</v>
      </c>
      <c r="D127" s="41">
        <f>D125/12</f>
        <v>18.75</v>
      </c>
      <c r="I127" s="28"/>
      <c r="J127" s="29"/>
      <c r="K127" t="s">
        <v>47</v>
      </c>
      <c r="M127" s="41">
        <f>M125/12</f>
        <v>37.5</v>
      </c>
      <c r="R127" s="28"/>
    </row>
    <row r="128" spans="1:18" ht="15.75">
      <c r="A128" s="29"/>
      <c r="B128" t="s">
        <v>48</v>
      </c>
      <c r="D128" s="41">
        <f>D125/12</f>
        <v>18.75</v>
      </c>
      <c r="I128" s="28"/>
      <c r="J128" s="29"/>
      <c r="K128" t="s">
        <v>48</v>
      </c>
      <c r="M128" s="41">
        <f>M125/12</f>
        <v>37.5</v>
      </c>
      <c r="R128" s="28"/>
    </row>
    <row r="129" spans="1:18" ht="15.75">
      <c r="A129" s="29"/>
      <c r="B129" t="s">
        <v>49</v>
      </c>
      <c r="D129" s="41"/>
      <c r="I129" s="28"/>
      <c r="J129" s="29"/>
      <c r="K129" t="s">
        <v>49</v>
      </c>
      <c r="M129" s="41">
        <f>M125*8.33%</f>
        <v>37.484999999999999</v>
      </c>
      <c r="R129" s="28"/>
    </row>
    <row r="130" spans="1:18" ht="15.75">
      <c r="A130" s="29"/>
      <c r="B130" s="37" t="s">
        <v>50</v>
      </c>
      <c r="C130" s="38"/>
      <c r="D130" s="42">
        <f>SUM(D125:D129)</f>
        <v>262.5</v>
      </c>
      <c r="F130" s="37" t="s">
        <v>51</v>
      </c>
      <c r="G130" s="38"/>
      <c r="H130" s="42">
        <f>SUM(H125:H129)</f>
        <v>21.262499999999999</v>
      </c>
      <c r="I130" s="35"/>
      <c r="J130" s="29"/>
      <c r="K130" s="37" t="s">
        <v>50</v>
      </c>
      <c r="L130" s="38"/>
      <c r="M130" s="42">
        <f>SUM(M125:M129)</f>
        <v>562.48500000000001</v>
      </c>
      <c r="O130" s="37" t="s">
        <v>51</v>
      </c>
      <c r="P130" s="38"/>
      <c r="Q130" s="42">
        <f>SUM(Q125:Q129)</f>
        <v>42.524999999999999</v>
      </c>
      <c r="R130" s="35"/>
    </row>
    <row r="131" spans="1:18">
      <c r="A131" s="29"/>
      <c r="E131" s="210">
        <f>D130-H130</f>
        <v>241.23750000000001</v>
      </c>
      <c r="I131" s="30"/>
      <c r="J131" s="29"/>
      <c r="N131" s="210">
        <f>M130-Q130</f>
        <v>519.96</v>
      </c>
      <c r="R131" s="30"/>
    </row>
    <row r="132" spans="1:18">
      <c r="A132" s="29"/>
      <c r="E132" s="210"/>
      <c r="I132" s="30"/>
      <c r="J132" s="29"/>
      <c r="N132" s="210"/>
      <c r="R132" s="30"/>
    </row>
    <row r="133" spans="1:18">
      <c r="A133" s="29"/>
      <c r="E133" s="39" t="s">
        <v>52</v>
      </c>
      <c r="I133" s="30"/>
      <c r="J133" s="29"/>
      <c r="N133" s="39" t="s">
        <v>52</v>
      </c>
      <c r="R133" s="30"/>
    </row>
    <row r="134" spans="1:18">
      <c r="A134" s="29"/>
      <c r="I134" s="30"/>
      <c r="J134" s="29"/>
      <c r="R134" s="30"/>
    </row>
    <row r="135" spans="1:18">
      <c r="A135" s="29"/>
      <c r="I135" s="30"/>
      <c r="J135" s="29"/>
      <c r="R135" s="30"/>
    </row>
    <row r="136" spans="1:18">
      <c r="A136" s="29"/>
      <c r="I136" s="30"/>
      <c r="J136" s="29"/>
      <c r="R136" s="30"/>
    </row>
    <row r="137" spans="1:18">
      <c r="A137" s="29"/>
      <c r="B137" s="209" t="s">
        <v>53</v>
      </c>
      <c r="C137" s="209"/>
      <c r="D137" s="209"/>
      <c r="F137" s="209" t="s">
        <v>54</v>
      </c>
      <c r="G137" s="209"/>
      <c r="H137" s="209"/>
      <c r="I137" s="36"/>
      <c r="J137" s="29"/>
      <c r="K137" s="209" t="s">
        <v>53</v>
      </c>
      <c r="L137" s="209"/>
      <c r="M137" s="209"/>
      <c r="O137" s="209" t="s">
        <v>54</v>
      </c>
      <c r="P137" s="209"/>
      <c r="Q137" s="209"/>
      <c r="R137" s="36"/>
    </row>
    <row r="138" spans="1:18">
      <c r="A138" s="31"/>
      <c r="B138" s="32"/>
      <c r="C138" s="32"/>
      <c r="D138" s="32"/>
      <c r="E138" s="32"/>
      <c r="F138" s="32"/>
      <c r="G138" s="32"/>
      <c r="H138" s="32"/>
      <c r="I138" s="33"/>
      <c r="J138" s="31"/>
      <c r="K138" s="32"/>
      <c r="L138" s="32"/>
      <c r="M138" s="32"/>
      <c r="N138" s="32"/>
      <c r="O138" s="32"/>
      <c r="P138" s="32"/>
      <c r="Q138" s="32"/>
      <c r="R138" s="33"/>
    </row>
    <row r="139" spans="1:18" ht="26.25">
      <c r="B139" s="84"/>
      <c r="C139" s="84"/>
      <c r="D139" s="203" t="s">
        <v>55</v>
      </c>
      <c r="E139" s="203"/>
      <c r="F139" s="203"/>
      <c r="G139" s="84"/>
      <c r="H139" s="84"/>
      <c r="I139" s="85"/>
      <c r="K139" s="84"/>
      <c r="L139" s="84"/>
      <c r="M139" s="203" t="s">
        <v>55</v>
      </c>
      <c r="N139" s="203"/>
      <c r="O139" s="203"/>
      <c r="P139" s="84"/>
      <c r="Q139" s="84"/>
      <c r="R139" s="85"/>
    </row>
    <row r="140" spans="1:18" ht="21">
      <c r="B140" s="43"/>
      <c r="C140" s="43"/>
      <c r="D140" s="206" t="s">
        <v>39</v>
      </c>
      <c r="E140" s="206"/>
      <c r="F140" s="206"/>
      <c r="G140" s="43"/>
      <c r="H140" s="43"/>
      <c r="I140" s="44"/>
      <c r="K140" s="43"/>
      <c r="L140" s="43"/>
      <c r="M140" s="206" t="s">
        <v>39</v>
      </c>
      <c r="N140" s="206"/>
      <c r="O140" s="206"/>
      <c r="P140" s="43"/>
      <c r="Q140" s="43"/>
      <c r="R140" s="44"/>
    </row>
    <row r="141" spans="1:18" ht="21">
      <c r="A141" s="29"/>
      <c r="B141" s="43"/>
      <c r="C141" s="43"/>
      <c r="D141" s="43"/>
      <c r="E141" s="43"/>
      <c r="F141" s="43"/>
      <c r="G141" s="43"/>
      <c r="H141" s="43"/>
      <c r="I141" s="44"/>
      <c r="J141" s="29"/>
      <c r="K141" s="43"/>
      <c r="L141" s="43"/>
      <c r="M141" s="43"/>
      <c r="N141" s="43"/>
      <c r="O141" s="43"/>
      <c r="P141" s="43"/>
      <c r="Q141" s="43"/>
      <c r="R141" s="44"/>
    </row>
    <row r="142" spans="1:18" ht="15.75">
      <c r="A142" s="29"/>
      <c r="B142" s="1" t="s">
        <v>56</v>
      </c>
      <c r="C142" t="s">
        <v>717</v>
      </c>
      <c r="F142" t="s">
        <v>59</v>
      </c>
      <c r="G142" s="216" t="s">
        <v>718</v>
      </c>
      <c r="H142" s="216"/>
      <c r="I142" s="28"/>
      <c r="J142" s="29"/>
      <c r="K142" s="1" t="s">
        <v>56</v>
      </c>
      <c r="L142" t="s">
        <v>1011</v>
      </c>
      <c r="O142" t="s">
        <v>59</v>
      </c>
      <c r="P142" s="216" t="s">
        <v>718</v>
      </c>
      <c r="Q142" s="216"/>
      <c r="R142" s="28"/>
    </row>
    <row r="143" spans="1:18" ht="15.75">
      <c r="A143" s="29"/>
      <c r="B143" s="1" t="s">
        <v>57</v>
      </c>
      <c r="C143" s="211">
        <v>1721244075</v>
      </c>
      <c r="D143" s="211"/>
      <c r="F143" s="218" t="s">
        <v>731</v>
      </c>
      <c r="G143" s="218"/>
      <c r="H143">
        <v>225.02</v>
      </c>
      <c r="I143" s="28"/>
      <c r="J143" s="29"/>
      <c r="K143" s="1" t="s">
        <v>57</v>
      </c>
      <c r="L143">
        <v>924011786</v>
      </c>
      <c r="O143" s="218" t="s">
        <v>731</v>
      </c>
      <c r="P143" s="218"/>
      <c r="Q143">
        <v>229.36</v>
      </c>
      <c r="R143" s="28"/>
    </row>
    <row r="144" spans="1:18" ht="15.75">
      <c r="A144" s="29"/>
      <c r="B144" t="s">
        <v>58</v>
      </c>
      <c r="C144" s="45">
        <v>45084</v>
      </c>
      <c r="F144" s="1" t="s">
        <v>40</v>
      </c>
      <c r="H144">
        <v>15</v>
      </c>
      <c r="I144" s="28"/>
      <c r="J144" s="29"/>
      <c r="K144" t="s">
        <v>58</v>
      </c>
      <c r="L144" s="45">
        <v>45078</v>
      </c>
      <c r="O144" s="1" t="s">
        <v>40</v>
      </c>
      <c r="Q144">
        <v>15</v>
      </c>
      <c r="R144" s="28"/>
    </row>
    <row r="145" spans="1:18" ht="15.75">
      <c r="A145" s="29"/>
      <c r="I145" s="28"/>
      <c r="J145" s="29"/>
      <c r="R145" s="28"/>
    </row>
    <row r="146" spans="1:18" ht="15.75">
      <c r="A146" s="29"/>
      <c r="B146" s="208" t="s">
        <v>41</v>
      </c>
      <c r="C146" s="208"/>
      <c r="D146" s="208"/>
      <c r="F146" s="208" t="s">
        <v>42</v>
      </c>
      <c r="G146" s="208"/>
      <c r="H146" s="208"/>
      <c r="I146" s="34"/>
      <c r="J146" s="29"/>
      <c r="K146" s="208" t="s">
        <v>41</v>
      </c>
      <c r="L146" s="208"/>
      <c r="M146" s="208"/>
      <c r="O146" s="208" t="s">
        <v>732</v>
      </c>
      <c r="P146" s="208"/>
      <c r="Q146" s="208"/>
      <c r="R146" s="34"/>
    </row>
    <row r="147" spans="1:18" ht="15.75">
      <c r="A147" s="29"/>
      <c r="B147" t="s">
        <v>43</v>
      </c>
      <c r="D147" s="40">
        <v>225.02</v>
      </c>
      <c r="F147" t="s">
        <v>44</v>
      </c>
      <c r="H147" s="40">
        <f>D147*9.45/100</f>
        <v>21.264389999999999</v>
      </c>
      <c r="I147" s="28"/>
      <c r="J147" s="29"/>
      <c r="K147" t="s">
        <v>43</v>
      </c>
      <c r="M147" s="40">
        <v>225</v>
      </c>
      <c r="O147" t="s">
        <v>44</v>
      </c>
      <c r="Q147" s="40">
        <f>M147*9.45/100</f>
        <v>21.262499999999999</v>
      </c>
      <c r="R147" s="28"/>
    </row>
    <row r="148" spans="1:18" ht="15.75">
      <c r="A148" s="29"/>
      <c r="B148" t="s">
        <v>45</v>
      </c>
      <c r="D148" s="40">
        <v>0</v>
      </c>
      <c r="F148" t="s">
        <v>46</v>
      </c>
      <c r="H148" s="40"/>
      <c r="I148" s="28"/>
      <c r="J148" s="29"/>
      <c r="K148" t="s">
        <v>45</v>
      </c>
      <c r="M148" s="40">
        <v>0</v>
      </c>
      <c r="O148" t="s">
        <v>46</v>
      </c>
      <c r="Q148" s="40">
        <v>0</v>
      </c>
      <c r="R148" s="28"/>
    </row>
    <row r="149" spans="1:18" ht="15.75">
      <c r="A149" s="29"/>
      <c r="B149" t="s">
        <v>47</v>
      </c>
      <c r="D149" s="41">
        <f>D147/12</f>
        <v>18.751666666666669</v>
      </c>
      <c r="I149" s="28"/>
      <c r="J149" s="29"/>
      <c r="K149" t="s">
        <v>47</v>
      </c>
      <c r="M149" s="41">
        <f>M147/12</f>
        <v>18.75</v>
      </c>
      <c r="R149" s="28"/>
    </row>
    <row r="150" spans="1:18" ht="15.75">
      <c r="A150" s="29"/>
      <c r="B150" t="s">
        <v>48</v>
      </c>
      <c r="D150" s="41">
        <f>D147/12</f>
        <v>18.751666666666669</v>
      </c>
      <c r="I150" s="28"/>
      <c r="J150" s="29"/>
      <c r="K150" t="s">
        <v>48</v>
      </c>
      <c r="M150" s="41">
        <f>M147/12</f>
        <v>18.75</v>
      </c>
      <c r="R150" s="28"/>
    </row>
    <row r="151" spans="1:18" ht="15.75">
      <c r="A151" s="29"/>
      <c r="D151" s="41"/>
      <c r="I151" s="28"/>
      <c r="J151" s="29"/>
      <c r="M151" s="41"/>
      <c r="R151" s="28"/>
    </row>
    <row r="152" spans="1:18" ht="15.75">
      <c r="A152" s="29"/>
      <c r="B152" s="217" t="s">
        <v>50</v>
      </c>
      <c r="C152" s="217"/>
      <c r="D152" s="42">
        <f>SUM(D147:D151)</f>
        <v>262.52333333333337</v>
      </c>
      <c r="F152" s="217" t="s">
        <v>51</v>
      </c>
      <c r="G152" s="217"/>
      <c r="H152" s="42">
        <f>SUM(H147:H151)</f>
        <v>21.264389999999999</v>
      </c>
      <c r="I152" s="35"/>
      <c r="J152" s="29"/>
      <c r="K152" s="37" t="s">
        <v>50</v>
      </c>
      <c r="L152" s="38"/>
      <c r="M152" s="42">
        <f>SUM(M147:M151)</f>
        <v>262.5</v>
      </c>
      <c r="O152" s="217" t="s">
        <v>51</v>
      </c>
      <c r="P152" s="217"/>
      <c r="Q152" s="42">
        <f>SUM(Q147:Q151)</f>
        <v>21.262499999999999</v>
      </c>
      <c r="R152" s="35"/>
    </row>
    <row r="153" spans="1:18" ht="18.75">
      <c r="A153" s="29"/>
      <c r="E153" s="86">
        <f>D152-H152</f>
        <v>241.25894333333338</v>
      </c>
      <c r="I153" s="30"/>
      <c r="J153" s="29"/>
      <c r="N153" s="86">
        <f>M152-Q152</f>
        <v>241.23750000000001</v>
      </c>
      <c r="R153" s="30"/>
    </row>
    <row r="154" spans="1:18" ht="18.75">
      <c r="A154" s="29"/>
      <c r="E154" s="86"/>
      <c r="I154" s="30"/>
      <c r="J154" s="29"/>
      <c r="N154" s="86"/>
      <c r="R154" s="30"/>
    </row>
    <row r="155" spans="1:18">
      <c r="A155" s="29"/>
      <c r="E155" s="39" t="s">
        <v>52</v>
      </c>
      <c r="I155" s="30"/>
      <c r="J155" s="29"/>
      <c r="N155" s="39" t="s">
        <v>52</v>
      </c>
      <c r="R155" s="30"/>
    </row>
    <row r="156" spans="1:18">
      <c r="A156" s="29"/>
      <c r="I156" s="30"/>
      <c r="J156" s="29"/>
      <c r="R156" s="30"/>
    </row>
    <row r="157" spans="1:18">
      <c r="A157" s="29"/>
      <c r="I157" s="30"/>
      <c r="J157" s="29"/>
      <c r="R157" s="30"/>
    </row>
    <row r="158" spans="1:18">
      <c r="A158" s="29"/>
      <c r="I158" s="30"/>
      <c r="J158" s="29"/>
      <c r="R158" s="30"/>
    </row>
    <row r="159" spans="1:18">
      <c r="A159" s="29"/>
      <c r="B159" s="87" t="s">
        <v>53</v>
      </c>
      <c r="C159" s="87"/>
      <c r="D159" s="87"/>
      <c r="F159" s="87" t="s">
        <v>54</v>
      </c>
      <c r="G159" s="87"/>
      <c r="H159" s="87"/>
      <c r="I159" s="36"/>
      <c r="J159" s="29"/>
      <c r="K159" s="87" t="s">
        <v>53</v>
      </c>
      <c r="L159" s="87"/>
      <c r="M159" s="87"/>
      <c r="O159" s="87" t="s">
        <v>54</v>
      </c>
      <c r="P159" s="87"/>
      <c r="Q159" s="87"/>
      <c r="R159" s="36"/>
    </row>
    <row r="160" spans="1:18">
      <c r="A160" s="31"/>
      <c r="B160" s="32"/>
      <c r="C160" s="32"/>
      <c r="D160" s="32"/>
      <c r="E160" s="32"/>
      <c r="F160" s="32"/>
      <c r="G160" s="32"/>
      <c r="H160" s="32"/>
      <c r="I160" s="33"/>
      <c r="J160" s="31"/>
      <c r="K160" s="32"/>
      <c r="L160" s="32"/>
      <c r="M160" s="32"/>
      <c r="N160" s="32"/>
      <c r="O160" s="32"/>
      <c r="P160" s="32"/>
      <c r="Q160" s="32"/>
      <c r="R160" s="33"/>
    </row>
    <row r="162" spans="2:9" ht="26.25">
      <c r="B162" s="84"/>
      <c r="C162" s="84"/>
      <c r="D162" s="203" t="s">
        <v>55</v>
      </c>
      <c r="E162" s="203"/>
      <c r="F162" s="203"/>
      <c r="G162" s="84"/>
      <c r="H162" s="84"/>
      <c r="I162" s="85"/>
    </row>
    <row r="163" spans="2:9" ht="21">
      <c r="B163" s="43"/>
      <c r="C163" s="43"/>
      <c r="D163" s="206" t="s">
        <v>39</v>
      </c>
      <c r="E163" s="206"/>
      <c r="F163" s="206"/>
      <c r="G163" s="43"/>
      <c r="H163" s="43"/>
      <c r="I163" s="44"/>
    </row>
    <row r="164" spans="2:9" ht="21">
      <c r="B164" s="43"/>
      <c r="C164" s="43"/>
      <c r="D164" s="43"/>
      <c r="E164" s="43"/>
      <c r="F164" s="43"/>
      <c r="G164" s="43"/>
      <c r="H164" s="43"/>
      <c r="I164" s="44"/>
    </row>
    <row r="165" spans="2:9" ht="15.75">
      <c r="B165" s="1" t="s">
        <v>56</v>
      </c>
      <c r="C165" t="s">
        <v>1014</v>
      </c>
      <c r="F165" t="s">
        <v>59</v>
      </c>
      <c r="G165" s="216" t="s">
        <v>718</v>
      </c>
      <c r="H165" s="216"/>
      <c r="I165" s="28"/>
    </row>
    <row r="166" spans="2:9" ht="15.75">
      <c r="B166" s="1" t="s">
        <v>57</v>
      </c>
      <c r="C166" s="211">
        <v>1716325822</v>
      </c>
      <c r="D166" s="211"/>
      <c r="F166" s="218" t="s">
        <v>731</v>
      </c>
      <c r="G166" s="218"/>
      <c r="H166">
        <v>225.02</v>
      </c>
      <c r="I166" s="28"/>
    </row>
    <row r="167" spans="2:9" ht="15.75">
      <c r="B167" t="s">
        <v>58</v>
      </c>
      <c r="C167" s="45">
        <v>45078</v>
      </c>
      <c r="F167" s="1" t="s">
        <v>40</v>
      </c>
      <c r="H167">
        <v>30</v>
      </c>
      <c r="I167" s="28"/>
    </row>
    <row r="168" spans="2:9" ht="15.75">
      <c r="I168" s="28"/>
    </row>
    <row r="169" spans="2:9" ht="15.75">
      <c r="B169" s="208" t="s">
        <v>41</v>
      </c>
      <c r="C169" s="208"/>
      <c r="D169" s="208"/>
      <c r="F169" s="208" t="s">
        <v>42</v>
      </c>
      <c r="G169" s="208"/>
      <c r="H169" s="208"/>
      <c r="I169" s="34"/>
    </row>
    <row r="170" spans="2:9" ht="15.75">
      <c r="B170" t="s">
        <v>43</v>
      </c>
      <c r="D170" s="40">
        <v>450.04</v>
      </c>
      <c r="F170" t="s">
        <v>44</v>
      </c>
      <c r="H170" s="40">
        <f>D170*9.45/100</f>
        <v>42.528779999999998</v>
      </c>
      <c r="I170" s="28"/>
    </row>
    <row r="171" spans="2:9" ht="15.75">
      <c r="B171" t="s">
        <v>45</v>
      </c>
      <c r="D171" s="40">
        <v>0</v>
      </c>
      <c r="F171" t="s">
        <v>46</v>
      </c>
      <c r="H171" s="40">
        <v>0</v>
      </c>
      <c r="I171" s="28"/>
    </row>
    <row r="172" spans="2:9" ht="15.75">
      <c r="B172" t="s">
        <v>47</v>
      </c>
      <c r="D172" s="41">
        <f>D170/12</f>
        <v>37.503333333333337</v>
      </c>
      <c r="I172" s="28"/>
    </row>
    <row r="173" spans="2:9" ht="15.75">
      <c r="B173" t="s">
        <v>48</v>
      </c>
      <c r="D173" s="41">
        <f>D170/12</f>
        <v>37.503333333333337</v>
      </c>
      <c r="I173" s="28"/>
    </row>
    <row r="174" spans="2:9" ht="15.75">
      <c r="B174" t="s">
        <v>1015</v>
      </c>
      <c r="D174" s="41">
        <f>D170*8.33%</f>
        <v>37.488332</v>
      </c>
      <c r="I174" s="28"/>
    </row>
    <row r="175" spans="2:9" ht="15.75">
      <c r="B175" s="217" t="s">
        <v>50</v>
      </c>
      <c r="C175" s="217"/>
      <c r="D175" s="42">
        <f>SUM(D170:D174)</f>
        <v>562.53499866666675</v>
      </c>
      <c r="F175" s="217" t="s">
        <v>51</v>
      </c>
      <c r="G175" s="217"/>
      <c r="H175" s="42">
        <f>SUM(H170:H174)</f>
        <v>42.528779999999998</v>
      </c>
      <c r="I175" s="35"/>
    </row>
    <row r="176" spans="2:9" ht="18.75">
      <c r="E176" s="86">
        <f>D175-H175</f>
        <v>520.00621866666677</v>
      </c>
      <c r="I176" s="30"/>
    </row>
    <row r="177" spans="2:9" ht="18.75">
      <c r="E177" s="86"/>
      <c r="I177" s="30"/>
    </row>
    <row r="178" spans="2:9">
      <c r="E178" s="39" t="s">
        <v>52</v>
      </c>
      <c r="I178" s="30"/>
    </row>
    <row r="179" spans="2:9">
      <c r="I179" s="30"/>
    </row>
    <row r="180" spans="2:9">
      <c r="I180" s="30"/>
    </row>
    <row r="181" spans="2:9">
      <c r="I181" s="30"/>
    </row>
    <row r="182" spans="2:9">
      <c r="B182" s="87" t="s">
        <v>53</v>
      </c>
      <c r="C182" s="87"/>
      <c r="D182" s="87"/>
      <c r="F182" s="87" t="s">
        <v>54</v>
      </c>
      <c r="G182" s="87"/>
      <c r="H182" s="87"/>
      <c r="I182" s="36"/>
    </row>
    <row r="183" spans="2:9">
      <c r="B183" s="32"/>
      <c r="C183" s="32"/>
      <c r="D183" s="32"/>
      <c r="E183" s="32"/>
      <c r="F183" s="32"/>
      <c r="G183" s="32"/>
      <c r="H183" s="32"/>
      <c r="I183" s="33"/>
    </row>
    <row r="184" spans="2:9" ht="26.25" customHeight="1"/>
    <row r="198" ht="15" customHeight="1"/>
    <row r="199" ht="15" customHeight="1"/>
    <row r="207" ht="26.25" customHeight="1"/>
    <row r="221" ht="15" customHeight="1"/>
    <row r="222" ht="15" customHeight="1"/>
    <row r="230" ht="26.25" customHeight="1"/>
    <row r="244" ht="15" customHeight="1"/>
    <row r="245" ht="15" customHeight="1"/>
    <row r="253" ht="26.25" customHeight="1"/>
    <row r="267" ht="15" customHeight="1"/>
    <row r="268" ht="15" customHeight="1"/>
  </sheetData>
  <mergeCells count="143">
    <mergeCell ref="C27:D27"/>
    <mergeCell ref="C5:D5"/>
    <mergeCell ref="C143:D143"/>
    <mergeCell ref="C166:D166"/>
    <mergeCell ref="D162:F162"/>
    <mergeCell ref="D163:F163"/>
    <mergeCell ref="G165:H165"/>
    <mergeCell ref="F166:G166"/>
    <mergeCell ref="G142:H142"/>
    <mergeCell ref="B30:D30"/>
    <mergeCell ref="A71:I71"/>
    <mergeCell ref="A94:I94"/>
    <mergeCell ref="D139:F139"/>
    <mergeCell ref="D140:F140"/>
    <mergeCell ref="A117:I117"/>
    <mergeCell ref="A118:I118"/>
    <mergeCell ref="B124:D124"/>
    <mergeCell ref="F124:H124"/>
    <mergeCell ref="E131:E132"/>
    <mergeCell ref="B137:D137"/>
    <mergeCell ref="F137:H137"/>
    <mergeCell ref="C121:D121"/>
    <mergeCell ref="B169:D169"/>
    <mergeCell ref="F169:H169"/>
    <mergeCell ref="B175:C175"/>
    <mergeCell ref="F175:G175"/>
    <mergeCell ref="M139:O139"/>
    <mergeCell ref="M140:O140"/>
    <mergeCell ref="O30:Q30"/>
    <mergeCell ref="O67:Q67"/>
    <mergeCell ref="N131:N132"/>
    <mergeCell ref="K137:M137"/>
    <mergeCell ref="O137:Q137"/>
    <mergeCell ref="J117:R117"/>
    <mergeCell ref="J118:R118"/>
    <mergeCell ref="K124:M124"/>
    <mergeCell ref="O124:Q124"/>
    <mergeCell ref="O143:P143"/>
    <mergeCell ref="F143:G143"/>
    <mergeCell ref="O146:Q146"/>
    <mergeCell ref="K146:M146"/>
    <mergeCell ref="O152:P152"/>
    <mergeCell ref="F152:G152"/>
    <mergeCell ref="B152:C152"/>
    <mergeCell ref="B146:D146"/>
    <mergeCell ref="F146:H146"/>
    <mergeCell ref="P142:Q14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C74:D74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7:I47"/>
    <mergeCell ref="J47:R47"/>
    <mergeCell ref="A48:I48"/>
    <mergeCell ref="J48:R48"/>
    <mergeCell ref="B54:D54"/>
    <mergeCell ref="F54:H54"/>
    <mergeCell ref="K54:M54"/>
    <mergeCell ref="O54:Q54"/>
    <mergeCell ref="C51:D51"/>
    <mergeCell ref="K30:M30"/>
    <mergeCell ref="E37:E38"/>
    <mergeCell ref="N37:N38"/>
    <mergeCell ref="B43:D43"/>
    <mergeCell ref="K43:M43"/>
    <mergeCell ref="F43:H43"/>
    <mergeCell ref="O43:Q43"/>
    <mergeCell ref="A70:I70"/>
    <mergeCell ref="J70:R70"/>
    <mergeCell ref="J71:R71"/>
    <mergeCell ref="E61:E62"/>
    <mergeCell ref="N61:N62"/>
    <mergeCell ref="B67:D67"/>
    <mergeCell ref="F67:H67"/>
    <mergeCell ref="K67:M67"/>
    <mergeCell ref="B90:D90"/>
    <mergeCell ref="F90:H90"/>
    <mergeCell ref="K90:M90"/>
    <mergeCell ref="O90:Q90"/>
    <mergeCell ref="B77:D77"/>
    <mergeCell ref="F77:H77"/>
    <mergeCell ref="K77:M77"/>
    <mergeCell ref="O77:Q77"/>
    <mergeCell ref="E84:E85"/>
    <mergeCell ref="N84:N85"/>
    <mergeCell ref="J94:R94"/>
    <mergeCell ref="A95:I95"/>
    <mergeCell ref="J95:R95"/>
    <mergeCell ref="B101:D101"/>
    <mergeCell ref="F101:H101"/>
    <mergeCell ref="K101:M101"/>
    <mergeCell ref="O101:Q101"/>
    <mergeCell ref="O114:Q114"/>
    <mergeCell ref="E108:E109"/>
    <mergeCell ref="N108:N109"/>
    <mergeCell ref="B114:D114"/>
    <mergeCell ref="F114:H114"/>
    <mergeCell ref="K114:M114"/>
    <mergeCell ref="C98:D98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11" t="s">
        <v>112</v>
      </c>
      <c r="E1" s="211"/>
      <c r="F1" s="211"/>
      <c r="N1" s="211" t="s">
        <v>112</v>
      </c>
      <c r="O1" s="211"/>
      <c r="P1" s="211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187" t="s">
        <v>124</v>
      </c>
      <c r="E17" s="187"/>
      <c r="F17" s="187"/>
      <c r="G17" s="3"/>
      <c r="H17" s="3"/>
      <c r="L17" s="3"/>
      <c r="M17" s="3"/>
      <c r="N17" s="187" t="s">
        <v>124</v>
      </c>
      <c r="O17" s="187"/>
      <c r="P17" s="187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S43"/>
  <sheetViews>
    <sheetView topLeftCell="C25" workbookViewId="0">
      <selection activeCell="J39" sqref="J39:Q39"/>
    </sheetView>
  </sheetViews>
  <sheetFormatPr baseColWidth="10" defaultRowHeight="15"/>
  <cols>
    <col min="3" max="3" width="9.85546875" customWidth="1"/>
    <col min="12" max="12" width="11.42578125" customWidth="1"/>
  </cols>
  <sheetData>
    <row r="1" spans="1:19" ht="15.75" thickBot="1">
      <c r="A1" t="s">
        <v>275</v>
      </c>
      <c r="B1" t="s">
        <v>1075</v>
      </c>
      <c r="C1" t="s">
        <v>1076</v>
      </c>
      <c r="D1" t="s">
        <v>167</v>
      </c>
      <c r="E1" t="s">
        <v>1077</v>
      </c>
      <c r="F1" t="s">
        <v>1078</v>
      </c>
      <c r="G1" t="s">
        <v>7</v>
      </c>
      <c r="H1" t="s">
        <v>1079</v>
      </c>
    </row>
    <row r="2" spans="1:19" ht="15.75" thickBot="1">
      <c r="I2" s="166"/>
      <c r="R2" s="166"/>
      <c r="S2" s="166"/>
    </row>
    <row r="3" spans="1:19" ht="15.75" thickBot="1"/>
    <row r="4" spans="1:19" ht="15.75" thickBot="1">
      <c r="I4" s="166"/>
      <c r="R4" s="166"/>
      <c r="S4" s="166"/>
    </row>
    <row r="5" spans="1:19" ht="15.75" thickBot="1">
      <c r="I5" s="166"/>
      <c r="R5" s="166"/>
      <c r="S5" s="166"/>
    </row>
    <row r="6" spans="1:19" ht="15.75" thickBot="1">
      <c r="I6" s="166"/>
      <c r="R6" s="166"/>
      <c r="S6" s="166"/>
    </row>
    <row r="7" spans="1:19" ht="15.75" thickBot="1">
      <c r="I7" s="166"/>
      <c r="R7" s="166"/>
      <c r="S7" s="166"/>
    </row>
    <row r="8" spans="1:19" ht="15.75" thickBot="1">
      <c r="I8" s="166"/>
      <c r="K8" s="170"/>
      <c r="M8" s="155"/>
      <c r="R8" s="166"/>
      <c r="S8" s="166"/>
    </row>
    <row r="9" spans="1:19" ht="15.75" thickBot="1">
      <c r="K9" s="170"/>
      <c r="P9" s="166"/>
      <c r="Q9" s="166"/>
    </row>
    <row r="10" spans="1:19" ht="15.75" thickBot="1">
      <c r="B10" s="170"/>
      <c r="D10" s="155"/>
      <c r="K10" s="170"/>
      <c r="P10" s="166"/>
      <c r="Q10" s="166"/>
    </row>
    <row r="11" spans="1:19" ht="15.75" thickBot="1">
      <c r="I11" s="166"/>
      <c r="K11" s="170"/>
      <c r="M11" s="155"/>
      <c r="R11" s="166"/>
      <c r="S11" s="166"/>
    </row>
    <row r="12" spans="1:19" ht="15.75" thickBot="1">
      <c r="I12" s="166"/>
      <c r="K12" s="170"/>
      <c r="P12" s="166"/>
      <c r="Q12" s="166"/>
      <c r="R12" s="166"/>
      <c r="S12" s="166"/>
    </row>
    <row r="13" spans="1:19" ht="15.75" thickBot="1">
      <c r="I13" s="166"/>
      <c r="K13" s="170"/>
      <c r="P13" s="166"/>
      <c r="Q13" s="166"/>
      <c r="R13" s="166"/>
      <c r="S13" s="166"/>
    </row>
    <row r="14" spans="1:19" ht="18" customHeight="1" thickBot="1">
      <c r="B14" s="170"/>
      <c r="D14" s="155"/>
      <c r="J14" s="152"/>
      <c r="K14" s="171"/>
      <c r="L14" s="152"/>
      <c r="M14" s="154"/>
      <c r="N14" s="152"/>
      <c r="O14" s="152"/>
    </row>
    <row r="15" spans="1:19" ht="15.75" thickBot="1">
      <c r="B15" s="170"/>
      <c r="D15" s="155"/>
      <c r="P15" s="1"/>
    </row>
    <row r="16" spans="1:19" ht="15.75" thickBot="1">
      <c r="I16" s="166"/>
      <c r="J16" s="166"/>
      <c r="K16" s="166"/>
      <c r="L16" s="166"/>
      <c r="M16" s="166"/>
      <c r="N16" s="166"/>
      <c r="O16" s="166"/>
      <c r="P16" s="166"/>
      <c r="Q16" s="166"/>
      <c r="R16" s="166"/>
      <c r="S16" s="166"/>
    </row>
    <row r="18" spans="2:19" ht="15.75" thickBot="1"/>
    <row r="19" spans="2:19" ht="15.75" thickBot="1">
      <c r="B19" s="170"/>
      <c r="G19" s="166"/>
      <c r="H19" s="166"/>
      <c r="I19" s="166"/>
      <c r="R19" s="166"/>
      <c r="S19" s="166"/>
    </row>
    <row r="20" spans="2:19" ht="15.75" thickBot="1">
      <c r="I20" s="166"/>
      <c r="R20" s="166"/>
      <c r="S20" s="166"/>
    </row>
    <row r="21" spans="2:19" ht="15.75" thickBot="1">
      <c r="I21" s="166"/>
      <c r="R21" s="166"/>
      <c r="S21" s="166"/>
    </row>
    <row r="22" spans="2:19" ht="15.75" thickBot="1">
      <c r="I22" s="166"/>
      <c r="R22" s="166"/>
      <c r="S22" s="166"/>
    </row>
    <row r="23" spans="2:19" ht="15.75" thickBot="1">
      <c r="I23" s="166"/>
      <c r="R23" s="166"/>
      <c r="S23" s="166"/>
    </row>
    <row r="24" spans="2:19" ht="15.75" thickBot="1">
      <c r="I24" s="166"/>
      <c r="J24" s="166"/>
      <c r="K24" s="166"/>
      <c r="L24" s="166"/>
      <c r="M24" s="166"/>
      <c r="N24" s="166"/>
      <c r="O24" s="166"/>
      <c r="P24" s="166"/>
      <c r="Q24" s="166"/>
      <c r="R24" s="166"/>
      <c r="S24" s="166"/>
    </row>
    <row r="25" spans="2:19" ht="15.75" thickBot="1">
      <c r="I25" s="166"/>
      <c r="R25" s="166"/>
      <c r="S25" s="166"/>
    </row>
    <row r="26" spans="2:19">
      <c r="B26" s="170"/>
    </row>
    <row r="27" spans="2:19" ht="20.25" customHeight="1"/>
    <row r="28" spans="2:19" ht="15.75" customHeight="1" thickBot="1"/>
    <row r="29" spans="2:19" ht="15.75" thickBot="1">
      <c r="G29" s="166"/>
      <c r="H29" s="166"/>
      <c r="I29" s="166"/>
      <c r="R29" s="166"/>
      <c r="S29" s="166"/>
    </row>
    <row r="30" spans="2:19" ht="15.75" thickBot="1">
      <c r="G30" s="166"/>
      <c r="H30" s="166"/>
      <c r="I30" s="166"/>
      <c r="J30" s="166"/>
      <c r="K30" s="166"/>
      <c r="L30" s="166"/>
      <c r="M30" s="166"/>
      <c r="N30" s="166"/>
      <c r="O30" s="166"/>
      <c r="P30" s="166"/>
      <c r="Q30" s="166"/>
      <c r="R30" s="166"/>
      <c r="S30" s="166"/>
    </row>
    <row r="31" spans="2:19" ht="15.75" thickBot="1">
      <c r="G31" s="166"/>
      <c r="H31" s="166"/>
      <c r="I31" s="166"/>
      <c r="R31" s="166"/>
      <c r="S31" s="166"/>
    </row>
    <row r="32" spans="2:19" ht="15.75" thickBot="1">
      <c r="G32" s="166"/>
      <c r="H32" s="166"/>
      <c r="I32" s="166"/>
      <c r="R32" s="166"/>
      <c r="S32" s="166"/>
    </row>
    <row r="33" spans="4:19" ht="15.75" thickBot="1">
      <c r="G33" s="166"/>
      <c r="H33" s="166"/>
      <c r="I33" s="166"/>
      <c r="R33" s="166"/>
      <c r="S33" s="166"/>
    </row>
    <row r="34" spans="4:19" ht="15.75" thickBot="1">
      <c r="G34" s="166"/>
      <c r="H34" s="166"/>
      <c r="I34" s="166"/>
      <c r="J34" s="166"/>
      <c r="K34" s="166"/>
      <c r="L34" s="166"/>
      <c r="M34" s="166"/>
      <c r="N34" s="166"/>
      <c r="O34" s="166"/>
      <c r="Q34" s="166"/>
      <c r="R34" s="166"/>
      <c r="S34" s="166"/>
    </row>
    <row r="35" spans="4:19">
      <c r="D35" s="155"/>
    </row>
    <row r="36" spans="4:19" ht="15.75" thickBot="1">
      <c r="D36" s="155"/>
    </row>
    <row r="37" spans="4:19" ht="15.75" thickBot="1">
      <c r="G37" s="166"/>
      <c r="H37" s="166"/>
      <c r="I37" s="166"/>
      <c r="R37" s="166"/>
      <c r="S37" s="166"/>
    </row>
    <row r="38" spans="4:19" ht="15.75" thickBot="1">
      <c r="G38" s="166"/>
      <c r="H38" s="166"/>
      <c r="I38" s="166"/>
      <c r="J38" s="166"/>
      <c r="K38" s="166"/>
      <c r="L38" s="166"/>
      <c r="M38" s="166"/>
      <c r="N38" s="166"/>
      <c r="O38" s="166"/>
      <c r="P38" s="166"/>
      <c r="Q38" s="166"/>
      <c r="R38" s="166"/>
      <c r="S38" s="166"/>
    </row>
    <row r="39" spans="4:19" ht="18" customHeight="1" thickBot="1">
      <c r="G39" s="166"/>
      <c r="H39" s="166"/>
      <c r="I39" s="166"/>
      <c r="R39" s="166"/>
      <c r="S39" s="166"/>
    </row>
    <row r="40" spans="4:19">
      <c r="D40" s="155"/>
    </row>
    <row r="41" spans="4:19" ht="15.75" thickBot="1">
      <c r="D41" s="155"/>
    </row>
    <row r="42" spans="4:19" ht="15.75" thickBot="1">
      <c r="G42" s="166"/>
      <c r="H42" s="166"/>
      <c r="I42" s="166"/>
      <c r="J42" s="166"/>
      <c r="K42" s="166"/>
      <c r="L42" s="166"/>
      <c r="M42" s="166"/>
      <c r="N42" s="166"/>
      <c r="O42" s="166"/>
      <c r="P42" s="166"/>
      <c r="Q42" s="166"/>
      <c r="R42" s="166"/>
      <c r="S42" s="166"/>
    </row>
    <row r="43" spans="4:19">
      <c r="D43" s="167">
        <f>SUM(D3:D41)</f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2023-07-20T17:10:40Z</cp:lastPrinted>
  <dcterms:created xsi:type="dcterms:W3CDTF">2022-12-25T20:52:30Z</dcterms:created>
  <dcterms:modified xsi:type="dcterms:W3CDTF">2023-07-24T19:58:38Z</dcterms:modified>
</cp:coreProperties>
</file>