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68" i="23" l="1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C817" i="3" l="1"/>
  <c r="R788" i="3" l="1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2" i="22" s="1"/>
  <c r="C975" i="22" s="1"/>
  <c r="C978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3" i="22" l="1"/>
  <c r="C1002" i="22" s="1"/>
  <c r="C979" i="22" s="1"/>
  <c r="X933" i="22"/>
  <c r="C980" i="22"/>
  <c r="Y983" i="22" s="1"/>
  <c r="Y1002" i="22" s="1"/>
  <c r="Y979" i="22" s="1"/>
  <c r="C1020" i="22"/>
  <c r="C1023" i="22" s="1"/>
  <c r="Y975" i="22"/>
  <c r="Y978" i="22" s="1"/>
  <c r="C518" i="19"/>
  <c r="C530" i="19" s="1"/>
  <c r="C513" i="19" s="1"/>
  <c r="C514" i="19" s="1"/>
  <c r="Y518" i="19" s="1"/>
  <c r="Y530" i="19" s="1"/>
  <c r="Y513" i="19" s="1"/>
  <c r="X470" i="19"/>
  <c r="Y390" i="16"/>
  <c r="B981" i="22" l="1"/>
  <c r="X983" i="22"/>
  <c r="Y980" i="22"/>
  <c r="C1029" i="22" s="1"/>
  <c r="C1048" i="22" s="1"/>
  <c r="C1024" i="22" s="1"/>
  <c r="C1025" i="22" s="1"/>
  <c r="Y1029" i="22" s="1"/>
  <c r="Y1048" i="22" s="1"/>
  <c r="Y1024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27" i="22" l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X378" i="7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B424" i="7" l="1"/>
  <c r="Y426" i="7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91" i="4" l="1"/>
  <c r="Y491" i="4"/>
  <c r="Y504" i="4" s="1"/>
  <c r="Y486" i="4" s="1"/>
  <c r="Y487" i="4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B565" i="2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556" i="2" l="1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C838" i="6" l="1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B836" i="6"/>
  <c r="Y838" i="6"/>
  <c r="Y857" i="6" s="1"/>
  <c r="Y833" i="6" s="1"/>
  <c r="X838" i="6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783" i="2" l="1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34" i="6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C829" i="2"/>
  <c r="C848" i="2" s="1"/>
  <c r="C824" i="2" s="1"/>
  <c r="C825" i="2" s="1"/>
  <c r="X829" i="2" s="1"/>
  <c r="Y947" i="8"/>
  <c r="C1003" i="8" s="1"/>
  <c r="C1022" i="8" s="1"/>
  <c r="C999" i="8" s="1"/>
  <c r="Y956" i="8"/>
  <c r="Y975" i="8" s="1"/>
  <c r="Y951" i="8" s="1"/>
  <c r="X956" i="8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B829" i="2" l="1"/>
  <c r="Y829" i="2"/>
  <c r="Y848" i="2" s="1"/>
  <c r="Y824" i="2" s="1"/>
  <c r="Y820" i="2"/>
  <c r="Y823" i="2" s="1"/>
  <c r="Y825" i="2" s="1"/>
  <c r="C877" i="2" s="1"/>
  <c r="C896" i="2" s="1"/>
  <c r="C873" i="2" s="1"/>
  <c r="B827" i="2"/>
  <c r="Y952" i="8"/>
  <c r="X953" i="8"/>
  <c r="C995" i="8"/>
  <c r="C998" i="8" s="1"/>
  <c r="C1000" i="8" s="1"/>
  <c r="Y1003" i="8" s="1"/>
  <c r="Y1022" i="8" s="1"/>
  <c r="Y999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26" i="2" l="1"/>
  <c r="C869" i="2"/>
  <c r="C872" i="2" s="1"/>
  <c r="C874" i="2" s="1"/>
  <c r="Y869" i="2" s="1"/>
  <c r="Y872" i="2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914" i="2" l="1"/>
  <c r="C917" i="2" s="1"/>
  <c r="Y877" i="2"/>
  <c r="Y896" i="2" s="1"/>
  <c r="Y873" i="2" s="1"/>
  <c r="Y874" i="2" s="1"/>
  <c r="X875" i="2" s="1"/>
  <c r="B875" i="2"/>
  <c r="X877" i="2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C923" i="2" l="1"/>
  <c r="C942" i="2" s="1"/>
  <c r="C918" i="2" s="1"/>
  <c r="C919" i="2" s="1"/>
  <c r="Y923" i="2" s="1"/>
  <c r="Y942" i="2" s="1"/>
  <c r="Y918" i="2" s="1"/>
  <c r="B923" i="2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Y914" i="2" l="1"/>
  <c r="C970" i="2" s="1"/>
  <c r="C989" i="2" s="1"/>
  <c r="C966" i="2" s="1"/>
  <c r="B921" i="2"/>
  <c r="X923" i="2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Y917" i="2" l="1"/>
  <c r="Y919" i="2" s="1"/>
  <c r="X920" i="2" s="1"/>
  <c r="C632" i="1"/>
  <c r="C635" i="1" s="1"/>
  <c r="C637" i="1" s="1"/>
  <c r="X592" i="1"/>
  <c r="Y928" i="6"/>
  <c r="X929" i="6" s="1"/>
  <c r="C979" i="6"/>
  <c r="C998" i="6" s="1"/>
  <c r="C975" i="6" s="1"/>
  <c r="C962" i="2" l="1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C855" i="1"/>
  <c r="C874" i="1" s="1"/>
  <c r="C850" i="1" s="1"/>
  <c r="C851" i="1" s="1"/>
  <c r="Y855" i="1" s="1"/>
  <c r="Y874" i="1" s="1"/>
  <c r="Y850" i="1" s="1"/>
  <c r="B855" i="1"/>
  <c r="Y846" i="1" l="1"/>
  <c r="Y849" i="1" s="1"/>
  <c r="Y851" i="1" s="1"/>
  <c r="X855" i="1"/>
  <c r="B853" i="1"/>
  <c r="C903" i="1" l="1"/>
  <c r="C922" i="1" s="1"/>
  <c r="C899" i="1" s="1"/>
  <c r="C895" i="1"/>
  <c r="C898" i="1" s="1"/>
  <c r="X852" i="1"/>
  <c r="C900" i="1" l="1"/>
  <c r="C940" i="1" s="1"/>
  <c r="C943" i="1" s="1"/>
  <c r="Y895" i="1"/>
  <c r="Y898" i="1" s="1"/>
  <c r="Y903" i="1" l="1"/>
  <c r="Y922" i="1" s="1"/>
  <c r="Y899" i="1" s="1"/>
  <c r="Y900" i="1" s="1"/>
  <c r="X903" i="1"/>
  <c r="B901" i="1"/>
  <c r="B949" i="1" l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C836" i="3" l="1"/>
  <c r="C813" i="3" s="1"/>
  <c r="B770" i="3"/>
  <c r="Y772" i="3"/>
  <c r="Y789" i="3" s="1"/>
  <c r="Y767" i="3" s="1"/>
  <c r="Y768" i="3" s="1"/>
  <c r="X769" i="3" s="1"/>
  <c r="X772" i="3"/>
  <c r="C809" i="3" l="1"/>
  <c r="C812" i="3" s="1"/>
  <c r="C814" i="3" s="1"/>
  <c r="Y809" i="3" s="1"/>
  <c r="Y812" i="3" s="1"/>
  <c r="C854" i="3" l="1"/>
  <c r="C857" i="3" s="1"/>
  <c r="B815" i="3"/>
  <c r="Y817" i="3"/>
  <c r="Y836" i="3" s="1"/>
  <c r="Y813" i="3" s="1"/>
  <c r="Y814" i="3" s="1"/>
  <c r="X815" i="3" s="1"/>
  <c r="X817" i="3"/>
  <c r="B863" i="3" l="1"/>
  <c r="C863" i="3"/>
  <c r="C882" i="3" s="1"/>
  <c r="C858" i="3" s="1"/>
  <c r="C859" i="3" s="1"/>
  <c r="B861" i="3" s="1"/>
  <c r="X863" i="3" l="1"/>
  <c r="Y863" i="3"/>
  <c r="Y882" i="3" s="1"/>
  <c r="Y858" i="3" s="1"/>
  <c r="Y854" i="3"/>
  <c r="Y857" i="3" s="1"/>
  <c r="Y859" i="3" l="1"/>
  <c r="C903" i="3" s="1"/>
  <c r="C906" i="3" s="1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s="1"/>
  <c r="X882" i="4" s="1"/>
  <c r="C930" i="4" l="1"/>
  <c r="C949" i="4" s="1"/>
  <c r="C925" i="4" s="1"/>
  <c r="C926" i="4" s="1"/>
  <c r="X930" i="4" s="1"/>
  <c r="B930" i="4"/>
  <c r="Y921" i="4" l="1"/>
  <c r="C977" i="4" s="1"/>
  <c r="C996" i="4" s="1"/>
  <c r="C973" i="4" s="1"/>
  <c r="Y930" i="4"/>
  <c r="Y949" i="4" s="1"/>
  <c r="Y925" i="4" s="1"/>
  <c r="B928" i="4"/>
  <c r="Y924" i="4" l="1"/>
  <c r="Y926" i="4" s="1"/>
  <c r="C969" i="4" s="1"/>
  <c r="C972" i="4" s="1"/>
  <c r="C974" i="4" s="1"/>
  <c r="X927" i="4" l="1"/>
  <c r="C1014" i="4"/>
  <c r="C1017" i="4" s="1"/>
  <c r="B975" i="4"/>
  <c r="Y969" i="4"/>
  <c r="Y972" i="4" s="1"/>
  <c r="Y977" i="4"/>
  <c r="Y996" i="4" s="1"/>
  <c r="Y973" i="4" s="1"/>
  <c r="X977" i="4"/>
  <c r="Y974" i="4" l="1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<sst xmlns="http://schemas.openxmlformats.org/spreadsheetml/2006/main" count="28174" uniqueCount="1461">
  <si>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</si>
  <si>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</si>
  <si>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</si>
  <si>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</si>
  <si>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</si>
  <si>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</si>
  <si>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</si>
  <si>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</si>
  <si>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</si>
  <si>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</si>
  <si>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</si>
  <si>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</si>
  <si>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</si>
  <si>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</si>
  <si>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</si>
  <si>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</si>
  <si>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</si>
  <si>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</si>
  <si>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</si>
  <si>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</si>
  <si>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</si>
  <si>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</si>
  <si>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</si>
  <si>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</si>
  <si>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</si>
  <si>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</si>
  <si>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</si>
  <si>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</si>
  <si>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</si>
  <si>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</si>
  <si>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</si>
  <si>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</si>
  <si>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</si>
  <si>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</si>
  <si>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</si>
  <si>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</si>
  <si>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</si>
  <si>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</si>
  <si>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</si>
  <si>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</si>
  <si>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</si>
  <si>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</si>
  <si>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</si>
  <si>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</si>
  <si>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</si>
  <si>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</si>
  <si>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</si>
  <si>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</si>
  <si>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</si>
  <si>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</si>
  <si>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</si>
  <si>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</si>
  <si>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</si>
  <si>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</si>
  <si>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</si>
  <si>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</si>
  <si>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</si>
  <si>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</si>
  <si>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</si>
  <si>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</si>
  <si>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</si>
  <si>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</si>
  <si>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</si>
  <si>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</si>
  <si>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</si>
  <si>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</si>
  <si>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</si>
  <si>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</si>
  <si>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</si>
  <si>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</si>
  <si>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</si>
  <si>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</si>
  <si>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</si>
  <si>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</si>
  <si>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</si>
  <si>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</si>
  <si>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</si>
  <si>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</si>
  <si>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</si>
  <si>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</si>
  <si>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</si>
  <si>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</si>
  <si>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</si>
  <si>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</si>
  <si>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</si>
  <si>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</si>
  <si>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</si>
  <si>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</si>
  <si>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</si>
  <si>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</si>
  <si>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</si>
  <si>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</si>
  <si>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</si>
  <si>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</si>
  <si>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</si>
  <si>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</si>
  <si>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</si>
  <si>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</si>
  <si>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</si>
  <si>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</si>
  <si>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</si>
  <si>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</si>
  <si>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</si>
  <si>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</si>
  <si>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</si>
  <si>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</si>
  <si>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</si>
  <si>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</si>
  <si>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</si>
  <si>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</si>
  <si>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</si>
  <si>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</si>
  <si>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</si>
  <si>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</si>
  <si>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</si>
  <si>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</si>
  <si>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</si>
  <si>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</si>
  <si>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</si>
  <si>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</si>
  <si>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</si>
  <si>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</si>
  <si>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</si>
  <si>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</si>
  <si>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</si>
  <si>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</si>
  <si>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</si>
  <si>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</si>
  <si>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</si>
  <si>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</si>
  <si>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</si>
  <si>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</si>
  <si>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</si>
  <si>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</si>
  <si>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</si>
  <si>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</si>
  <si>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</si>
  <si>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</si>
  <si>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</si>
  <si>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</si>
  <si>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</si>
  <si>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</si>
  <si>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</si>
  <si>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</si>
  <si>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</si>
  <si>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</si>
  <si>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</si>
  <si>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</si>
  <si>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</si>
  <si>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</si>
  <si>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</si>
  <si>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</si>
  <si>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</si>
  <si>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</si>
  <si>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</si>
  <si>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</si>
  <si>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</si>
  <si>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</si>
  <si>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</si>
  <si>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</si>
  <si>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</si>
  <si>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</si>
  <si>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</si>
  <si>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</si>
  <si>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</si>
  <si>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</si>
  <si>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</si>
  <si>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</si>
  <si>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</si>
  <si>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</si>
  <si>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</si>
  <si>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</si>
  <si>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</si>
  <si>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</si>
  <si>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</si>
  <si>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</si>
  <si>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</si>
  <si>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</si>
  <si>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</si>
  <si>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</si>
  <si>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</si>
  <si>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</si>
  <si>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</si>
  <si>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</si>
  <si>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</si>
  <si>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</si>
  <si>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</si>
  <si>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</si>
  <si>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</si>
  <si>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</si>
  <si>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</si>
  <si>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</si>
  <si>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</si>
  <si>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</si>
  <si>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</si>
  <si>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</si>
  <si>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</si>
  <si>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</si>
  <si>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</si>
  <si>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</si>
  <si>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</si>
  <si>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</si>
  <si>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</si>
  <si>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</si>
  <si>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</si>
  <si>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</si>
  <si>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</si>
  <si>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</si>
  <si>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</si>
  <si>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</si>
  <si>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</si>
  <si>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</si>
  <si>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</si>
  <si>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</si>
  <si>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</si>
  <si>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</si>
  <si>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</si>
  <si>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</si>
  <si>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</si>
  <si>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</si>
  <si>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</si>
  <si>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</si>
  <si>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</si>
  <si>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</si>
  <si>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</si>
  <si>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</si>
  <si>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</si>
  <si>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</si>
  <si>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</si>
  <si>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</si>
  <si>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</si>
  <si>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</si>
  <si>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</si>
  <si>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</si>
  <si>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</si>
  <si>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</si>
  <si>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</si>
  <si>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</si>
  <si>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</si>
  <si>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</si>
  <si>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</si>
  <si>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</si>
  <si>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</si>
  <si>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</si>
  <si>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</si>
  <si>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</si>
  <si>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</si>
  <si>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</si>
  <si>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</si>
  <si>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</si>
  <si>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</si>
  <si>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</si>
  <si>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</si>
  <si>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</si>
  <si>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</si>
  <si>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</si>
  <si>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</si>
  <si>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</si>
  <si>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</si>
  <si>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</si>
  <si>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</si>
  <si>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</si>
  <si>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</si>
  <si>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</si>
  <si>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</si>
  <si>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</si>
  <si>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</si>
  <si>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</si>
  <si>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</si>
  <si>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</si>
  <si>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</si>
  <si>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</si>
  <si>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</si>
  <si>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</si>
  <si>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</si>
  <si>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</si>
  <si>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</si>
  <si>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</si>
  <si>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</si>
  <si>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</si>
  <si>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</si>
  <si>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</si>
  <si>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</si>
  <si>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</si>
  <si>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</si>
  <si>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</si>
  <si>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</si>
  <si>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</si>
  <si>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</si>
  <si>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</si>
  <si>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</si>
  <si>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</si>
  <si>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</si>
  <si>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</si>
  <si>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</si>
  <si>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</si>
  <si>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</si>
  <si>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</si>
  <si>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</si>
  <si>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</si>
  <si>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</si>
  <si>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</si>
  <si>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</si>
  <si>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</si>
  <si>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</si>
  <si>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</si>
  <si>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</si>
  <si>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</si>
  <si>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</si>
  <si>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</si>
  <si>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</si>
  <si>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</si>
  <si>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</si>
  <si>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</si>
  <si>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</si>
  <si>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</si>
  <si>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</si>
  <si>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</si>
  <si>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</si>
  <si>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</si>
  <si>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</si>
  <si>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</si>
  <si>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</si>
  <si>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</si>
  <si>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</si>
  <si>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</si>
  <si>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</si>
  <si>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</si>
  <si>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</si>
  <si>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</si>
  <si>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</si>
  <si>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</si>
  <si>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</si>
  <si>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</si>
  <si>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</si>
  <si>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</si>
  <si>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</si>
  <si>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</si>
  <si>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</si>
  <si>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</si>
  <si>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</si>
  <si>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</si>
  <si>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</si>
  <si>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</si>
  <si>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</si>
  <si>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</si>
  <si>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</si>
  <si>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</si>
  <si>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</si>
  <si>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</si>
  <si>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</si>
  <si>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</si>
  <si>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</si>
  <si>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</si>
  <si>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</si>
  <si>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</si>
  <si>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</si>
  <si>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</si>
  <si>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</si>
  <si>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</si>
  <si>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</si>
  <si>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</si>
  <si>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</si>
  <si>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</si>
  <si>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</si>
  <si>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</si>
  <si>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</si>
  <si>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</si>
  <si>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</si>
  <si>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</si>
  <si>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</si>
  <si>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</si>
  <si>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</si>
  <si>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</si>
  <si>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</si>
  <si>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</si>
  <si>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</si>
  <si>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</si>
  <si>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</si>
  <si>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</si>
  <si>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</si>
  <si>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</si>
  <si>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</si>
  <si>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</si>
  <si>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</si>
  <si>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</si>
  <si>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</si>
  <si>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</si>
  <si>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</si>
  <si>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</si>
  <si>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</si>
  <si>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</si>
  <si>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</si>
  <si>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</si>
  <si>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</si>
  <si>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</si>
  <si>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</si>
  <si>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</si>
  <si>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</si>
  <si>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</si>
  <si>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</si>
  <si>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</si>
  <si>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</si>
  <si>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</si>
  <si>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</si>
  <si>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</si>
  <si>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</si>
  <si>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</si>
  <si>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</si>
  <si>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</si>
  <si>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</si>
  <si>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</si>
  <si>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</si>
  <si>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</si>
  <si>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</si>
  <si>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</si>
  <si>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</si>
  <si>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</si>
  <si>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</si>
  <si>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</si>
  <si>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</si>
  <si>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</si>
  <si>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</si>
  <si>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</si>
  <si>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</si>
  <si>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</si>
  <si>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</si>
  <si>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</si>
  <si>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</si>
  <si>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</si>
  <si>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</si>
  <si>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</si>
  <si>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</si>
  <si>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</si>
  <si>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</si>
  <si>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</si>
  <si>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</si>
  <si>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</si>
  <si>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</si>
  <si>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</si>
  <si>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</si>
  <si>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</si>
  <si>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</si>
  <si>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</si>
  <si>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</si>
  <si>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</si>
  <si>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</si>
  <si>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</si>
  <si>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</si>
  <si>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</si>
  <si>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</si>
  <si>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</si>
  <si>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</si>
  <si>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</si>
  <si>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</si>
  <si>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</si>
  <si>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</si>
  <si>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</si>
  <si>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</si>
  <si>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</si>
  <si>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</si>
  <si>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</si>
  <si>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</si>
  <si>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</si>
  <si>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</si>
  <si>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</si>
  <si>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</si>
  <si>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</si>
  <si>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</si>
  <si>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</si>
  <si>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</si>
  <si>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</si>
  <si>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</si>
  <si>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</si>
  <si>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</si>
  <si>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</si>
  <si>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</si>
  <si>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</si>
  <si>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</si>
  <si>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</si>
  <si>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</si>
  <si>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</si>
  <si>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</si>
  <si>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</si>
  <si>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</si>
  <si>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</si>
  <si>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</si>
  <si>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</si>
  <si>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</si>
  <si>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</si>
  <si>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</si>
  <si>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</si>
  <si>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</si>
  <si>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</si>
  <si>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</si>
  <si>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</si>
  <si>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</si>
  <si>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</si>
  <si>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</si>
  <si>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</si>
  <si>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</si>
  <si>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</si>
  <si>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</si>
  <si>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</si>
  <si>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</si>
  <si>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</si>
  <si>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</si>
  <si>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</si>
  <si>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</si>
  <si>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</si>
  <si>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</si>
  <si>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</si>
  <si>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</si>
  <si>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</si>
  <si>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</si>
  <si>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</si>
  <si>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</si>
  <si>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</si>
  <si>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</si>
  <si>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</si>
  <si>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</si>
  <si>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</si>
  <si>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</si>
  <si>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</si>
  <si>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</si>
  <si>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</si>
  <si>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</si>
  <si>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</si>
  <si>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</si>
  <si>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</si>
  <si>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</si>
  <si>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</si>
  <si>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</si>
  <si>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</si>
  <si>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</si>
  <si>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</si>
  <si>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</si>
  <si>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</si>
  <si>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</si>
  <si>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</si>
  <si>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</si>
  <si>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</si>
  <si>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</si>
  <si>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</si>
  <si>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</si>
  <si>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</si>
  <si>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</si>
  <si>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</si>
  <si>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</si>
  <si>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</si>
  <si>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</si>
  <si>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</si>
  <si>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</si>
  <si>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</si>
  <si>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</si>
  <si>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</si>
  <si>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</si>
  <si>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</si>
  <si>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</si>
  <si>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</si>
  <si>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</si>
  <si>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</si>
  <si>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</si>
  <si>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</si>
  <si>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</si>
  <si>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</si>
  <si>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</si>
  <si>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</si>
  <si>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</si>
  <si>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</si>
  <si>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</si>
  <si>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</si>
  <si>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</si>
  <si>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</si>
  <si>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</si>
  <si>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</si>
  <si>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</si>
  <si>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</si>
  <si>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</si>
  <si>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</si>
  <si>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</si>
  <si>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</si>
  <si>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</si>
  <si>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</si>
  <si>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</si>
  <si>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</si>
  <si>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</si>
  <si>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</si>
  <si>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</si>
  <si>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</si>
  <si>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</si>
  <si>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</si>
  <si>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</si>
  <si>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</si>
  <si>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</si>
  <si>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</si>
  <si>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</si>
  <si>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</si>
  <si>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</si>
  <si>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</si>
  <si>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</si>
  <si>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</si>
  <si>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</si>
  <si>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</si>
  <si>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</si>
  <si>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</si>
  <si>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</si>
  <si>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</si>
  <si>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</si>
  <si>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</si>
  <si>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</si>
  <si>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</si>
  <si>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</si>
  <si>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</si>
  <si>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</si>
  <si>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</si>
  <si>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</si>
  <si>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</si>
  <si>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</si>
  <si>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</si>
  <si>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</si>
  <si>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</si>
  <si>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</si>
  <si>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</si>
  <si>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</si>
  <si>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</si>
  <si>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</si>
  <si>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</si>
  <si>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</si>
  <si>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</si>
  <si>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</si>
  <si>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</si>
  <si>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</si>
  <si>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</si>
  <si>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</si>
  <si>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</si>
  <si>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</si>
  <si>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</si>
  <si>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</si>
  <si>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</si>
  <si>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</si>
  <si>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</si>
  <si>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</si>
  <si>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</si>
  <si>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</si>
  <si>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</si>
  <si>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</si>
  <si>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</si>
  <si>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</si>
  <si>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</si>
  <si>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</si>
  <si>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</si>
  <si>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</si>
  <si>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</si>
  <si>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</si>
  <si>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</si>
  <si>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</si>
  <si>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</si>
  <si>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</si>
  <si>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</si>
  <si>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</si>
  <si>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</si>
  <si>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</si>
  <si>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</si>
  <si>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</si>
  <si>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</si>
  <si>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</si>
  <si>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</si>
  <si>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</si>
  <si>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</si>
  <si>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</si>
  <si>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</si>
  <si>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</si>
  <si>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</si>
  <si>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</si>
  <si>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</si>
  <si>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</si>
  <si>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</si>
  <si>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</si>
  <si>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</si>
  <si>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</si>
  <si>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</si>
  <si>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</si>
  <si>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</si>
  <si>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</si>
  <si>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</si>
  <si>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</si>
  <si>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</si>
  <si>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</si>
  <si>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</si>
  <si>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</si>
  <si>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</si>
  <si>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</si>
  <si>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</si>
  <si>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</si>
  <si>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</si>
  <si>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</si>
  <si>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</si>
  <si>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</si>
  <si>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</si>
  <si>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</si>
  <si>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</si>
  <si>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</si>
  <si>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</si>
  <si>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</si>
  <si>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</si>
  <si>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</si>
  <si>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</si>
  <si>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</si>
  <si>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</si>
  <si>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</si>
  <si>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</si>
  <si>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</si>
  <si>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</si>
  <si>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</si>
  <si>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</si>
  <si>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</si>
  <si>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</si>
  <si>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</si>
  <si>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</si>
  <si>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</si>
  <si>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</si>
  <si>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</si>
  <si>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</si>
  <si>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</si>
  <si>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</si>
  <si>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</si>
  <si>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</si>
  <si>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</si>
  <si>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</si>
  <si>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</si>
  <si>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</si>
  <si>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</si>
  <si>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</si>
  <si>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</si>
  <si>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</si>
  <si>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</si>
  <si>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</si>
  <si>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</si>
  <si>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</si>
  <si>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</si>
  <si>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</si>
  <si>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</si>
  <si>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</si>
  <si>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</si>
  <si>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</si>
  <si>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</si>
  <si>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</si>
  <si>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</si>
  <si>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</si>
  <si>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</si>
  <si>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</si>
  <si>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</si>
  <si>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</si>
  <si>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</si>
  <si>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</si>
  <si>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</si>
  <si>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</si>
  <si>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</si>
  <si>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</si>
  <si>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</si>
  <si>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</si>
  <si>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</si>
  <si>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</si>
  <si>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</si>
  <si>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</si>
  <si>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</si>
  <si>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</si>
  <si>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</si>
  <si>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</si>
  <si>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</si>
  <si>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</si>
  <si>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</si>
  <si>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</si>
  <si>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</si>
  <si>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</si>
  <si>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</si>
  <si>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</si>
  <si>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</si>
  <si>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</si>
  <si>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</si>
  <si>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</si>
  <si>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</si>
  <si>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</si>
  <si>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</si>
  <si>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</si>
  <si>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</si>
  <si>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</si>
  <si>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</si>
  <si>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</si>
  <si>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</si>
  <si>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</si>
  <si>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</si>
  <si>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</si>
  <si>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</si>
  <si>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</si>
  <si>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</si>
  <si>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</si>
  <si>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</si>
  <si>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</si>
  <si>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</si>
  <si>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</si>
  <si>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</si>
  <si>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</si>
  <si>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</si>
  <si>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</si>
  <si>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</si>
  <si>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</si>
  <si>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</si>
  <si>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</si>
  <si>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</si>
  <si>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</si>
  <si>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</si>
  <si>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</si>
  <si>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</si>
  <si>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</si>
  <si>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</si>
  <si>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</si>
  <si>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</si>
  <si>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</si>
  <si>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</si>
  <si>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</si>
  <si>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</si>
  <si>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</si>
  <si>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</si>
  <si>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</si>
  <si>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</si>
  <si>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</si>
  <si>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</si>
  <si>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</si>
  <si>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</si>
  <si>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</si>
  <si>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</si>
  <si>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</si>
  <si>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</si>
  <si>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</si>
  <si>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</si>
  <si>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</si>
  <si>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</si>
  <si>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</si>
  <si>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</si>
  <si>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</si>
  <si>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</si>
  <si>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</si>
  <si>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</si>
  <si>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</si>
  <si>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</si>
  <si>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</si>
  <si>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</si>
  <si>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</si>
  <si>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</si>
  <si>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</si>
  <si>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</si>
  <si>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</si>
  <si>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</si>
  <si>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</si>
  <si>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</si>
  <si>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</si>
  <si>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</si>
  <si>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</si>
  <si>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</si>
  <si>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</si>
  <si>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</si>
  <si>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</si>
  <si>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</si>
  <si>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</si>
  <si>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</si>
  <si>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</si>
  <si>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</si>
  <si>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</si>
  <si>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</si>
  <si>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</si>
  <si>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</si>
  <si>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</si>
  <si>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</si>
  <si>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</si>
  <si>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</si>
  <si>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</si>
  <si>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</si>
  <si>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</si>
  <si>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</si>
  <si>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</si>
  <si>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</si>
  <si>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</si>
  <si>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</si>
  <si>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</si>
  <si>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</si>
  <si>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</si>
  <si>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</si>
  <si>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</si>
  <si>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</si>
  <si>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</si>
  <si>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</si>
  <si>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</si>
  <si>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</si>
  <si>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</si>
  <si>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</si>
  <si>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</si>
  <si>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</si>
  <si>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</si>
  <si>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</si>
  <si>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</si>
  <si>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</si>
  <si>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</si>
  <si>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</si>
  <si>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</si>
  <si>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</si>
  <si>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</si>
  <si>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</si>
  <si>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</si>
  <si>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</si>
  <si>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</si>
  <si>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</si>
  <si>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</si>
  <si>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</si>
  <si>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</si>
  <si>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</si>
  <si>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</si>
  <si>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</si>
  <si>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</si>
  <si>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</si>
  <si>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</si>
  <si>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</si>
  <si>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</si>
  <si>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</si>
  <si>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</si>
  <si>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</si>
  <si>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</si>
  <si>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</si>
  <si>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</si>
  <si>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</si>
  <si>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</si>
  <si>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</si>
  <si>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</si>
  <si>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</si>
  <si>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</si>
  <si>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</si>
  <si>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</si>
  <si>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</si>
  <si>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</si>
  <si>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</si>
  <si>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</si>
  <si>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</si>
  <si>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</si>
  <si>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</si>
  <si>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</si>
  <si>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</si>
  <si>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</si>
  <si>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</si>
  <si>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</si>
  <si>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</si>
  <si>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</si>
  <si>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</si>
  <si>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</si>
  <si>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</si>
  <si>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</si>
  <si>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</si>
  <si>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</si>
  <si>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</si>
  <si>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</si>
  <si>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</si>
  <si>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</si>
  <si>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</si>
  <si>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</si>
  <si>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</si>
  <si>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</si>
  <si>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</si>
  <si>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</si>
  <si>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</si>
  <si>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</si>
  <si>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</si>
  <si>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</si>
  <si>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</si>
  <si>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</si>
  <si>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</si>
  <si>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</si>
  <si>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</si>
  <si>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</si>
  <si>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</si>
  <si>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</si>
  <si>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</si>
  <si>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</si>
  <si>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</si>
  <si>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</si>
  <si>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</si>
  <si>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</si>
  <si>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</si>
  <si>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</si>
  <si>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</si>
  <si>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</si>
  <si>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</si>
  <si>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</si>
  <si>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</si>
  <si>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</si>
  <si>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</si>
  <si>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</si>
  <si>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</si>
  <si>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</si>
  <si>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</si>
  <si>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</si>
  <si>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</si>
  <si>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</si>
  <si>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</si>
  <si>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</si>
  <si>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</si>
  <si>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</si>
  <si>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</si>
  <si>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</si>
  <si>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</si>
  <si>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</si>
  <si>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</si>
  <si>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</si>
  <si>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</si>
  <si>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</si>
  <si>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</si>
  <si>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</si>
  <si>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</si>
  <si>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</si>
  <si>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</si>
  <si>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</si>
  <si>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</si>
  <si>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</si>
  <si>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</si>
  <si>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</si>
  <si>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</si>
  <si>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</si>
  <si>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</si>
  <si>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</si>
  <si>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</si>
  <si>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</si>
  <si>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</si>
  <si>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</si>
  <si>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</si>
  <si>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</si>
  <si>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</si>
  <si>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</si>
  <si>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</si>
  <si>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</si>
  <si>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</si>
  <si>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</si>
  <si>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</si>
  <si>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</si>
  <si>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</si>
  <si>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</si>
  <si>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</si>
  <si>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</si>
  <si>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</si>
  <si>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</si>
  <si>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</si>
  <si>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</si>
  <si>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</si>
  <si>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</si>
  <si>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</si>
  <si>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</si>
  <si>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</si>
  <si>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</si>
  <si>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</si>
  <si>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</si>
  <si>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</si>
  <si>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</si>
  <si>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</si>
  <si>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</si>
  <si>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</si>
  <si>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</si>
  <si>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</si>
  <si>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</si>
  <si>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</si>
  <si>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</si>
  <si>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</si>
  <si>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</si>
  <si>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</si>
  <si>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</si>
  <si>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</si>
  <si>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</si>
  <si>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</si>
  <si>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</si>
  <si>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</si>
  <si>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</si>
  <si>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</si>
  <si>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</si>
  <si>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</si>
  <si>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</si>
  <si>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</si>
  <si>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</si>
  <si>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</si>
  <si>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</si>
  <si>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</si>
  <si>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</si>
  <si>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</si>
  <si>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</si>
  <si>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</si>
  <si>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</si>
  <si>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</si>
  <si>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</si>
  <si>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</si>
  <si>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</si>
  <si>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</si>
  <si>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</si>
  <si>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</si>
  <si>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</si>
  <si>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</si>
  <si>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</si>
  <si>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</si>
  <si>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</si>
  <si>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</si>
  <si>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</si>
  <si>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</si>
  <si>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</si>
  <si>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</si>
  <si>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</si>
  <si>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</si>
  <si>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</si>
  <si>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</si>
  <si>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</si>
  <si>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</si>
  <si>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</si>
  <si>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</si>
  <si>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</si>
  <si>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</si>
  <si>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</si>
  <si>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</si>
  <si>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</si>
  <si>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</si>
  <si>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</si>
  <si>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</si>
  <si>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</si>
  <si>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</si>
  <si>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</si>
  <si>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</si>
  <si>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</si>
  <si>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</si>
  <si>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</si>
  <si>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</si>
  <si>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</si>
  <si>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</si>
  <si>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</si>
  <si>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</si>
  <si>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</si>
  <si>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</si>
  <si>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</si>
  <si>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</si>
  <si>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</si>
  <si>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</si>
  <si>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</si>
  <si>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</si>
  <si>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</si>
  <si>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</si>
  <si>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</si>
  <si>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</si>
  <si>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</si>
  <si>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</si>
  <si>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</si>
  <si>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</si>
  <si>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</si>
  <si>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</si>
  <si>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</si>
  <si>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</si>
  <si>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</si>
  <si>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</si>
  <si>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</si>
  <si>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</si>
  <si>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</si>
  <si>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</si>
  <si>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</si>
  <si>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</si>
  <si>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</si>
  <si>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</si>
  <si>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</si>
  <si>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</si>
  <si>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</si>
  <si>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</si>
  <si>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</si>
  <si>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</si>
  <si>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</si>
  <si>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</si>
  <si>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</si>
  <si>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</si>
  <si>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</si>
  <si>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</si>
  <si>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</si>
  <si>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</si>
  <si>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</si>
  <si>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</si>
  <si>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</si>
  <si>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</si>
  <si>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</si>
  <si>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</si>
  <si>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</si>
  <si>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</si>
  <si>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</si>
  <si>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</si>
  <si>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</si>
  <si>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</si>
  <si>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</si>
  <si>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</si>
  <si>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</si>
  <si>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</si>
  <si>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</si>
  <si>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</si>
  <si>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</si>
  <si>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</si>
  <si>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</si>
  <si>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</si>
  <si>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</si>
  <si>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</si>
  <si>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</si>
  <si>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</si>
  <si>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</si>
  <si>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</si>
  <si>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</si>
  <si>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</si>
  <si>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</si>
  <si>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</si>
  <si>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</si>
  <si>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</si>
  <si>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</si>
  <si>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</si>
  <si>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</si>
  <si>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</si>
  <si>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</si>
  <si>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</si>
  <si>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</si>
  <si>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</si>
  <si>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</si>
  <si>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</si>
  <si>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</si>
  <si>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</si>
  <si>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</si>
  <si>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</si>
  <si>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</si>
  <si>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</si>
  <si>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</si>
  <si>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</si>
  <si>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</si>
  <si>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</si>
  <si>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</si>
  <si>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</si>
  <si>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</si>
  <si>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</si>
  <si>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</si>
  <si>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</si>
  <si>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</si>
  <si>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</si>
  <si>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</si>
  <si>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</si>
  <si>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</si>
  <si>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</si>
  <si>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</si>
  <si>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</si>
  <si>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</si>
  <si>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</si>
  <si>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</si>
  <si>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</si>
  <si>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</si>
  <si>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</si>
  <si>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</si>
  <si>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</si>
  <si>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</si>
  <si>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</si>
  <si>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</si>
  <si>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</si>
  <si>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</si>
  <si>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</si>
  <si>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</si>
  <si>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</si>
  <si>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</si>
  <si>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</si>
  <si>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</si>
  <si>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</si>
  <si>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</si>
  <si>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</si>
  <si>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</si>
  <si>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</si>
  <si>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</si>
  <si>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</si>
  <si>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</si>
  <si>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</si>
  <si>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</si>
  <si>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</si>
  <si>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</si>
  <si>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</si>
  <si>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</si>
  <si>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</si>
  <si>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</si>
  <si>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</si>
  <si>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</si>
  <si>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</si>
  <si>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</si>
  <si>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</si>
  <si>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</si>
  <si>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</si>
  <si>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</si>
  <si>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</si>
  <si>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</si>
  <si>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</si>
  <si>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</si>
  <si>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</si>
  <si>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</si>
  <si>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</si>
  <si>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</si>
  <si>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</si>
  <si>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</si>
  <si>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</si>
  <si>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</si>
  <si>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</si>
  <si>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</si>
  <si>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</si>
  <si>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</si>
  <si>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</si>
  <si>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</si>
  <si>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</si>
  <si>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</si>
  <si>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</si>
  <si>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</si>
  <si>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</si>
  <si>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</si>
  <si>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</si>
  <si>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</si>
  <si>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</si>
  <si>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</si>
  <si>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</si>
  <si>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</si>
  <si>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</si>
  <si>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</si>
  <si>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</si>
  <si>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</si>
  <si>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</si>
  <si>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</si>
  <si>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</si>
  <si>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</si>
  <si>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</si>
  <si>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</si>
  <si>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</si>
  <si>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</si>
  <si>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</si>
  <si>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</si>
  <si>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</si>
  <si>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</si>
  <si>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</si>
  <si>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</si>
  <si>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</si>
  <si>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</si>
  <si>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</si>
  <si>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</si>
  <si>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</si>
  <si>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</si>
  <si>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</si>
  <si>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</si>
  <si>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</si>
  <si>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</si>
  <si>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</si>
  <si>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</si>
  <si>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</si>
  <si>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</si>
  <si>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</si>
  <si>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</si>
  <si>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</si>
  <si>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</si>
  <si>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</si>
  <si>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</si>
  <si>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</si>
  <si>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</si>
  <si>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</si>
  <si>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</si>
  <si>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</si>
  <si>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</si>
  <si>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</si>
  <si>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</si>
  <si>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</si>
  <si>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</si>
  <si>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</si>
  <si>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</si>
  <si>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</si>
  <si>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</si>
  <si>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</si>
  <si>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</si>
  <si>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</si>
  <si>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</si>
  <si>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</si>
  <si>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</si>
  <si>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</si>
  <si>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</si>
  <si>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</si>
  <si>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</si>
  <si>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</si>
  <si>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</si>
  <si>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</si>
  <si>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</si>
  <si>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</si>
  <si>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</si>
  <si>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</si>
  <si>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</si>
  <si>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</si>
  <si>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</si>
  <si>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</si>
  <si>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</si>
  <si>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</si>
  <si>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</si>
  <si>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</si>
  <si>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</si>
  <si>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</si>
  <si>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</si>
  <si>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</si>
  <si>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</si>
  <si>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</si>
  <si>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</si>
  <si>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</si>
  <si>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</si>
  <si>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</si>
  <si>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</si>
  <si>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</si>
  <si>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</si>
  <si>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</si>
  <si>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</si>
  <si>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</si>
  <si>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</si>
  <si>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</si>
  <si>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</si>
  <si>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</si>
  <si>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</si>
  <si>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</si>
  <si>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</si>
  <si>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</si>
  <si>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</si>
  <si>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</si>
  <si>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</si>
  <si>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</si>
  <si>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</si>
  <si>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</si>
  <si>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</si>
  <si>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</si>
  <si>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</si>
  <si>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</si>
  <si>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</si>
  <si>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</si>
  <si>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</si>
  <si>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</si>
  <si>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</si>
  <si>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</si>
  <si>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</si>
  <si>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</si>
  <si>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</si>
  <si>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</si>
  <si>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</si>
  <si>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</si>
  <si>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</si>
  <si>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</si>
  <si>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</si>
  <si>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</si>
  <si>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</si>
  <si>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57896287-1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</si>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</sst>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52" workbookViewId="0">
      <selection activeCell="C864" sqref="C86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6" t="s">
        <v>599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691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8" t="s">
        <v>29</v>
      </c>
      <c r="AD379" s="198"/>
      <c r="AE379" s="198"/>
    </row>
    <row r="380" spans="2:31" x14ac:dyDescent="0.25">
      <c r="H380" s="195" t="s">
        <v>28</v>
      </c>
      <c r="I380" s="195"/>
      <c r="J380" s="195"/>
      <c r="V380" s="17"/>
      <c r="AC380" s="198"/>
      <c r="AD380" s="198"/>
      <c r="AE380" s="198"/>
    </row>
    <row r="381" spans="2:31" x14ac:dyDescent="0.25">
      <c r="H381" s="195"/>
      <c r="I381" s="195"/>
      <c r="J381" s="195"/>
      <c r="V381" s="17"/>
      <c r="AC381" s="198"/>
      <c r="AD381" s="198"/>
      <c r="AE381" s="19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 x14ac:dyDescent="0.25">
      <c r="H426" s="195"/>
      <c r="I426" s="195"/>
      <c r="J426" s="195"/>
      <c r="V426" s="17"/>
      <c r="AA426" s="195"/>
      <c r="AB426" s="195"/>
      <c r="AC426" s="19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6" t="s">
        <v>842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8" t="s">
        <v>29</v>
      </c>
      <c r="AD476" s="198"/>
      <c r="AE476" s="198"/>
    </row>
    <row r="477" spans="8:31" x14ac:dyDescent="0.25">
      <c r="H477" s="195" t="s">
        <v>28</v>
      </c>
      <c r="I477" s="195"/>
      <c r="J477" s="195"/>
      <c r="V477" s="17"/>
      <c r="AC477" s="198"/>
      <c r="AD477" s="198"/>
      <c r="AE477" s="198"/>
    </row>
    <row r="478" spans="8:31" x14ac:dyDescent="0.25">
      <c r="H478" s="195"/>
      <c r="I478" s="195"/>
      <c r="J478" s="195"/>
      <c r="V478" s="17"/>
      <c r="AC478" s="198"/>
      <c r="AD478" s="198"/>
      <c r="AE478" s="19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 x14ac:dyDescent="0.25">
      <c r="H523" s="195"/>
      <c r="I523" s="195"/>
      <c r="J523" s="195"/>
      <c r="V523" s="17"/>
      <c r="AA523" s="195"/>
      <c r="AB523" s="195"/>
      <c r="AC523" s="19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8" t="s">
        <v>29</v>
      </c>
      <c r="AD575" s="198"/>
      <c r="AE575" s="198"/>
    </row>
    <row r="576" spans="8:31" x14ac:dyDescent="0.25">
      <c r="H576" s="195" t="s">
        <v>28</v>
      </c>
      <c r="I576" s="195"/>
      <c r="J576" s="195"/>
      <c r="V576" s="17"/>
      <c r="AC576" s="198"/>
      <c r="AD576" s="198"/>
      <c r="AE576" s="198"/>
    </row>
    <row r="577" spans="2:41" x14ac:dyDescent="0.25">
      <c r="H577" s="195"/>
      <c r="I577" s="195"/>
      <c r="J577" s="195"/>
      <c r="V577" s="17"/>
      <c r="AC577" s="198"/>
      <c r="AD577" s="198"/>
      <c r="AE577" s="19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 x14ac:dyDescent="0.25">
      <c r="H622" s="195"/>
      <c r="I622" s="195"/>
      <c r="J622" s="195"/>
      <c r="V622" s="17"/>
      <c r="AA622" s="195"/>
      <c r="AB622" s="195"/>
      <c r="AC622" s="19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8" t="s">
        <v>29</v>
      </c>
      <c r="AD668" s="198"/>
      <c r="AE668" s="198"/>
    </row>
    <row r="669" spans="8:31" x14ac:dyDescent="0.25">
      <c r="H669" s="200" t="s">
        <v>28</v>
      </c>
      <c r="I669" s="200"/>
      <c r="J669" s="200"/>
      <c r="V669" s="17"/>
      <c r="AC669" s="198"/>
      <c r="AD669" s="198"/>
      <c r="AE669" s="198"/>
    </row>
    <row r="670" spans="8:31" x14ac:dyDescent="0.25">
      <c r="H670" s="200"/>
      <c r="I670" s="200"/>
      <c r="J670" s="200"/>
      <c r="V670" s="17"/>
      <c r="AC670" s="198"/>
      <c r="AD670" s="198"/>
      <c r="AE670" s="19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1170</v>
      </c>
      <c r="AB674" s="196"/>
      <c r="AC674" s="196"/>
      <c r="AD674" s="19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 x14ac:dyDescent="0.25">
      <c r="H708" s="195"/>
      <c r="I708" s="195"/>
      <c r="J708" s="195"/>
      <c r="V708" s="17"/>
      <c r="AA708" s="195"/>
      <c r="AB708" s="195"/>
      <c r="AC708" s="19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8" t="s">
        <v>29</v>
      </c>
      <c r="AD754" s="198"/>
      <c r="AE754" s="198"/>
    </row>
    <row r="755" spans="2:41" x14ac:dyDescent="0.25">
      <c r="H755" s="195" t="s">
        <v>28</v>
      </c>
      <c r="I755" s="195"/>
      <c r="J755" s="195"/>
      <c r="V755" s="17"/>
      <c r="AC755" s="198"/>
      <c r="AD755" s="198"/>
      <c r="AE755" s="198"/>
    </row>
    <row r="756" spans="2:41" x14ac:dyDescent="0.25">
      <c r="H756" s="195"/>
      <c r="I756" s="195"/>
      <c r="J756" s="195"/>
      <c r="V756" s="17"/>
      <c r="AC756" s="198"/>
      <c r="AD756" s="198"/>
      <c r="AE756" s="198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 x14ac:dyDescent="0.25">
      <c r="H801" s="195"/>
      <c r="I801" s="195"/>
      <c r="J801" s="195"/>
      <c r="V801" s="17"/>
      <c r="AA801" s="195"/>
      <c r="AB801" s="195"/>
      <c r="AC801" s="19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8" t="s">
        <v>29</v>
      </c>
      <c r="AD847" s="198"/>
      <c r="AE847" s="198"/>
    </row>
    <row r="848" spans="2:31" x14ac:dyDescent="0.25">
      <c r="H848" s="195" t="s">
        <v>28</v>
      </c>
      <c r="I848" s="195"/>
      <c r="J848" s="195"/>
      <c r="V848" s="17"/>
      <c r="AC848" s="198"/>
      <c r="AD848" s="198"/>
      <c r="AE848" s="198"/>
    </row>
    <row r="849" spans="2:41" x14ac:dyDescent="0.25">
      <c r="H849" s="195"/>
      <c r="I849" s="195"/>
      <c r="J849" s="195"/>
      <c r="V849" s="17"/>
      <c r="AC849" s="198"/>
      <c r="AD849" s="198"/>
      <c r="AE849" s="198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-2104.25</v>
      </c>
      <c r="AA853" s="196" t="s">
        <v>20</v>
      </c>
      <c r="AB853" s="196"/>
      <c r="AC853" s="196"/>
      <c r="AD853" s="19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 x14ac:dyDescent="0.25">
      <c r="H894" s="195"/>
      <c r="I894" s="195"/>
      <c r="J894" s="195"/>
      <c r="V894" s="17"/>
      <c r="AA894" s="195"/>
      <c r="AB894" s="195"/>
      <c r="AC894" s="19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-2104.25</v>
      </c>
      <c r="AA898" s="196" t="s">
        <v>20</v>
      </c>
      <c r="AB898" s="196"/>
      <c r="AC898" s="196"/>
      <c r="AD898" s="19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8" t="s">
        <v>29</v>
      </c>
      <c r="AD941" s="198"/>
      <c r="AE941" s="198"/>
    </row>
    <row r="942" spans="8:31" x14ac:dyDescent="0.25">
      <c r="H942" s="195" t="s">
        <v>28</v>
      </c>
      <c r="I942" s="195"/>
      <c r="J942" s="195"/>
      <c r="V942" s="17"/>
      <c r="AC942" s="198"/>
      <c r="AD942" s="198"/>
      <c r="AE942" s="198"/>
    </row>
    <row r="943" spans="8:31" x14ac:dyDescent="0.25">
      <c r="H943" s="195"/>
      <c r="I943" s="195"/>
      <c r="J943" s="195"/>
      <c r="V943" s="17"/>
      <c r="AC943" s="198"/>
      <c r="AD943" s="198"/>
      <c r="AE943" s="198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-2104.25</v>
      </c>
      <c r="AA947" s="196" t="s">
        <v>20</v>
      </c>
      <c r="AB947" s="196"/>
      <c r="AC947" s="196"/>
      <c r="AD947" s="19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 x14ac:dyDescent="0.25">
      <c r="H988" s="195"/>
      <c r="I988" s="195"/>
      <c r="J988" s="195"/>
      <c r="V988" s="17"/>
      <c r="AA988" s="195"/>
      <c r="AB988" s="195"/>
      <c r="AC988" s="19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-2104.25</v>
      </c>
      <c r="AA992" s="196" t="s">
        <v>20</v>
      </c>
      <c r="AB992" s="196"/>
      <c r="AC992" s="196"/>
      <c r="AD992" s="19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8" t="s">
        <v>29</v>
      </c>
      <c r="AD1034" s="198"/>
      <c r="AE1034" s="198"/>
    </row>
    <row r="1035" spans="2:31" x14ac:dyDescent="0.25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 x14ac:dyDescent="0.25">
      <c r="H1036" s="195"/>
      <c r="I1036" s="195"/>
      <c r="J1036" s="195"/>
      <c r="V1036" s="17"/>
      <c r="AC1036" s="198"/>
      <c r="AD1036" s="198"/>
      <c r="AE1036" s="198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-2104.25</v>
      </c>
      <c r="AA1040" s="196" t="s">
        <v>20</v>
      </c>
      <c r="AB1040" s="196"/>
      <c r="AC1040" s="196"/>
      <c r="AD1040" s="19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 x14ac:dyDescent="0.25">
      <c r="H1081" s="195"/>
      <c r="I1081" s="195"/>
      <c r="J1081" s="195"/>
      <c r="V1081" s="17"/>
      <c r="AA1081" s="195"/>
      <c r="AB1081" s="195"/>
      <c r="AC1081" s="19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-2104.25</v>
      </c>
      <c r="AA1085" s="196" t="s">
        <v>20</v>
      </c>
      <c r="AB1085" s="196"/>
      <c r="AC1085" s="196"/>
      <c r="AD1085" s="19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E788" zoomScale="89" zoomScaleNormal="89" workbookViewId="0">
      <selection activeCell="S806" sqref="S806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IF(B1078="PAGADO",0,C333)</f>
        <v>-412.94000000000005</v>
      </c>
      <c r="AA328" s="196" t="s">
        <v>20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5" t="s">
        <v>28</v>
      </c>
      <c r="I371" s="195"/>
      <c r="J371" s="195"/>
      <c r="V371" s="17"/>
    </row>
    <row r="372" spans="2:41" x14ac:dyDescent="0.25">
      <c r="H372" s="195"/>
      <c r="I372" s="195"/>
      <c r="J372" s="195"/>
      <c r="V372" s="17"/>
    </row>
    <row r="373" spans="2:41" x14ac:dyDescent="0.25">
      <c r="V373" s="17"/>
      <c r="AA373" s="105"/>
      <c r="AB373" s="105"/>
      <c r="AC373" s="207" t="s">
        <v>29</v>
      </c>
      <c r="AD373" s="207"/>
      <c r="AE373" s="207"/>
    </row>
    <row r="374" spans="2:41" x14ac:dyDescent="0.25">
      <c r="V374" s="17"/>
      <c r="AA374" s="105"/>
      <c r="AB374" s="105"/>
      <c r="AC374" s="207"/>
      <c r="AD374" s="207"/>
      <c r="AE374" s="207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07"/>
      <c r="AD375" s="207"/>
      <c r="AE375" s="207"/>
    </row>
    <row r="376" spans="2:41" ht="23.25" x14ac:dyDescent="0.3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195" t="s">
        <v>31</v>
      </c>
      <c r="AB411" s="195"/>
      <c r="AC411" s="195"/>
    </row>
    <row r="412" spans="1:43" ht="15" customHeight="1" x14ac:dyDescent="0.4">
      <c r="H412" s="75"/>
      <c r="I412" s="75"/>
      <c r="J412" s="75"/>
      <c r="V412" s="17"/>
      <c r="AA412" s="195"/>
      <c r="AB412" s="195"/>
      <c r="AC412" s="19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197" t="str">
        <f>IF(C421&lt;0,"NO PAGAR","COBRAR'")</f>
        <v>COBRAR'</v>
      </c>
      <c r="C423" s="19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0" t="s">
        <v>9</v>
      </c>
      <c r="C424" s="19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195" t="s">
        <v>31</v>
      </c>
      <c r="AB497" s="195"/>
      <c r="AC497" s="195"/>
    </row>
    <row r="498" spans="2:41" ht="15" customHeight="1" x14ac:dyDescent="0.4">
      <c r="E498" s="195"/>
      <c r="F498" s="195"/>
      <c r="H498" s="75"/>
      <c r="I498" s="75"/>
      <c r="J498" s="75"/>
      <c r="V498" s="17"/>
      <c r="AA498" s="195"/>
      <c r="AB498" s="195"/>
      <c r="AC498" s="195"/>
    </row>
    <row r="499" spans="2:41" ht="26.25" x14ac:dyDescent="0.4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7" t="str">
        <f>IF(C505&lt;0,"NO PAGAR","COBRAR'")</f>
        <v>COBRAR'</v>
      </c>
      <c r="C507" s="19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0" t="s">
        <v>9</v>
      </c>
      <c r="C508" s="19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4" t="s">
        <v>955</v>
      </c>
      <c r="F524" s="205"/>
      <c r="G524" s="20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8" t="s">
        <v>29</v>
      </c>
      <c r="AD545" s="198"/>
      <c r="AE545" s="198"/>
    </row>
    <row r="546" spans="2:41" ht="21.75" customHeight="1" x14ac:dyDescent="0.4">
      <c r="H546" s="75" t="s">
        <v>28</v>
      </c>
      <c r="I546" s="75"/>
      <c r="J546" s="75"/>
      <c r="V546" s="17"/>
      <c r="AC546" s="198"/>
      <c r="AD546" s="198"/>
      <c r="AE546" s="198"/>
    </row>
    <row r="547" spans="2:41" ht="15" customHeight="1" x14ac:dyDescent="0.4">
      <c r="H547" s="75"/>
      <c r="I547" s="75"/>
      <c r="J547" s="75"/>
      <c r="V547" s="17"/>
      <c r="AC547" s="198"/>
      <c r="AD547" s="198"/>
      <c r="AE547" s="198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195" t="s">
        <v>31</v>
      </c>
      <c r="AB584" s="195"/>
      <c r="AC584" s="19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8" t="s">
        <v>29</v>
      </c>
      <c r="AD626" s="198"/>
      <c r="AE626" s="198"/>
    </row>
    <row r="627" spans="2:41" ht="27" customHeight="1" x14ac:dyDescent="0.4">
      <c r="H627" s="75" t="s">
        <v>28</v>
      </c>
      <c r="I627" s="75"/>
      <c r="J627" s="75"/>
      <c r="V627" s="17"/>
      <c r="AC627" s="198"/>
      <c r="AD627" s="198"/>
      <c r="AE627" s="198"/>
    </row>
    <row r="628" spans="2:41" ht="15" customHeight="1" x14ac:dyDescent="0.4">
      <c r="H628" s="75"/>
      <c r="I628" s="75"/>
      <c r="J628" s="75"/>
      <c r="V628" s="17"/>
      <c r="AC628" s="198"/>
      <c r="AD628" s="198"/>
      <c r="AE628" s="198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9" t="str">
        <f>IF(C637&lt;0,"NO PAGAR","COBRAR")</f>
        <v>COBRAR</v>
      </c>
      <c r="C638" s="19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0" t="s">
        <v>9</v>
      </c>
      <c r="C639" s="19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195" t="s">
        <v>31</v>
      </c>
      <c r="AB667" s="195"/>
      <c r="AC667" s="195"/>
    </row>
    <row r="668" spans="1:43" ht="15" customHeight="1" x14ac:dyDescent="0.4">
      <c r="H668" s="75"/>
      <c r="I668" s="75"/>
      <c r="J668" s="75"/>
      <c r="V668" s="17"/>
      <c r="AA668" s="195"/>
      <c r="AB668" s="195"/>
      <c r="AC668" s="19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6" t="s">
        <v>1194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8" t="s">
        <v>29</v>
      </c>
      <c r="AD714" s="198"/>
      <c r="AE714" s="198"/>
    </row>
    <row r="715" spans="2:31" ht="24" customHeight="1" x14ac:dyDescent="0.4">
      <c r="H715" s="75" t="s">
        <v>28</v>
      </c>
      <c r="I715" s="75"/>
      <c r="J715" s="75"/>
      <c r="V715" s="17"/>
      <c r="AC715" s="198"/>
      <c r="AD715" s="198"/>
      <c r="AE715" s="198"/>
    </row>
    <row r="716" spans="2:31" ht="15" customHeight="1" x14ac:dyDescent="0.4">
      <c r="H716" s="75"/>
      <c r="I716" s="75"/>
      <c r="J716" s="75"/>
      <c r="V716" s="17"/>
      <c r="AC716" s="198"/>
      <c r="AD716" s="198"/>
      <c r="AE716" s="198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199" t="str">
        <f>IF(C725&lt;0,"NO PAGAR","COBRAR")</f>
        <v>NO PAGAR</v>
      </c>
      <c r="C726" s="19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0" t="s">
        <v>9</v>
      </c>
      <c r="C727" s="19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195" t="s">
        <v>30</v>
      </c>
      <c r="H753" s="195"/>
      <c r="I753" s="195"/>
      <c r="J753" s="75"/>
      <c r="V753" s="17"/>
      <c r="AA753" s="195" t="s">
        <v>31</v>
      </c>
      <c r="AB753" s="195"/>
      <c r="AC753" s="195"/>
    </row>
    <row r="754" spans="2:41" ht="15" customHeight="1" x14ac:dyDescent="0.4">
      <c r="H754" s="75"/>
      <c r="I754" s="75"/>
      <c r="J754" s="75"/>
      <c r="V754" s="17"/>
      <c r="AA754" s="195"/>
      <c r="AB754" s="195"/>
      <c r="AC754" s="19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IF(B758="PAGADO",0,C763)</f>
        <v>0</v>
      </c>
      <c r="AA758" s="196" t="s">
        <v>20</v>
      </c>
      <c r="AB758" s="196"/>
      <c r="AC758" s="196"/>
      <c r="AD758" s="196"/>
      <c r="AK758" s="203" t="s">
        <v>10</v>
      </c>
      <c r="AL758" s="203"/>
      <c r="AM758" s="203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198" t="s">
        <v>29</v>
      </c>
      <c r="AD795" s="198"/>
      <c r="AE795" s="198"/>
    </row>
    <row r="796" spans="2:31" ht="24.75" customHeight="1" x14ac:dyDescent="0.4">
      <c r="H796" s="75" t="s">
        <v>28</v>
      </c>
      <c r="I796" s="75"/>
      <c r="J796" s="75"/>
      <c r="V796" s="17"/>
      <c r="AC796" s="198"/>
      <c r="AD796" s="198"/>
      <c r="AE796" s="198"/>
    </row>
    <row r="797" spans="2:31" ht="15" customHeight="1" x14ac:dyDescent="0.4">
      <c r="H797" s="75"/>
      <c r="I797" s="75"/>
      <c r="J797" s="75"/>
      <c r="V797" s="17"/>
      <c r="AC797" s="198"/>
      <c r="AD797" s="198"/>
      <c r="AE797" s="198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196" t="s">
        <v>20</v>
      </c>
      <c r="F801" s="196"/>
      <c r="G801" s="196"/>
      <c r="H801" s="196"/>
      <c r="V801" s="17"/>
      <c r="X801" s="23" t="s">
        <v>32</v>
      </c>
      <c r="Y801" s="20">
        <f>IF(B801="PAGADO",0,C806)</f>
        <v>-154</v>
      </c>
      <c r="AA801" s="196" t="s">
        <v>20</v>
      </c>
      <c r="AB801" s="196"/>
      <c r="AC801" s="196"/>
      <c r="AD801" s="196"/>
    </row>
    <row r="802" spans="2:41" x14ac:dyDescent="0.25">
      <c r="B802" s="1" t="s">
        <v>0</v>
      </c>
      <c r="C802" s="19">
        <f>H817</f>
        <v>100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1442</v>
      </c>
      <c r="G803" s="3"/>
      <c r="H803" s="5">
        <v>100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760</v>
      </c>
      <c r="E804" s="4"/>
      <c r="F804" s="3"/>
      <c r="G804" s="3"/>
      <c r="H804" s="5"/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914</v>
      </c>
      <c r="E805" s="4"/>
      <c r="F805" s="3"/>
      <c r="G805" s="3"/>
      <c r="H805" s="5"/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154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-154</v>
      </c>
      <c r="E806" s="4"/>
      <c r="F806" s="3"/>
      <c r="G806" s="3"/>
      <c r="H806" s="5"/>
      <c r="N806" s="25">
        <v>45202</v>
      </c>
      <c r="O806" s="3" t="s">
        <v>1459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-154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199" t="str">
        <f>IF(C806&lt;0,"NO PAGAR","COBRAR")</f>
        <v>NO PAGAR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tr">
        <f>IF(Y806&lt;0,"NO PAGAR","COBRAR")</f>
        <v>NO PAGAR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0" t="s">
        <v>9</v>
      </c>
      <c r="C808" s="191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">
        <v>9</v>
      </c>
      <c r="Y808" s="19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154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914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17</v>
      </c>
      <c r="C817" s="10"/>
      <c r="E817" s="192" t="s">
        <v>7</v>
      </c>
      <c r="F817" s="193"/>
      <c r="G817" s="194"/>
      <c r="H817" s="5">
        <f>SUM(H803:H816)</f>
        <v>100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2" t="s">
        <v>7</v>
      </c>
      <c r="AB817" s="193"/>
      <c r="AC817" s="194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92" t="s">
        <v>7</v>
      </c>
      <c r="O819" s="193"/>
      <c r="P819" s="193"/>
      <c r="Q819" s="194"/>
      <c r="R819" s="18">
        <f>SUM(R803:R818)</f>
        <v>914</v>
      </c>
      <c r="S819" s="3"/>
      <c r="V819" s="17"/>
      <c r="X819" s="12"/>
      <c r="Y819" s="10"/>
      <c r="AJ819" s="192" t="s">
        <v>7</v>
      </c>
      <c r="AK819" s="193"/>
      <c r="AL819" s="193"/>
      <c r="AM819" s="194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914</v>
      </c>
      <c r="V828" s="17"/>
      <c r="X828" s="15" t="s">
        <v>18</v>
      </c>
      <c r="Y828" s="16">
        <f>SUM(Y809:Y827)</f>
        <v>154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195" t="s">
        <v>31</v>
      </c>
      <c r="AB841" s="195"/>
      <c r="AC841" s="195"/>
    </row>
    <row r="842" spans="1:43" ht="15" customHeight="1" x14ac:dyDescent="0.4">
      <c r="H842" s="75"/>
      <c r="I842" s="75"/>
      <c r="J842" s="75"/>
      <c r="V842" s="17"/>
      <c r="AA842" s="195"/>
      <c r="AB842" s="195"/>
      <c r="AC842" s="195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-154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IF(B1646="PAGADO",0,C851)</f>
        <v>-154</v>
      </c>
      <c r="AA846" s="196" t="s">
        <v>20</v>
      </c>
      <c r="AB846" s="196"/>
      <c r="AC846" s="196"/>
      <c r="AD846" s="196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154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154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-154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-154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7" t="str">
        <f>IF(Y851&lt;0,"NO PAGAR","COBRAR'")</f>
        <v>NO PAGAR</v>
      </c>
      <c r="Y852" s="19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197" t="str">
        <f>IF(C851&lt;0,"NO PAGAR","COBRAR'")</f>
        <v>NO PAGAR</v>
      </c>
      <c r="C853" s="19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154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154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154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154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198" t="s">
        <v>29</v>
      </c>
      <c r="AD889" s="198"/>
      <c r="AE889" s="198"/>
    </row>
    <row r="890" spans="2:41" ht="15" customHeight="1" x14ac:dyDescent="0.4">
      <c r="H890" s="75" t="s">
        <v>28</v>
      </c>
      <c r="I890" s="75"/>
      <c r="J890" s="75"/>
      <c r="V890" s="17"/>
      <c r="AC890" s="198"/>
      <c r="AD890" s="198"/>
      <c r="AE890" s="198"/>
    </row>
    <row r="891" spans="2:41" ht="15" customHeight="1" x14ac:dyDescent="0.4">
      <c r="H891" s="75"/>
      <c r="I891" s="75"/>
      <c r="J891" s="75"/>
      <c r="V891" s="17"/>
      <c r="AC891" s="198"/>
      <c r="AD891" s="198"/>
      <c r="AE891" s="198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-154</v>
      </c>
      <c r="E895" s="196" t="s">
        <v>20</v>
      </c>
      <c r="F895" s="196"/>
      <c r="G895" s="196"/>
      <c r="H895" s="196"/>
      <c r="V895" s="17"/>
      <c r="X895" s="23" t="s">
        <v>32</v>
      </c>
      <c r="Y895" s="20">
        <f>IF(B895="PAGADO",0,C900)</f>
        <v>-154</v>
      </c>
      <c r="AA895" s="196" t="s">
        <v>20</v>
      </c>
      <c r="AB895" s="196"/>
      <c r="AC895" s="196"/>
      <c r="AD895" s="196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154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154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-154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-154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199" t="str">
        <f>IF(C900&lt;0,"NO PAGAR","COBRAR")</f>
        <v>NO PAGAR</v>
      </c>
      <c r="C901" s="19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9" t="str">
        <f>IF(Y900&lt;0,"NO PAGAR","COBRAR")</f>
        <v>NO PAGAR</v>
      </c>
      <c r="Y901" s="19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0" t="s">
        <v>9</v>
      </c>
      <c r="C902" s="191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">
        <v>9</v>
      </c>
      <c r="Y902" s="191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154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92" t="s">
        <v>7</v>
      </c>
      <c r="F911" s="193"/>
      <c r="G911" s="194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2" t="s">
        <v>7</v>
      </c>
      <c r="AB911" s="193"/>
      <c r="AC911" s="194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92" t="s">
        <v>7</v>
      </c>
      <c r="O913" s="193"/>
      <c r="P913" s="193"/>
      <c r="Q913" s="194"/>
      <c r="R913" s="18">
        <f>SUM(R897:R912)</f>
        <v>0</v>
      </c>
      <c r="S913" s="3"/>
      <c r="V913" s="17"/>
      <c r="X913" s="12"/>
      <c r="Y913" s="10"/>
      <c r="AJ913" s="192" t="s">
        <v>7</v>
      </c>
      <c r="AK913" s="193"/>
      <c r="AL913" s="193"/>
      <c r="AM913" s="194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154</v>
      </c>
      <c r="V922" s="17"/>
      <c r="X922" s="15" t="s">
        <v>18</v>
      </c>
      <c r="Y922" s="16">
        <f>SUM(Y903:Y921)</f>
        <v>154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195" t="s">
        <v>31</v>
      </c>
      <c r="AB935" s="195"/>
      <c r="AC935" s="195"/>
    </row>
    <row r="936" spans="1:43" ht="15" customHeight="1" x14ac:dyDescent="0.4">
      <c r="H936" s="75"/>
      <c r="I936" s="75"/>
      <c r="J936" s="75"/>
      <c r="V936" s="17"/>
      <c r="AA936" s="195"/>
      <c r="AB936" s="195"/>
      <c r="AC936" s="195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-154</v>
      </c>
      <c r="E940" s="196" t="s">
        <v>20</v>
      </c>
      <c r="F940" s="196"/>
      <c r="G940" s="196"/>
      <c r="H940" s="196"/>
      <c r="V940" s="17"/>
      <c r="X940" s="23" t="s">
        <v>32</v>
      </c>
      <c r="Y940" s="20">
        <f>IF(B1740="PAGADO",0,C945)</f>
        <v>-154</v>
      </c>
      <c r="AA940" s="196" t="s">
        <v>20</v>
      </c>
      <c r="AB940" s="196"/>
      <c r="AC940" s="196"/>
      <c r="AD940" s="196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154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154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-154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-154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7" t="str">
        <f>IF(Y945&lt;0,"NO PAGAR","COBRAR'")</f>
        <v>NO PAGAR</v>
      </c>
      <c r="Y946" s="19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197" t="str">
        <f>IF(C945&lt;0,"NO PAGAR","COBRAR'")</f>
        <v>NO PAGAR</v>
      </c>
      <c r="C947" s="19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154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154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92" t="s">
        <v>7</v>
      </c>
      <c r="F956" s="193"/>
      <c r="G956" s="194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2" t="s">
        <v>7</v>
      </c>
      <c r="AB956" s="193"/>
      <c r="AC956" s="19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92" t="s">
        <v>7</v>
      </c>
      <c r="O958" s="193"/>
      <c r="P958" s="193"/>
      <c r="Q958" s="194"/>
      <c r="R958" s="18">
        <f>SUM(R942:R957)</f>
        <v>0</v>
      </c>
      <c r="S958" s="3"/>
      <c r="V958" s="17"/>
      <c r="X958" s="12"/>
      <c r="Y958" s="10"/>
      <c r="AJ958" s="192" t="s">
        <v>7</v>
      </c>
      <c r="AK958" s="193"/>
      <c r="AL958" s="193"/>
      <c r="AM958" s="194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154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154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198" t="s">
        <v>29</v>
      </c>
      <c r="AD982" s="198"/>
      <c r="AE982" s="198"/>
    </row>
    <row r="983" spans="2:41" ht="15" customHeight="1" x14ac:dyDescent="0.4">
      <c r="H983" s="75" t="s">
        <v>28</v>
      </c>
      <c r="I983" s="75"/>
      <c r="J983" s="75"/>
      <c r="V983" s="17"/>
      <c r="AC983" s="198"/>
      <c r="AD983" s="198"/>
      <c r="AE983" s="198"/>
    </row>
    <row r="984" spans="2:41" ht="15" customHeight="1" x14ac:dyDescent="0.4">
      <c r="H984" s="75"/>
      <c r="I984" s="75"/>
      <c r="J984" s="75"/>
      <c r="V984" s="17"/>
      <c r="AC984" s="198"/>
      <c r="AD984" s="198"/>
      <c r="AE984" s="198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-154</v>
      </c>
      <c r="E988" s="196" t="s">
        <v>20</v>
      </c>
      <c r="F988" s="196"/>
      <c r="G988" s="196"/>
      <c r="H988" s="196"/>
      <c r="V988" s="17"/>
      <c r="X988" s="23" t="s">
        <v>32</v>
      </c>
      <c r="Y988" s="20">
        <f>IF(B988="PAGADO",0,C993)</f>
        <v>-154</v>
      </c>
      <c r="AA988" s="196" t="s">
        <v>20</v>
      </c>
      <c r="AB988" s="196"/>
      <c r="AC988" s="196"/>
      <c r="AD988" s="196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154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154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-154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-154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199" t="str">
        <f>IF(C993&lt;0,"NO PAGAR","COBRAR")</f>
        <v>NO PAGAR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tr">
        <f>IF(Y993&lt;0,"NO PAGAR","COBRAR")</f>
        <v>NO PAGAR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0" t="s">
        <v>9</v>
      </c>
      <c r="C995" s="19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">
        <v>9</v>
      </c>
      <c r="Y995" s="191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154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154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92" t="s">
        <v>7</v>
      </c>
      <c r="F1004" s="193"/>
      <c r="G1004" s="194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2" t="s">
        <v>7</v>
      </c>
      <c r="AB1004" s="193"/>
      <c r="AC1004" s="194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92" t="s">
        <v>7</v>
      </c>
      <c r="O1006" s="193"/>
      <c r="P1006" s="193"/>
      <c r="Q1006" s="194"/>
      <c r="R1006" s="18">
        <f>SUM(R990:R1005)</f>
        <v>0</v>
      </c>
      <c r="S1006" s="3"/>
      <c r="V1006" s="17"/>
      <c r="X1006" s="12"/>
      <c r="Y1006" s="10"/>
      <c r="AJ1006" s="192" t="s">
        <v>7</v>
      </c>
      <c r="AK1006" s="193"/>
      <c r="AL1006" s="193"/>
      <c r="AM1006" s="194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154</v>
      </c>
      <c r="V1015" s="17"/>
      <c r="X1015" s="15" t="s">
        <v>18</v>
      </c>
      <c r="Y1015" s="16">
        <f>SUM(Y996:Y1014)</f>
        <v>154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195" t="s">
        <v>31</v>
      </c>
      <c r="AB1028" s="195"/>
      <c r="AC1028" s="195"/>
    </row>
    <row r="1029" spans="1:43" ht="15" customHeight="1" x14ac:dyDescent="0.4">
      <c r="H1029" s="75"/>
      <c r="I1029" s="75"/>
      <c r="J1029" s="75"/>
      <c r="V1029" s="17"/>
      <c r="AA1029" s="195"/>
      <c r="AB1029" s="195"/>
      <c r="AC1029" s="195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-154</v>
      </c>
      <c r="E1033" s="196" t="s">
        <v>20</v>
      </c>
      <c r="F1033" s="196"/>
      <c r="G1033" s="196"/>
      <c r="H1033" s="196"/>
      <c r="V1033" s="17"/>
      <c r="X1033" s="23" t="s">
        <v>32</v>
      </c>
      <c r="Y1033" s="20">
        <f>IF(B1833="PAGADO",0,C1038)</f>
        <v>-154</v>
      </c>
      <c r="AA1033" s="196" t="s">
        <v>20</v>
      </c>
      <c r="AB1033" s="196"/>
      <c r="AC1033" s="196"/>
      <c r="AD1033" s="196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154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154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-154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-154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7" t="str">
        <f>IF(Y1038&lt;0,"NO PAGAR","COBRAR'")</f>
        <v>NO PAGAR</v>
      </c>
      <c r="Y1039" s="19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197" t="str">
        <f>IF(C1038&lt;0,"NO PAGAR","COBRAR'")</f>
        <v>NO PAGAR</v>
      </c>
      <c r="C1040" s="19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154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154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92" t="s">
        <v>7</v>
      </c>
      <c r="F1049" s="193"/>
      <c r="G1049" s="194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2" t="s">
        <v>7</v>
      </c>
      <c r="AB1049" s="193"/>
      <c r="AC1049" s="19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92" t="s">
        <v>7</v>
      </c>
      <c r="O1051" s="193"/>
      <c r="P1051" s="193"/>
      <c r="Q1051" s="194"/>
      <c r="R1051" s="18">
        <f>SUM(R1035:R1050)</f>
        <v>0</v>
      </c>
      <c r="S1051" s="3"/>
      <c r="V1051" s="17"/>
      <c r="X1051" s="12"/>
      <c r="Y1051" s="10"/>
      <c r="AJ1051" s="192" t="s">
        <v>7</v>
      </c>
      <c r="AK1051" s="193"/>
      <c r="AL1051" s="193"/>
      <c r="AM1051" s="194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154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154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D769" zoomScale="80" zoomScaleNormal="80" zoomScalePageLayoutView="118" workbookViewId="0">
      <selection activeCell="S781" sqref="S78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08" t="s">
        <v>188</v>
      </c>
      <c r="AL8" s="208"/>
      <c r="AM8" s="20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8" t="s">
        <v>29</v>
      </c>
      <c r="AD97" s="198"/>
      <c r="AE97" s="198"/>
    </row>
    <row r="98" spans="2:41" x14ac:dyDescent="0.25">
      <c r="H98" s="195" t="s">
        <v>28</v>
      </c>
      <c r="I98" s="195"/>
      <c r="J98" s="195"/>
      <c r="V98" s="17"/>
      <c r="AC98" s="198"/>
      <c r="AD98" s="198"/>
      <c r="AE98" s="198"/>
    </row>
    <row r="99" spans="2:41" x14ac:dyDescent="0.25">
      <c r="H99" s="195"/>
      <c r="I99" s="195"/>
      <c r="J99" s="195"/>
      <c r="V99" s="17"/>
      <c r="AC99" s="198"/>
      <c r="AD99" s="198"/>
      <c r="AE99" s="19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 x14ac:dyDescent="0.25">
      <c r="H132" s="195"/>
      <c r="I132" s="195"/>
      <c r="J132" s="195"/>
      <c r="V132" s="17"/>
      <c r="AA132" s="195"/>
      <c r="AB132" s="195"/>
      <c r="AC132" s="19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8" t="s">
        <v>29</v>
      </c>
      <c r="AD170" s="198"/>
      <c r="AE170" s="198"/>
    </row>
    <row r="171" spans="2:31" x14ac:dyDescent="0.25">
      <c r="H171" s="195" t="s">
        <v>28</v>
      </c>
      <c r="I171" s="195"/>
      <c r="J171" s="195"/>
      <c r="V171" s="17"/>
      <c r="AC171" s="198"/>
      <c r="AD171" s="198"/>
      <c r="AE171" s="198"/>
    </row>
    <row r="172" spans="2:31" x14ac:dyDescent="0.25">
      <c r="H172" s="195"/>
      <c r="I172" s="195"/>
      <c r="J172" s="195"/>
      <c r="V172" s="17"/>
      <c r="AC172" s="198"/>
      <c r="AD172" s="198"/>
      <c r="AE172" s="198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0" t="s">
        <v>9</v>
      </c>
      <c r="C183" s="19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 x14ac:dyDescent="0.25">
      <c r="H217" s="195"/>
      <c r="I217" s="195"/>
      <c r="J217" s="195"/>
      <c r="V217" s="17"/>
      <c r="AA217" s="195"/>
      <c r="AB217" s="195"/>
      <c r="AC217" s="19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7" t="str">
        <f>IF(C226&lt;0,"NO PAGAR","COBRAR'")</f>
        <v>NO PAGAR</v>
      </c>
      <c r="C228" s="19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0" t="s">
        <v>9</v>
      </c>
      <c r="C229" s="19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8" t="s">
        <v>29</v>
      </c>
      <c r="AD262" s="198"/>
      <c r="AE262" s="198"/>
    </row>
    <row r="263" spans="2:41" x14ac:dyDescent="0.25">
      <c r="H263" s="195" t="s">
        <v>28</v>
      </c>
      <c r="I263" s="195"/>
      <c r="J263" s="195"/>
      <c r="V263" s="17"/>
      <c r="AC263" s="198"/>
      <c r="AD263" s="198"/>
      <c r="AE263" s="198"/>
    </row>
    <row r="264" spans="2:41" x14ac:dyDescent="0.25">
      <c r="H264" s="195"/>
      <c r="I264" s="195"/>
      <c r="J264" s="195"/>
      <c r="V264" s="17"/>
      <c r="AC264" s="198"/>
      <c r="AD264" s="198"/>
      <c r="AE264" s="198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6" t="s">
        <v>563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563</v>
      </c>
      <c r="AB268" s="196"/>
      <c r="AC268" s="196"/>
      <c r="AD268" s="19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199" t="str">
        <f>IF(C273&lt;0,"NO PAGAR","COBRAR")</f>
        <v>NO PAGAR</v>
      </c>
      <c r="C274" s="19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 x14ac:dyDescent="0.25">
      <c r="H309" s="195"/>
      <c r="I309" s="195"/>
      <c r="J309" s="195"/>
      <c r="V309" s="17"/>
      <c r="AA309" s="195"/>
      <c r="AB309" s="195"/>
      <c r="AC309" s="19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IF(B1052="PAGADO",0,C318)</f>
        <v>-6076.113000000003</v>
      </c>
      <c r="AA313" s="196" t="s">
        <v>563</v>
      </c>
      <c r="AB313" s="196"/>
      <c r="AC313" s="196"/>
      <c r="AD313" s="19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1" t="s">
        <v>64</v>
      </c>
      <c r="AC358" s="207" t="s">
        <v>29</v>
      </c>
      <c r="AD358" s="207"/>
      <c r="AE358" s="207"/>
    </row>
    <row r="359" spans="2:41" x14ac:dyDescent="0.25">
      <c r="V359" s="17"/>
      <c r="X359" s="211"/>
      <c r="AC359" s="207"/>
      <c r="AD359" s="207"/>
      <c r="AE359" s="207"/>
    </row>
    <row r="360" spans="2:41" ht="23.25" x14ac:dyDescent="0.35">
      <c r="B360" s="22" t="s">
        <v>64</v>
      </c>
      <c r="V360" s="17"/>
      <c r="X360" s="211"/>
      <c r="AC360" s="207"/>
      <c r="AD360" s="207"/>
      <c r="AE360" s="207"/>
    </row>
    <row r="361" spans="2:41" ht="23.25" x14ac:dyDescent="0.3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195" t="s">
        <v>31</v>
      </c>
      <c r="AB394" s="195"/>
      <c r="AC394" s="195"/>
    </row>
    <row r="395" spans="1:43" ht="15" customHeight="1" x14ac:dyDescent="0.4">
      <c r="H395" s="75"/>
      <c r="I395" s="75"/>
      <c r="J395" s="75"/>
      <c r="V395" s="17"/>
      <c r="AA395" s="195"/>
      <c r="AB395" s="195"/>
      <c r="AC395" s="195"/>
    </row>
    <row r="396" spans="1:43" x14ac:dyDescent="0.25">
      <c r="B396" s="210" t="s">
        <v>64</v>
      </c>
      <c r="F396" s="209" t="s">
        <v>30</v>
      </c>
      <c r="G396" s="209"/>
      <c r="H396" s="209"/>
      <c r="V396" s="17"/>
    </row>
    <row r="397" spans="1:43" x14ac:dyDescent="0.25">
      <c r="B397" s="210"/>
      <c r="F397" s="209"/>
      <c r="G397" s="209"/>
      <c r="H397" s="209"/>
      <c r="V397" s="17"/>
    </row>
    <row r="398" spans="1:43" ht="26.25" customHeight="1" x14ac:dyDescent="0.35">
      <c r="B398" s="210"/>
      <c r="F398" s="209"/>
      <c r="G398" s="209"/>
      <c r="H398" s="20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IF(B1145="PAGADO",0,C404)</f>
        <v>-4920.3502550000012</v>
      </c>
      <c r="AA399" s="196" t="s">
        <v>563</v>
      </c>
      <c r="AB399" s="196"/>
      <c r="AC399" s="196"/>
      <c r="AD399" s="19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7" t="str">
        <f>IF(C404&lt;0,"NO PAGAR","COBRAR'")</f>
        <v>NO PAGAR</v>
      </c>
      <c r="C406" s="19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0" t="s">
        <v>9</v>
      </c>
      <c r="C407" s="19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198" t="s">
        <v>29</v>
      </c>
      <c r="AC434" s="198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563</v>
      </c>
      <c r="AB436" s="196"/>
      <c r="AC436" s="196"/>
      <c r="AD436" s="19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0" t="s">
        <v>9</v>
      </c>
      <c r="C443" s="19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195" t="s">
        <v>31</v>
      </c>
      <c r="AB471" s="195"/>
      <c r="AC471" s="195"/>
    </row>
    <row r="472" spans="1:43" ht="15" customHeight="1" x14ac:dyDescent="0.4">
      <c r="H472" s="75"/>
      <c r="J472" s="75"/>
      <c r="V472" s="17"/>
      <c r="AA472" s="195"/>
      <c r="AB472" s="195"/>
      <c r="AC472" s="19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IF(B1242="PAGADO",0,C479)</f>
        <v>-5841.0592550000019</v>
      </c>
      <c r="AA474" s="196" t="s">
        <v>563</v>
      </c>
      <c r="AB474" s="196"/>
      <c r="AC474" s="196"/>
      <c r="AD474" s="19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198" t="s">
        <v>29</v>
      </c>
      <c r="AD514" s="198"/>
      <c r="AE514" s="198"/>
    </row>
    <row r="515" spans="2:41" ht="24" customHeight="1" x14ac:dyDescent="0.4">
      <c r="H515" s="75" t="s">
        <v>28</v>
      </c>
      <c r="J515" s="75"/>
      <c r="V515" s="17"/>
      <c r="AC515" s="198"/>
      <c r="AD515" s="198"/>
      <c r="AE515" s="198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563</v>
      </c>
      <c r="AB517" s="196"/>
      <c r="AC517" s="196"/>
      <c r="AD517" s="19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195" t="s">
        <v>31</v>
      </c>
      <c r="AB554" s="195"/>
      <c r="AC554" s="19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198" t="s">
        <v>29</v>
      </c>
      <c r="AD596" s="198"/>
      <c r="AE596" s="198"/>
    </row>
    <row r="597" spans="2:41" ht="21" customHeight="1" x14ac:dyDescent="0.4">
      <c r="H597" s="75" t="s">
        <v>28</v>
      </c>
      <c r="J597" s="75"/>
      <c r="V597" s="17"/>
      <c r="AC597" s="198"/>
      <c r="AD597" s="198"/>
      <c r="AE597" s="198"/>
    </row>
    <row r="598" spans="2:41" ht="15" customHeight="1" x14ac:dyDescent="0.4">
      <c r="H598" s="75"/>
      <c r="J598" s="75"/>
      <c r="V598" s="17"/>
      <c r="AC598" s="198"/>
      <c r="AD598" s="198"/>
      <c r="AE598" s="198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195" t="s">
        <v>31</v>
      </c>
      <c r="AB642" s="195"/>
      <c r="AC642" s="195"/>
    </row>
    <row r="643" spans="2:41" ht="15" customHeight="1" x14ac:dyDescent="0.4">
      <c r="H643" s="75"/>
      <c r="J643" s="75"/>
      <c r="V643" s="17"/>
      <c r="AA643" s="195"/>
      <c r="AB643" s="195"/>
      <c r="AC643" s="19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IF(B1434="PAGADO",0,C650)</f>
        <v>-2759.4602550000018</v>
      </c>
      <c r="AA645" s="196" t="s">
        <v>273</v>
      </c>
      <c r="AB645" s="196"/>
      <c r="AC645" s="196"/>
      <c r="AD645" s="19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7" t="str">
        <f>IF(C650&lt;0,"NO PAGAR","COBRAR'")</f>
        <v>NO PAGAR</v>
      </c>
      <c r="C652" s="19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0" t="s">
        <v>9</v>
      </c>
      <c r="C653" s="19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198" t="s">
        <v>29</v>
      </c>
      <c r="AD684" s="198"/>
      <c r="AE684" s="198"/>
    </row>
    <row r="685" spans="2:41" ht="23.25" customHeight="1" x14ac:dyDescent="0.4">
      <c r="H685" s="75" t="s">
        <v>28</v>
      </c>
      <c r="J685" s="75"/>
      <c r="V685" s="17"/>
      <c r="AC685" s="198"/>
      <c r="AD685" s="198"/>
      <c r="AE685" s="198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563</v>
      </c>
      <c r="AB687" s="196"/>
      <c r="AC687" s="196"/>
      <c r="AD687" s="196"/>
      <c r="AK687" s="203" t="s">
        <v>10</v>
      </c>
      <c r="AL687" s="203"/>
      <c r="AM687" s="203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195" t="s">
        <v>31</v>
      </c>
      <c r="AB727" s="195"/>
      <c r="AC727" s="195"/>
    </row>
    <row r="728" spans="1:43" ht="15" customHeight="1" x14ac:dyDescent="0.4">
      <c r="H728" s="75"/>
      <c r="I728" s="75"/>
      <c r="J728" s="75"/>
      <c r="V728" s="17"/>
      <c r="AA728" s="195"/>
      <c r="AB728" s="195"/>
      <c r="AC728" s="19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196" t="s">
        <v>273</v>
      </c>
      <c r="F730" s="196"/>
      <c r="G730" s="196"/>
      <c r="H730" s="196"/>
      <c r="O730" s="208" t="s">
        <v>10</v>
      </c>
      <c r="P730" s="208"/>
      <c r="V730" s="17"/>
      <c r="X730" s="23" t="s">
        <v>32</v>
      </c>
      <c r="Y730" s="20">
        <f>IF(B1527="PAGADO",0,C735)</f>
        <v>-1440.4712550000017</v>
      </c>
      <c r="AA730" s="196" t="s">
        <v>273</v>
      </c>
      <c r="AB730" s="196"/>
      <c r="AC730" s="196"/>
      <c r="AD730" s="196"/>
      <c r="AK730" s="196" t="s">
        <v>10</v>
      </c>
      <c r="AL730" s="196"/>
      <c r="AM730" s="19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7" t="str">
        <f>IF(Y735&lt;0,"NO PAGAR","COBRAR'")</f>
        <v>NO PAGAR</v>
      </c>
      <c r="Y736" s="19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197" t="str">
        <f>IF(C735&lt;0,"NO PAGAR","COBRAR'")</f>
        <v>NO PAGAR</v>
      </c>
      <c r="C737" s="19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0" t="s">
        <v>9</v>
      </c>
      <c r="C738" s="19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0" t="s">
        <v>9</v>
      </c>
      <c r="Y738" s="19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192" t="s">
        <v>7</v>
      </c>
      <c r="F746" s="193"/>
      <c r="G746" s="19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2" t="s">
        <v>7</v>
      </c>
      <c r="AB746" s="193"/>
      <c r="AC746" s="19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192" t="s">
        <v>7</v>
      </c>
      <c r="O748" s="193"/>
      <c r="P748" s="193"/>
      <c r="Q748" s="194"/>
      <c r="R748" s="18">
        <f>SUM(R732:R747)</f>
        <v>1780</v>
      </c>
      <c r="S748" s="3"/>
      <c r="V748" s="17"/>
      <c r="X748" s="12"/>
      <c r="Y748" s="10"/>
      <c r="AJ748" s="192" t="s">
        <v>7</v>
      </c>
      <c r="AK748" s="193"/>
      <c r="AL748" s="193"/>
      <c r="AM748" s="19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198" t="s">
        <v>29</v>
      </c>
      <c r="AD769" s="198"/>
      <c r="AE769" s="198"/>
    </row>
    <row r="770" spans="2:41" ht="15" customHeight="1" x14ac:dyDescent="0.4">
      <c r="H770" s="75" t="s">
        <v>28</v>
      </c>
      <c r="I770" s="75"/>
      <c r="J770" s="75"/>
      <c r="V770" s="17"/>
      <c r="AC770" s="198"/>
      <c r="AD770" s="198"/>
      <c r="AE770" s="198"/>
    </row>
    <row r="771" spans="2:41" ht="15" customHeight="1" x14ac:dyDescent="0.4">
      <c r="H771" s="75"/>
      <c r="I771" s="75"/>
      <c r="J771" s="75"/>
      <c r="V771" s="17"/>
      <c r="AC771" s="198"/>
      <c r="AD771" s="198"/>
      <c r="AE771" s="198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3.25" x14ac:dyDescent="0.35">
      <c r="B775" s="23" t="s">
        <v>32</v>
      </c>
      <c r="C775" s="20">
        <f>IF(X730="PAGADO",0,Y735)</f>
        <v>-2104.8212550000017</v>
      </c>
      <c r="E775" s="196" t="s">
        <v>273</v>
      </c>
      <c r="F775" s="196"/>
      <c r="G775" s="196"/>
      <c r="H775" s="196"/>
      <c r="O775" s="196" t="s">
        <v>110</v>
      </c>
      <c r="P775" s="196"/>
      <c r="Q775" s="196"/>
      <c r="V775" s="17"/>
      <c r="X775" s="23" t="s">
        <v>32</v>
      </c>
      <c r="Y775" s="20">
        <f>IF(B775="PAGADO",0,C780)</f>
        <v>-3240.3212550000017</v>
      </c>
      <c r="AA775" s="196" t="s">
        <v>20</v>
      </c>
      <c r="AB775" s="196"/>
      <c r="AC775" s="196"/>
      <c r="AD775" s="196"/>
    </row>
    <row r="776" spans="2:41" x14ac:dyDescent="0.25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/>
      <c r="F777" s="3"/>
      <c r="G777" s="3"/>
      <c r="H777" s="5"/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" t="s">
        <v>9</v>
      </c>
      <c r="C779" s="20">
        <f>C802</f>
        <v>3240.3212550000017</v>
      </c>
      <c r="E779" s="4"/>
      <c r="F779" s="3"/>
      <c r="G779" s="3"/>
      <c r="H779" s="5"/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3240.3212550000017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6" t="s">
        <v>25</v>
      </c>
      <c r="C780" s="21">
        <f>C778-C779</f>
        <v>-3240.3212550000017</v>
      </c>
      <c r="E780" s="4"/>
      <c r="F780" s="3"/>
      <c r="G780" s="3"/>
      <c r="H780" s="5"/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-3240.3212550000017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 x14ac:dyDescent="0.4">
      <c r="B781" s="199" t="str">
        <f>IF(C780&lt;0,"NO PAGAR","COBRAR")</f>
        <v>NO PAGAR</v>
      </c>
      <c r="C781" s="199"/>
      <c r="E781" s="4"/>
      <c r="F781" s="3"/>
      <c r="G781" s="3"/>
      <c r="H781" s="5"/>
      <c r="N781" s="25">
        <v>45202</v>
      </c>
      <c r="O781" s="3" t="s">
        <v>1459</v>
      </c>
      <c r="P781" s="3"/>
      <c r="Q781" s="3"/>
      <c r="R781" s="18">
        <v>21</v>
      </c>
      <c r="S781" s="3"/>
      <c r="V781" s="17"/>
      <c r="X781" s="199" t="str">
        <f>IF(Y780&lt;0,"NO PAGAR","COBRAR")</f>
        <v>NO PAGAR</v>
      </c>
      <c r="Y781" s="199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90" t="s">
        <v>9</v>
      </c>
      <c r="C782" s="191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90" t="s">
        <v>9</v>
      </c>
      <c r="Y782" s="19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IF(C780&lt;0,"SALDO ADELANTADO","SALDO A FAVOR'")</f>
        <v>SALDO ADELANTADO</v>
      </c>
      <c r="Y783" s="10">
        <f>IF(C780&lt;=0,C780*-1)</f>
        <v>3240.3212550000017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1135.5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16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17</v>
      </c>
      <c r="C791" s="10"/>
      <c r="E791" s="192" t="s">
        <v>7</v>
      </c>
      <c r="F791" s="193"/>
      <c r="G791" s="194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2" t="s">
        <v>7</v>
      </c>
      <c r="AB791" s="193"/>
      <c r="AC791" s="19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192" t="s">
        <v>7</v>
      </c>
      <c r="O793" s="193"/>
      <c r="P793" s="193"/>
      <c r="Q793" s="194"/>
      <c r="R793" s="18">
        <f>SUM(R777:R792)</f>
        <v>1135.5</v>
      </c>
      <c r="S793" s="3"/>
      <c r="V793" s="17"/>
      <c r="X793" s="12"/>
      <c r="Y793" s="10"/>
      <c r="AJ793" s="192" t="s">
        <v>7</v>
      </c>
      <c r="AK793" s="193"/>
      <c r="AL793" s="193"/>
      <c r="AM793" s="194"/>
      <c r="AN793" s="18">
        <f>SUM(AN777:AN792)</f>
        <v>0</v>
      </c>
      <c r="AO793" s="3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E796" s="14"/>
      <c r="V796" s="17"/>
      <c r="X796" s="12"/>
      <c r="Y796" s="10"/>
      <c r="AA796" s="14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3240.3212550000017</v>
      </c>
      <c r="V802" s="17"/>
      <c r="X802" s="15" t="s">
        <v>18</v>
      </c>
      <c r="Y802" s="16">
        <f>SUM(Y783:Y801)</f>
        <v>3240.3212550000017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15" customHeight="1" x14ac:dyDescent="0.4">
      <c r="H815" s="75" t="s">
        <v>30</v>
      </c>
      <c r="I815" s="75"/>
      <c r="J815" s="75"/>
      <c r="V815" s="17"/>
      <c r="AA815" s="195" t="s">
        <v>31</v>
      </c>
      <c r="AB815" s="195"/>
      <c r="AC815" s="195"/>
    </row>
    <row r="816" spans="1:43" ht="15" customHeight="1" x14ac:dyDescent="0.4">
      <c r="H816" s="75"/>
      <c r="I816" s="75"/>
      <c r="J816" s="75"/>
      <c r="V816" s="17"/>
      <c r="AA816" s="195"/>
      <c r="AB816" s="195"/>
      <c r="AC816" s="19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-3240.3212550000017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IF(B1620="PAGADO",0,C825)</f>
        <v>-3240.3212550000017</v>
      </c>
      <c r="AA820" s="196" t="s">
        <v>20</v>
      </c>
      <c r="AB820" s="196"/>
      <c r="AC820" s="196"/>
      <c r="AD820" s="19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C848</f>
        <v>3240.3212550000017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3240.3212550000017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-3240.3212550000017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-3240.3212550000017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7" t="str">
        <f>IF(Y825&lt;0,"NO PAGAR","COBRAR'")</f>
        <v>NO PAGAR</v>
      </c>
      <c r="Y826" s="19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197" t="str">
        <f>IF(C825&lt;0,"NO PAGAR","COBRAR'")</f>
        <v>NO PAGAR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0" t="s">
        <v>9</v>
      </c>
      <c r="C828" s="19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0" t="s">
        <v>9</v>
      </c>
      <c r="Y828" s="19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3240.3212550000017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3240.3212550000017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3240.3212550000017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3240.3212550000017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198" t="s">
        <v>29</v>
      </c>
      <c r="AD863" s="198"/>
      <c r="AE863" s="198"/>
    </row>
    <row r="864" spans="5:31" ht="15" customHeight="1" x14ac:dyDescent="0.4">
      <c r="H864" s="75" t="s">
        <v>28</v>
      </c>
      <c r="I864" s="75"/>
      <c r="J864" s="75"/>
      <c r="V864" s="17"/>
      <c r="AC864" s="198"/>
      <c r="AD864" s="198"/>
      <c r="AE864" s="198"/>
    </row>
    <row r="865" spans="2:41" ht="15" customHeight="1" x14ac:dyDescent="0.4">
      <c r="H865" s="75"/>
      <c r="I865" s="75"/>
      <c r="J865" s="75"/>
      <c r="V865" s="17"/>
      <c r="AC865" s="198"/>
      <c r="AD865" s="198"/>
      <c r="AE865" s="198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-3240.3212550000017</v>
      </c>
      <c r="E869" s="196" t="s">
        <v>20</v>
      </c>
      <c r="F869" s="196"/>
      <c r="G869" s="196"/>
      <c r="H869" s="196"/>
      <c r="V869" s="17"/>
      <c r="X869" s="23" t="s">
        <v>32</v>
      </c>
      <c r="Y869" s="20">
        <f>IF(B869="PAGADO",0,C874)</f>
        <v>-3240.3212550000017</v>
      </c>
      <c r="AA869" s="196" t="s">
        <v>20</v>
      </c>
      <c r="AB869" s="196"/>
      <c r="AC869" s="196"/>
      <c r="AD869" s="196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3240.3212550000017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3240.3212550000017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-3240.3212550000017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-3240.3212550000017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199" t="str">
        <f>IF(C874&lt;0,"NO PAGAR","COBRAR")</f>
        <v>NO PAGAR</v>
      </c>
      <c r="C875" s="199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9" t="str">
        <f>IF(Y874&lt;0,"NO PAGAR","COBRAR")</f>
        <v>NO PAGAR</v>
      </c>
      <c r="Y875" s="19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0" t="s">
        <v>9</v>
      </c>
      <c r="C876" s="19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">
        <v>9</v>
      </c>
      <c r="Y876" s="19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3240.3212550000017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3240.3212550000017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192" t="s">
        <v>7</v>
      </c>
      <c r="F885" s="193"/>
      <c r="G885" s="19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2" t="s">
        <v>7</v>
      </c>
      <c r="AB885" s="193"/>
      <c r="AC885" s="19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192" t="s">
        <v>7</v>
      </c>
      <c r="O887" s="193"/>
      <c r="P887" s="193"/>
      <c r="Q887" s="194"/>
      <c r="R887" s="18">
        <f>SUM(R871:R886)</f>
        <v>0</v>
      </c>
      <c r="S887" s="3"/>
      <c r="V887" s="17"/>
      <c r="X887" s="12"/>
      <c r="Y887" s="10"/>
      <c r="AJ887" s="192" t="s">
        <v>7</v>
      </c>
      <c r="AK887" s="193"/>
      <c r="AL887" s="193"/>
      <c r="AM887" s="194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3240.3212550000017</v>
      </c>
      <c r="V896" s="17"/>
      <c r="X896" s="15" t="s">
        <v>18</v>
      </c>
      <c r="Y896" s="16">
        <f>SUM(Y877:Y895)</f>
        <v>3240.3212550000017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195" t="s">
        <v>31</v>
      </c>
      <c r="AB909" s="195"/>
      <c r="AC909" s="195"/>
    </row>
    <row r="910" spans="1:43" ht="15" customHeight="1" x14ac:dyDescent="0.4">
      <c r="H910" s="75"/>
      <c r="I910" s="75"/>
      <c r="J910" s="75"/>
      <c r="V910" s="17"/>
      <c r="AA910" s="195"/>
      <c r="AB910" s="195"/>
      <c r="AC910" s="195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-3240.3212550000017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IF(B1714="PAGADO",0,C919)</f>
        <v>-3240.3212550000017</v>
      </c>
      <c r="AA914" s="196" t="s">
        <v>20</v>
      </c>
      <c r="AB914" s="196"/>
      <c r="AC914" s="196"/>
      <c r="AD914" s="19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3240.3212550000017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3240.3212550000017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-3240.3212550000017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-3240.3212550000017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7" t="str">
        <f>IF(Y919&lt;0,"NO PAGAR","COBRAR'")</f>
        <v>NO PAGAR</v>
      </c>
      <c r="Y920" s="19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197" t="str">
        <f>IF(C919&lt;0,"NO PAGAR","COBRAR'")</f>
        <v>NO PAGAR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0" t="s">
        <v>9</v>
      </c>
      <c r="C922" s="19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0" t="s">
        <v>9</v>
      </c>
      <c r="Y922" s="19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3240.3212550000017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3240.3212550000017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3240.3212550000017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3240.3212550000017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198" t="s">
        <v>29</v>
      </c>
      <c r="AD956" s="198"/>
      <c r="AE956" s="198"/>
    </row>
    <row r="957" spans="8:31" ht="15" customHeight="1" x14ac:dyDescent="0.4">
      <c r="H957" s="75" t="s">
        <v>28</v>
      </c>
      <c r="I957" s="75"/>
      <c r="J957" s="75"/>
      <c r="V957" s="17"/>
      <c r="AC957" s="198"/>
      <c r="AD957" s="198"/>
      <c r="AE957" s="198"/>
    </row>
    <row r="958" spans="8:31" ht="15" customHeight="1" x14ac:dyDescent="0.4">
      <c r="H958" s="75"/>
      <c r="I958" s="75"/>
      <c r="J958" s="75"/>
      <c r="V958" s="17"/>
      <c r="AC958" s="198"/>
      <c r="AD958" s="198"/>
      <c r="AE958" s="198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-3240.3212550000017</v>
      </c>
      <c r="E962" s="196" t="s">
        <v>20</v>
      </c>
      <c r="F962" s="196"/>
      <c r="G962" s="196"/>
      <c r="H962" s="196"/>
      <c r="V962" s="17"/>
      <c r="X962" s="23" t="s">
        <v>32</v>
      </c>
      <c r="Y962" s="20">
        <f>IF(B962="PAGADO",0,C967)</f>
        <v>-3240.3212550000017</v>
      </c>
      <c r="AA962" s="196" t="s">
        <v>20</v>
      </c>
      <c r="AB962" s="196"/>
      <c r="AC962" s="196"/>
      <c r="AD962" s="196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3240.3212550000017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3240.3212550000017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-3240.3212550000017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-3240.3212550000017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199" t="str">
        <f>IF(C967&lt;0,"NO PAGAR","COBRAR")</f>
        <v>NO PAGAR</v>
      </c>
      <c r="C968" s="199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9" t="str">
        <f>IF(Y967&lt;0,"NO PAGAR","COBRAR")</f>
        <v>NO PAGAR</v>
      </c>
      <c r="Y968" s="199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0" t="s">
        <v>9</v>
      </c>
      <c r="C969" s="19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">
        <v>9</v>
      </c>
      <c r="Y969" s="19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3240.3212550000017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3240.3212550000017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192" t="s">
        <v>7</v>
      </c>
      <c r="F978" s="193"/>
      <c r="G978" s="19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2" t="s">
        <v>7</v>
      </c>
      <c r="AB978" s="193"/>
      <c r="AC978" s="19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192" t="s">
        <v>7</v>
      </c>
      <c r="O980" s="193"/>
      <c r="P980" s="193"/>
      <c r="Q980" s="194"/>
      <c r="R980" s="18">
        <f>SUM(R964:R979)</f>
        <v>0</v>
      </c>
      <c r="S980" s="3"/>
      <c r="V980" s="17"/>
      <c r="X980" s="12"/>
      <c r="Y980" s="10"/>
      <c r="AJ980" s="192" t="s">
        <v>7</v>
      </c>
      <c r="AK980" s="193"/>
      <c r="AL980" s="193"/>
      <c r="AM980" s="194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3240.3212550000017</v>
      </c>
      <c r="V989" s="17"/>
      <c r="X989" s="15" t="s">
        <v>18</v>
      </c>
      <c r="Y989" s="16">
        <f>SUM(Y970:Y988)</f>
        <v>3240.3212550000017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195" t="s">
        <v>31</v>
      </c>
      <c r="AB1002" s="195"/>
      <c r="AC1002" s="195"/>
    </row>
    <row r="1003" spans="1:43" ht="15" customHeight="1" x14ac:dyDescent="0.4">
      <c r="H1003" s="75"/>
      <c r="I1003" s="75"/>
      <c r="J1003" s="75"/>
      <c r="V1003" s="17"/>
      <c r="AA1003" s="195"/>
      <c r="AB1003" s="195"/>
      <c r="AC1003" s="195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-3240.3212550000017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IF(B1807="PAGADO",0,C1012)</f>
        <v>-3240.3212550000017</v>
      </c>
      <c r="AA1007" s="196" t="s">
        <v>20</v>
      </c>
      <c r="AB1007" s="196"/>
      <c r="AC1007" s="196"/>
      <c r="AD1007" s="196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3240.3212550000017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3240.3212550000017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-3240.3212550000017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-3240.3212550000017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7" t="str">
        <f>IF(Y1012&lt;0,"NO PAGAR","COBRAR'")</f>
        <v>NO PAGAR</v>
      </c>
      <c r="Y1013" s="19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197" t="str">
        <f>IF(C1012&lt;0,"NO PAGAR","COBRAR'")</f>
        <v>NO PAGAR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0" t="s">
        <v>9</v>
      </c>
      <c r="C1015" s="19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0" t="s">
        <v>9</v>
      </c>
      <c r="Y1015" s="19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3240.3212550000017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3240.3212550000017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3240.3212550000017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3240.3212550000017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C799" zoomScale="82" zoomScaleNormal="82" workbookViewId="0">
      <selection activeCell="S812" sqref="S8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315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 x14ac:dyDescent="0.25">
      <c r="H141" s="195"/>
      <c r="I141" s="195"/>
      <c r="J141" s="195"/>
      <c r="V141" s="17"/>
      <c r="AA141" s="195"/>
      <c r="AB141" s="195"/>
      <c r="AC141" s="19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8" t="s">
        <v>29</v>
      </c>
      <c r="AD188" s="198"/>
      <c r="AE188" s="198"/>
    </row>
    <row r="189" spans="8:31" x14ac:dyDescent="0.25">
      <c r="H189" s="195" t="s">
        <v>28</v>
      </c>
      <c r="I189" s="195"/>
      <c r="J189" s="195"/>
      <c r="V189" s="17"/>
      <c r="AC189" s="198"/>
      <c r="AD189" s="198"/>
      <c r="AE189" s="198"/>
    </row>
    <row r="190" spans="8:31" x14ac:dyDescent="0.25">
      <c r="H190" s="195"/>
      <c r="I190" s="195"/>
      <c r="J190" s="195"/>
      <c r="V190" s="17"/>
      <c r="AC190" s="198"/>
      <c r="AD190" s="198"/>
      <c r="AE190" s="198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6" t="s">
        <v>359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9" t="str">
        <f>IF(C199&lt;0,"NO PAGAR","COBRAR")</f>
        <v>COBRAR</v>
      </c>
      <c r="C200" s="19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 x14ac:dyDescent="0.25">
      <c r="H235" s="195"/>
      <c r="I235" s="195"/>
      <c r="J235" s="195"/>
      <c r="V235" s="17"/>
      <c r="AA235" s="195"/>
      <c r="AB235" s="195"/>
      <c r="AC235" s="19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359</v>
      </c>
      <c r="AB239" s="196"/>
      <c r="AC239" s="196"/>
      <c r="AD239" s="19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8" t="s">
        <v>29</v>
      </c>
      <c r="AD280" s="198"/>
      <c r="AE280" s="198"/>
    </row>
    <row r="281" spans="2:41" x14ac:dyDescent="0.25">
      <c r="H281" s="195" t="s">
        <v>28</v>
      </c>
      <c r="I281" s="195"/>
      <c r="J281" s="195"/>
      <c r="V281" s="17"/>
      <c r="AC281" s="198"/>
      <c r="AD281" s="198"/>
      <c r="AE281" s="198"/>
    </row>
    <row r="282" spans="2:41" x14ac:dyDescent="0.25">
      <c r="H282" s="195"/>
      <c r="I282" s="195"/>
      <c r="J282" s="195"/>
      <c r="V282" s="17"/>
      <c r="AC282" s="198"/>
      <c r="AD282" s="198"/>
      <c r="AE282" s="198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6" t="s">
        <v>359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359</v>
      </c>
      <c r="AB286" s="196"/>
      <c r="AC286" s="196"/>
      <c r="AD286" s="19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 x14ac:dyDescent="0.25">
      <c r="H327" s="195"/>
      <c r="I327" s="195"/>
      <c r="J327" s="195"/>
      <c r="V327" s="17"/>
      <c r="AA327" s="195"/>
      <c r="AB327" s="195"/>
      <c r="AC327" s="19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6" t="s">
        <v>359</v>
      </c>
      <c r="F331" s="196"/>
      <c r="G331" s="196"/>
      <c r="H331" s="196"/>
      <c r="V331" s="17"/>
      <c r="X331" s="23" t="s">
        <v>32</v>
      </c>
      <c r="Y331" s="20">
        <f>IF(B1086="PAGADO",0,C336)</f>
        <v>-457.30000000000018</v>
      </c>
      <c r="AA331" s="196" t="s">
        <v>61</v>
      </c>
      <c r="AB331" s="196"/>
      <c r="AC331" s="196"/>
      <c r="AD331" s="19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5" t="s">
        <v>28</v>
      </c>
      <c r="I374" s="195"/>
      <c r="J374" s="195"/>
      <c r="V374" s="17"/>
    </row>
    <row r="375" spans="2:41" x14ac:dyDescent="0.25">
      <c r="H375" s="195"/>
      <c r="I375" s="195"/>
      <c r="J375" s="195"/>
      <c r="V375" s="17"/>
    </row>
    <row r="376" spans="2:41" x14ac:dyDescent="0.25">
      <c r="V376" s="17"/>
      <c r="X376" s="211" t="s">
        <v>64</v>
      </c>
      <c r="AB376" s="207" t="s">
        <v>29</v>
      </c>
      <c r="AC376" s="207"/>
      <c r="AD376" s="207"/>
    </row>
    <row r="377" spans="2:41" x14ac:dyDescent="0.25">
      <c r="V377" s="17"/>
      <c r="X377" s="211"/>
      <c r="AB377" s="207"/>
      <c r="AC377" s="207"/>
      <c r="AD377" s="207"/>
    </row>
    <row r="378" spans="2:41" ht="23.25" x14ac:dyDescent="0.35">
      <c r="B378" s="22" t="s">
        <v>64</v>
      </c>
      <c r="V378" s="17"/>
      <c r="X378" s="211"/>
      <c r="AB378" s="207"/>
      <c r="AC378" s="207"/>
      <c r="AD378" s="207"/>
    </row>
    <row r="379" spans="2:41" ht="23.25" x14ac:dyDescent="0.35">
      <c r="B379" s="23" t="s">
        <v>32</v>
      </c>
      <c r="C379" s="20">
        <f>IF(X331="PAGADO",0,Y336)</f>
        <v>-852.37000000000012</v>
      </c>
      <c r="E379" s="196" t="s">
        <v>359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9" t="str">
        <f>IF(C384&lt;0,"NO PAGAR","COBRAR")</f>
        <v>NO PAGAR</v>
      </c>
      <c r="C385" s="19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0" t="s">
        <v>9</v>
      </c>
      <c r="C386" s="19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 x14ac:dyDescent="0.25">
      <c r="H414" s="195"/>
      <c r="I414" s="195"/>
      <c r="J414" s="195"/>
      <c r="V414" s="17"/>
      <c r="AA414" s="195"/>
      <c r="AB414" s="195"/>
      <c r="AC414" s="19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6" t="s">
        <v>359</v>
      </c>
      <c r="F418" s="196"/>
      <c r="G418" s="196"/>
      <c r="H418" s="196"/>
      <c r="V418" s="17"/>
      <c r="X418" s="23" t="s">
        <v>32</v>
      </c>
      <c r="Y418" s="20">
        <f>IF(B1179="PAGADO",0,C423)</f>
        <v>-980.52000000000021</v>
      </c>
      <c r="AA418" s="196" t="s">
        <v>841</v>
      </c>
      <c r="AB418" s="196"/>
      <c r="AC418" s="196"/>
      <c r="AD418" s="19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5" t="s">
        <v>28</v>
      </c>
      <c r="I459" s="195"/>
      <c r="J459" s="19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5"/>
      <c r="I460" s="195"/>
      <c r="J460" s="19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6" t="s">
        <v>359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912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 x14ac:dyDescent="0.25">
      <c r="H499" s="195"/>
      <c r="I499" s="195"/>
      <c r="J499" s="195"/>
      <c r="V499" s="17"/>
      <c r="AA499" s="195"/>
      <c r="AB499" s="195"/>
      <c r="AC499" s="19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IF(B1276="PAGADO",0,C508)</f>
        <v>-237.65000000000032</v>
      </c>
      <c r="AA503" s="196" t="s">
        <v>359</v>
      </c>
      <c r="AB503" s="196"/>
      <c r="AC503" s="196"/>
      <c r="AD503" s="19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7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6" t="s">
        <v>359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 x14ac:dyDescent="0.25">
      <c r="H585" s="195"/>
      <c r="I585" s="195"/>
      <c r="J585" s="195"/>
      <c r="V585" s="17"/>
      <c r="AA585" s="195"/>
      <c r="AB585" s="195"/>
      <c r="AC585" s="19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IF(B1375="PAGADO",0,C594)</f>
        <v>-95.040000000000191</v>
      </c>
      <c r="AA589" s="196" t="s">
        <v>359</v>
      </c>
      <c r="AB589" s="196"/>
      <c r="AC589" s="196"/>
      <c r="AD589" s="19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8" t="s">
        <v>29</v>
      </c>
      <c r="AD625" s="198"/>
      <c r="AE625" s="198"/>
    </row>
    <row r="626" spans="2:41" x14ac:dyDescent="0.25">
      <c r="H626" s="195" t="s">
        <v>28</v>
      </c>
      <c r="I626" s="195"/>
      <c r="J626" s="195"/>
      <c r="V626" s="17"/>
      <c r="AC626" s="198"/>
      <c r="AD626" s="198"/>
      <c r="AE626" s="198"/>
    </row>
    <row r="627" spans="2:41" x14ac:dyDescent="0.25">
      <c r="H627" s="195"/>
      <c r="I627" s="195"/>
      <c r="J627" s="195"/>
      <c r="V627" s="17"/>
      <c r="AC627" s="198"/>
      <c r="AD627" s="198"/>
      <c r="AE627" s="198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0" t="s">
        <v>9</v>
      </c>
      <c r="C638" s="19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 x14ac:dyDescent="0.25">
      <c r="H672" s="195"/>
      <c r="I672" s="195"/>
      <c r="J672" s="195"/>
      <c r="V672" s="17"/>
      <c r="AA672" s="195"/>
      <c r="AB672" s="195"/>
      <c r="AC672" s="19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IF(B1468="PAGADO",0,C681)</f>
        <v>-874.42000000000007</v>
      </c>
      <c r="AA676" s="196" t="s">
        <v>204</v>
      </c>
      <c r="AB676" s="196"/>
      <c r="AC676" s="196"/>
      <c r="AD676" s="19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8" t="s">
        <v>29</v>
      </c>
      <c r="AD718" s="198"/>
      <c r="AE718" s="198"/>
    </row>
    <row r="719" spans="5:31" x14ac:dyDescent="0.25">
      <c r="H719" s="195" t="s">
        <v>28</v>
      </c>
      <c r="I719" s="195"/>
      <c r="J719" s="195"/>
      <c r="V719" s="17"/>
      <c r="AC719" s="198"/>
      <c r="AD719" s="198"/>
      <c r="AE719" s="198"/>
    </row>
    <row r="720" spans="5:31" x14ac:dyDescent="0.25">
      <c r="H720" s="195"/>
      <c r="I720" s="195"/>
      <c r="J720" s="195"/>
      <c r="V720" s="17"/>
      <c r="AC720" s="198"/>
      <c r="AD720" s="198"/>
      <c r="AE720" s="198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199" t="str">
        <f>IF(C729&lt;0,"NO PAGAR","COBRAR")</f>
        <v>NO PAGAR</v>
      </c>
      <c r="C730" s="19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0" t="s">
        <v>9</v>
      </c>
      <c r="C731" s="19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 x14ac:dyDescent="0.25">
      <c r="H761" s="195"/>
      <c r="I761" s="195"/>
      <c r="J761" s="195"/>
      <c r="V761" s="17"/>
      <c r="AA761" s="195"/>
      <c r="AB761" s="195"/>
      <c r="AC761" s="19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196" t="s">
        <v>204</v>
      </c>
      <c r="F763" s="196"/>
      <c r="G763" s="196"/>
      <c r="H763" s="196"/>
      <c r="V763" s="17"/>
      <c r="X763" s="23" t="s">
        <v>32</v>
      </c>
      <c r="Y763" s="20">
        <f>IF(B1561="PAGADO",0,C768)</f>
        <v>-2108.614</v>
      </c>
      <c r="AA763" s="196" t="s">
        <v>61</v>
      </c>
      <c r="AB763" s="196"/>
      <c r="AC763" s="196"/>
      <c r="AD763" s="196"/>
      <c r="AK763" s="203" t="s">
        <v>1420</v>
      </c>
      <c r="AL763" s="203"/>
      <c r="AM763" s="203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NO PAGAR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197" t="str">
        <f>IF(C768&lt;0,"NO PAGAR","COBRAR'")</f>
        <v>NO PAGAR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2" t="s">
        <v>7</v>
      </c>
      <c r="F779" s="193"/>
      <c r="G779" s="19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2" t="s">
        <v>7</v>
      </c>
      <c r="O781" s="193"/>
      <c r="P781" s="193"/>
      <c r="Q781" s="194"/>
      <c r="R781" s="18">
        <f>SUM(R765:R780)</f>
        <v>800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98" t="s">
        <v>29</v>
      </c>
      <c r="AD803" s="198"/>
      <c r="AE803" s="198"/>
    </row>
    <row r="804" spans="2:41" x14ac:dyDescent="0.25">
      <c r="H804" s="195" t="s">
        <v>28</v>
      </c>
      <c r="I804" s="195"/>
      <c r="J804" s="195"/>
      <c r="V804" s="17"/>
      <c r="AC804" s="198"/>
      <c r="AD804" s="198"/>
      <c r="AE804" s="198"/>
    </row>
    <row r="805" spans="2:41" x14ac:dyDescent="0.25">
      <c r="H805" s="195"/>
      <c r="I805" s="195"/>
      <c r="J805" s="195"/>
      <c r="V805" s="17"/>
      <c r="AC805" s="198"/>
      <c r="AD805" s="198"/>
      <c r="AE805" s="198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-1833.614</v>
      </c>
      <c r="AA809" s="196" t="s">
        <v>20</v>
      </c>
      <c r="AB809" s="196"/>
      <c r="AC809" s="196"/>
      <c r="AD809" s="196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25">
        <v>45202</v>
      </c>
      <c r="O812" s="3" t="s">
        <v>1459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1833.614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1833.614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-1833.614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-1833.614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99" t="str">
        <f>IF(C814&lt;0,"NO PAGAR","COBRAR")</f>
        <v>NO PAGAR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NO PAGAR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1833.614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2" t="s">
        <v>7</v>
      </c>
      <c r="O827" s="193"/>
      <c r="P827" s="193"/>
      <c r="Q827" s="194"/>
      <c r="R827" s="18">
        <f>SUM(R811:R826)</f>
        <v>494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1833.614</v>
      </c>
      <c r="V836" s="17"/>
      <c r="X836" s="15" t="s">
        <v>18</v>
      </c>
      <c r="Y836" s="16">
        <f>SUM(Y817:Y835)</f>
        <v>1833.614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 x14ac:dyDescent="0.25">
      <c r="H850" s="195"/>
      <c r="I850" s="195"/>
      <c r="J850" s="195"/>
      <c r="V850" s="17"/>
      <c r="AA850" s="195"/>
      <c r="AB850" s="195"/>
      <c r="AC850" s="195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-1833.614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-1833.614</v>
      </c>
      <c r="AA854" s="196" t="s">
        <v>20</v>
      </c>
      <c r="AB854" s="196"/>
      <c r="AC854" s="196"/>
      <c r="AD854" s="196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1833.614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1833.614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-1833.614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-1833.614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NO PAGAR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97" t="str">
        <f>IF(C859&lt;0,"NO PAGAR","COBRAR'")</f>
        <v>NO PAGAR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1833.614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1833.614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1833.614</v>
      </c>
      <c r="D882" t="s">
        <v>22</v>
      </c>
      <c r="E882" t="s">
        <v>21</v>
      </c>
      <c r="V882" s="17"/>
      <c r="X882" s="15" t="s">
        <v>18</v>
      </c>
      <c r="Y882" s="16">
        <f>SUM(Y863:Y881)</f>
        <v>1833.614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98" t="s">
        <v>29</v>
      </c>
      <c r="AD897" s="198"/>
      <c r="AE897" s="198"/>
    </row>
    <row r="898" spans="2:41" x14ac:dyDescent="0.25">
      <c r="H898" s="195" t="s">
        <v>28</v>
      </c>
      <c r="I898" s="195"/>
      <c r="J898" s="195"/>
      <c r="V898" s="17"/>
      <c r="AC898" s="198"/>
      <c r="AD898" s="198"/>
      <c r="AE898" s="198"/>
    </row>
    <row r="899" spans="2:41" x14ac:dyDescent="0.25">
      <c r="H899" s="195"/>
      <c r="I899" s="195"/>
      <c r="J899" s="195"/>
      <c r="V899" s="17"/>
      <c r="AC899" s="198"/>
      <c r="AD899" s="198"/>
      <c r="AE899" s="198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-1833.614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-1833.614</v>
      </c>
      <c r="AA903" s="196" t="s">
        <v>20</v>
      </c>
      <c r="AB903" s="196"/>
      <c r="AC903" s="196"/>
      <c r="AD903" s="196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1833.614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1833.614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-1833.614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-1833.614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99" t="str">
        <f>IF(C908&lt;0,"NO PAGAR","COBRAR")</f>
        <v>NO PAGAR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NO PAGAR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1833.614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1833.614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1833.614</v>
      </c>
      <c r="V930" s="17"/>
      <c r="X930" s="15" t="s">
        <v>18</v>
      </c>
      <c r="Y930" s="16">
        <f>SUM(Y911:Y929)</f>
        <v>1833.614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 x14ac:dyDescent="0.25">
      <c r="H944" s="195"/>
      <c r="I944" s="195"/>
      <c r="J944" s="195"/>
      <c r="V944" s="17"/>
      <c r="AA944" s="195"/>
      <c r="AB944" s="195"/>
      <c r="AC944" s="195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-1833.614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-1833.614</v>
      </c>
      <c r="AA948" s="196" t="s">
        <v>20</v>
      </c>
      <c r="AB948" s="196"/>
      <c r="AC948" s="196"/>
      <c r="AD948" s="196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1833.614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1833.614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-1833.614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-1833.614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NO PAGAR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97" t="str">
        <f>IF(C953&lt;0,"NO PAGAR","COBRAR'")</f>
        <v>NO PAGAR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1833.614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1833.614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1833.614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1833.614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98" t="s">
        <v>29</v>
      </c>
      <c r="AD990" s="198"/>
      <c r="AE990" s="198"/>
    </row>
    <row r="991" spans="5:31" x14ac:dyDescent="0.25">
      <c r="H991" s="195" t="s">
        <v>28</v>
      </c>
      <c r="I991" s="195"/>
      <c r="J991" s="195"/>
      <c r="V991" s="17"/>
      <c r="AC991" s="198"/>
      <c r="AD991" s="198"/>
      <c r="AE991" s="198"/>
    </row>
    <row r="992" spans="5:31" x14ac:dyDescent="0.25">
      <c r="H992" s="195"/>
      <c r="I992" s="195"/>
      <c r="J992" s="195"/>
      <c r="V992" s="17"/>
      <c r="AC992" s="198"/>
      <c r="AD992" s="198"/>
      <c r="AE992" s="198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-1833.614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-1833.614</v>
      </c>
      <c r="AA996" s="196" t="s">
        <v>20</v>
      </c>
      <c r="AB996" s="196"/>
      <c r="AC996" s="196"/>
      <c r="AD996" s="196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1833.614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1833.614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-1833.614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-1833.614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99" t="str">
        <f>IF(C1001&lt;0,"NO PAGAR","COBRAR")</f>
        <v>NO PAGAR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NO PAGAR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1833.614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1833.614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1833.614</v>
      </c>
      <c r="V1023" s="17"/>
      <c r="X1023" s="15" t="s">
        <v>18</v>
      </c>
      <c r="Y1023" s="16">
        <f>SUM(Y1004:Y1022)</f>
        <v>1833.614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 x14ac:dyDescent="0.25">
      <c r="H1037" s="195"/>
      <c r="I1037" s="195"/>
      <c r="J1037" s="195"/>
      <c r="V1037" s="17"/>
      <c r="AA1037" s="195"/>
      <c r="AB1037" s="195"/>
      <c r="AC1037" s="195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-1833.614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-1833.614</v>
      </c>
      <c r="AA1041" s="196" t="s">
        <v>20</v>
      </c>
      <c r="AB1041" s="196"/>
      <c r="AC1041" s="196"/>
      <c r="AD1041" s="196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1833.614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1833.614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-1833.614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-1833.614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NO PAGAR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97" t="str">
        <f>IF(C1046&lt;0,"NO PAGAR","COBRAR'")</f>
        <v>NO PAGAR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1833.614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1833.614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1833.614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1833.614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Y742" zoomScale="89" zoomScaleNormal="89" workbookViewId="0">
      <selection activeCell="AJ746" sqref="AJ746:AN74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IF(B1065="PAGADO",0,C333)</f>
        <v>0</v>
      </c>
      <c r="AA328" s="196" t="s">
        <v>20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5" t="s">
        <v>28</v>
      </c>
      <c r="I371" s="195"/>
      <c r="J371" s="195"/>
      <c r="V371" s="17"/>
    </row>
    <row r="372" spans="2:41" x14ac:dyDescent="0.25">
      <c r="H372" s="195"/>
      <c r="I372" s="195"/>
      <c r="J372" s="195"/>
      <c r="V372" s="17"/>
    </row>
    <row r="373" spans="2:41" x14ac:dyDescent="0.25">
      <c r="V373" s="17"/>
      <c r="X373" s="211" t="s">
        <v>64</v>
      </c>
      <c r="AB373" s="207" t="s">
        <v>29</v>
      </c>
      <c r="AC373" s="207"/>
      <c r="AD373" s="207"/>
    </row>
    <row r="374" spans="2:41" x14ac:dyDescent="0.25">
      <c r="V374" s="17"/>
      <c r="X374" s="211"/>
      <c r="AB374" s="207"/>
      <c r="AC374" s="207"/>
      <c r="AD374" s="207"/>
    </row>
    <row r="375" spans="2:41" ht="23.25" x14ac:dyDescent="0.35">
      <c r="B375" s="22" t="s">
        <v>64</v>
      </c>
      <c r="V375" s="17"/>
      <c r="X375" s="211"/>
      <c r="AB375" s="207"/>
      <c r="AC375" s="207"/>
      <c r="AD375" s="207"/>
    </row>
    <row r="376" spans="2:41" ht="23.25" x14ac:dyDescent="0.35">
      <c r="B376" s="23" t="s">
        <v>130</v>
      </c>
      <c r="C376" s="20">
        <f>IF(X328="PAGADO",0,Y333)</f>
        <v>0</v>
      </c>
      <c r="E376" s="196" t="s">
        <v>928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553</v>
      </c>
      <c r="AB376" s="196"/>
      <c r="AC376" s="196"/>
      <c r="AD376" s="19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195" t="s">
        <v>31</v>
      </c>
      <c r="AB410" s="195"/>
      <c r="AC410" s="195"/>
    </row>
    <row r="411" spans="1:43" ht="15" customHeight="1" x14ac:dyDescent="0.4">
      <c r="H411" s="75"/>
      <c r="I411" s="75"/>
      <c r="J411" s="75"/>
      <c r="V411" s="17"/>
      <c r="AA411" s="195"/>
      <c r="AB411" s="195"/>
      <c r="AC411" s="195"/>
    </row>
    <row r="412" spans="1:43" x14ac:dyDescent="0.25">
      <c r="B412" s="210" t="s">
        <v>64</v>
      </c>
      <c r="F412" s="209" t="s">
        <v>30</v>
      </c>
      <c r="G412" s="209"/>
      <c r="H412" s="209"/>
      <c r="V412" s="17"/>
    </row>
    <row r="413" spans="1:43" x14ac:dyDescent="0.25">
      <c r="B413" s="210"/>
      <c r="F413" s="209"/>
      <c r="G413" s="209"/>
      <c r="H413" s="209"/>
      <c r="V413" s="17"/>
    </row>
    <row r="414" spans="1:43" ht="26.25" customHeight="1" x14ac:dyDescent="0.35">
      <c r="B414" s="210"/>
      <c r="F414" s="209"/>
      <c r="G414" s="209"/>
      <c r="H414" s="20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6" t="s">
        <v>553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553</v>
      </c>
      <c r="AB415" s="196"/>
      <c r="AC415" s="196"/>
      <c r="AD415" s="19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10" t="s">
        <v>66</v>
      </c>
      <c r="F449" s="209" t="s">
        <v>28</v>
      </c>
      <c r="G449" s="209"/>
      <c r="H449" s="209"/>
      <c r="V449" s="17"/>
      <c r="X449" s="211" t="s">
        <v>66</v>
      </c>
      <c r="AB449" s="207" t="s">
        <v>29</v>
      </c>
      <c r="AC449" s="207"/>
      <c r="AD449" s="207"/>
    </row>
    <row r="450" spans="2:41" x14ac:dyDescent="0.25">
      <c r="B450" s="210"/>
      <c r="F450" s="209"/>
      <c r="G450" s="209"/>
      <c r="H450" s="209"/>
      <c r="V450" s="17"/>
      <c r="X450" s="211"/>
      <c r="AB450" s="207"/>
      <c r="AC450" s="207"/>
      <c r="AD450" s="207"/>
    </row>
    <row r="451" spans="2:41" ht="23.25" customHeight="1" x14ac:dyDescent="0.25">
      <c r="B451" s="210"/>
      <c r="F451" s="209"/>
      <c r="G451" s="209"/>
      <c r="H451" s="209"/>
      <c r="V451" s="17"/>
      <c r="X451" s="211"/>
      <c r="AB451" s="207"/>
      <c r="AC451" s="207"/>
      <c r="AD451" s="207"/>
    </row>
    <row r="452" spans="2:41" ht="23.25" x14ac:dyDescent="0.35">
      <c r="B452" s="23" t="s">
        <v>32</v>
      </c>
      <c r="C452" s="20">
        <f>IF(X415="PAGADO",0,Y420)</f>
        <v>-64.009999999999991</v>
      </c>
      <c r="E452" s="196" t="s">
        <v>553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553</v>
      </c>
      <c r="AB452" s="196"/>
      <c r="AC452" s="196"/>
      <c r="AD452" s="19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10" t="s">
        <v>66</v>
      </c>
      <c r="F488" s="213" t="s">
        <v>30</v>
      </c>
      <c r="G488" s="213"/>
      <c r="H488" s="213"/>
      <c r="V488" s="17"/>
      <c r="X488" s="211" t="s">
        <v>66</v>
      </c>
      <c r="AB488" s="209" t="s">
        <v>31</v>
      </c>
      <c r="AC488" s="209"/>
      <c r="AD488" s="209"/>
    </row>
    <row r="489" spans="1:43" ht="15" customHeight="1" x14ac:dyDescent="0.25">
      <c r="B489" s="210"/>
      <c r="F489" s="213"/>
      <c r="G489" s="213"/>
      <c r="H489" s="213"/>
      <c r="V489" s="17"/>
      <c r="X489" s="211"/>
      <c r="AB489" s="209"/>
      <c r="AC489" s="209"/>
      <c r="AD489" s="209"/>
    </row>
    <row r="490" spans="1:43" ht="23.25" customHeight="1" x14ac:dyDescent="0.25">
      <c r="B490" s="210"/>
      <c r="F490" s="213"/>
      <c r="G490" s="213"/>
      <c r="H490" s="213"/>
      <c r="V490" s="17"/>
      <c r="X490" s="211"/>
      <c r="AB490" s="209"/>
      <c r="AC490" s="209"/>
      <c r="AD490" s="209"/>
    </row>
    <row r="491" spans="1:43" ht="23.25" x14ac:dyDescent="0.35">
      <c r="B491" s="23" t="s">
        <v>82</v>
      </c>
      <c r="C491" s="20">
        <f>IF(X452="PAGADO",0,Y457)</f>
        <v>-239.15</v>
      </c>
      <c r="E491" s="196" t="s">
        <v>553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553</v>
      </c>
      <c r="AB491" s="196"/>
      <c r="AC491" s="196"/>
      <c r="AD491" s="19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7" t="str">
        <f>IF(C496&lt;0,"NO PAGAR","COBRAR'")</f>
        <v>COBRAR'</v>
      </c>
      <c r="C498" s="19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8" t="s">
        <v>29</v>
      </c>
      <c r="AD532" s="198"/>
      <c r="AE532" s="198"/>
    </row>
    <row r="533" spans="2:41" ht="15" customHeight="1" x14ac:dyDescent="0.4">
      <c r="I533" s="75"/>
      <c r="J533" s="75"/>
      <c r="V533" s="17"/>
      <c r="AC533" s="198"/>
      <c r="AD533" s="198"/>
      <c r="AE533" s="198"/>
    </row>
    <row r="534" spans="2:41" ht="15" customHeight="1" x14ac:dyDescent="0.4">
      <c r="H534" s="75"/>
      <c r="I534" s="75"/>
      <c r="J534" s="75"/>
      <c r="V534" s="17"/>
      <c r="AC534" s="198"/>
      <c r="AD534" s="198"/>
      <c r="AE534" s="198"/>
    </row>
    <row r="535" spans="2:41" x14ac:dyDescent="0.25">
      <c r="B535" s="211" t="s">
        <v>67</v>
      </c>
      <c r="F535" s="209" t="s">
        <v>28</v>
      </c>
      <c r="G535" s="209"/>
      <c r="H535" s="209"/>
      <c r="V535" s="17"/>
    </row>
    <row r="536" spans="2:41" x14ac:dyDescent="0.25">
      <c r="B536" s="211"/>
      <c r="F536" s="209"/>
      <c r="G536" s="209"/>
      <c r="H536" s="209"/>
      <c r="V536" s="17"/>
    </row>
    <row r="537" spans="2:41" ht="26.25" customHeight="1" x14ac:dyDescent="0.35">
      <c r="B537" s="211"/>
      <c r="F537" s="209"/>
      <c r="G537" s="209"/>
      <c r="H537" s="20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6" t="s">
        <v>553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553</v>
      </c>
      <c r="AB538" s="196"/>
      <c r="AC538" s="196"/>
      <c r="AD538" s="19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195" t="s">
        <v>31</v>
      </c>
      <c r="AB573" s="195"/>
      <c r="AC573" s="195"/>
    </row>
    <row r="574" spans="1:43" ht="15" customHeight="1" x14ac:dyDescent="0.4">
      <c r="H574" s="75"/>
      <c r="I574" s="75"/>
      <c r="J574" s="75"/>
      <c r="V574" s="17"/>
      <c r="AA574" s="195"/>
      <c r="AB574" s="195"/>
      <c r="AC574" s="195"/>
    </row>
    <row r="575" spans="1:43" x14ac:dyDescent="0.25">
      <c r="B575" s="210" t="s">
        <v>67</v>
      </c>
      <c r="F575" s="209" t="s">
        <v>30</v>
      </c>
      <c r="G575" s="209"/>
      <c r="H575" s="209"/>
      <c r="V575" s="17"/>
    </row>
    <row r="576" spans="1:43" x14ac:dyDescent="0.25">
      <c r="B576" s="210"/>
      <c r="F576" s="209"/>
      <c r="G576" s="209"/>
      <c r="H576" s="209"/>
      <c r="V576" s="17"/>
    </row>
    <row r="577" spans="2:41" ht="26.25" customHeight="1" x14ac:dyDescent="0.35">
      <c r="B577" s="210"/>
      <c r="F577" s="209"/>
      <c r="G577" s="209"/>
      <c r="H577" s="20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6" t="s">
        <v>553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553</v>
      </c>
      <c r="AB578" s="196"/>
      <c r="AC578" s="196"/>
      <c r="AD578" s="19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8" t="s">
        <v>29</v>
      </c>
      <c r="AD614" s="198"/>
      <c r="AE614" s="198"/>
    </row>
    <row r="615" spans="2:41" ht="15" customHeight="1" x14ac:dyDescent="0.4">
      <c r="I615" s="75"/>
      <c r="J615" s="75"/>
      <c r="V615" s="17"/>
      <c r="AC615" s="198"/>
      <c r="AD615" s="198"/>
      <c r="AE615" s="198"/>
    </row>
    <row r="616" spans="2:41" ht="15" customHeight="1" x14ac:dyDescent="0.4">
      <c r="H616" s="75"/>
      <c r="I616" s="75"/>
      <c r="J616" s="75"/>
      <c r="V616" s="17"/>
      <c r="AC616" s="198"/>
      <c r="AD616" s="198"/>
      <c r="AE616" s="198"/>
    </row>
    <row r="617" spans="2:41" x14ac:dyDescent="0.25">
      <c r="B617" s="211" t="s">
        <v>68</v>
      </c>
      <c r="F617" s="209" t="s">
        <v>28</v>
      </c>
      <c r="G617" s="209"/>
      <c r="H617" s="209"/>
      <c r="V617" s="17"/>
    </row>
    <row r="618" spans="2:41" x14ac:dyDescent="0.25">
      <c r="B618" s="211"/>
      <c r="F618" s="209"/>
      <c r="G618" s="209"/>
      <c r="H618" s="209"/>
      <c r="V618" s="17"/>
    </row>
    <row r="619" spans="2:41" ht="26.25" customHeight="1" x14ac:dyDescent="0.35">
      <c r="B619" s="211"/>
      <c r="F619" s="209"/>
      <c r="G619" s="209"/>
      <c r="H619" s="20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6" t="s">
        <v>553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1169</v>
      </c>
      <c r="AB620" s="196"/>
      <c r="AC620" s="196"/>
      <c r="AD620" s="19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195" t="s">
        <v>31</v>
      </c>
      <c r="AB656" s="195"/>
      <c r="AC656" s="195"/>
    </row>
    <row r="657" spans="2:41" ht="15" customHeight="1" x14ac:dyDescent="0.4">
      <c r="H657" s="75"/>
      <c r="I657" s="75"/>
      <c r="J657" s="75"/>
      <c r="V657" s="17"/>
      <c r="AA657" s="195"/>
      <c r="AB657" s="195"/>
      <c r="AC657" s="195"/>
    </row>
    <row r="658" spans="2:41" x14ac:dyDescent="0.25">
      <c r="B658" s="210" t="s">
        <v>68</v>
      </c>
      <c r="F658" s="209" t="s">
        <v>30</v>
      </c>
      <c r="G658" s="209"/>
      <c r="H658" s="209"/>
      <c r="V658" s="17"/>
    </row>
    <row r="659" spans="2:41" x14ac:dyDescent="0.25">
      <c r="B659" s="210"/>
      <c r="F659" s="209"/>
      <c r="G659" s="209"/>
      <c r="H659" s="209"/>
      <c r="V659" s="17"/>
    </row>
    <row r="660" spans="2:41" ht="26.25" customHeight="1" x14ac:dyDescent="0.35">
      <c r="B660" s="210"/>
      <c r="F660" s="209"/>
      <c r="G660" s="209"/>
      <c r="H660" s="20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6" t="s">
        <v>553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553</v>
      </c>
      <c r="AB661" s="196"/>
      <c r="AC661" s="196"/>
      <c r="AD661" s="19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8" t="s">
        <v>29</v>
      </c>
      <c r="AD698" s="198"/>
      <c r="AE698" s="198"/>
    </row>
    <row r="699" spans="2:31" ht="15" customHeight="1" x14ac:dyDescent="0.4">
      <c r="I699" s="75"/>
      <c r="J699" s="75"/>
      <c r="V699" s="17"/>
      <c r="AC699" s="198"/>
      <c r="AD699" s="198"/>
      <c r="AE699" s="198"/>
    </row>
    <row r="700" spans="2:31" ht="15" customHeight="1" x14ac:dyDescent="0.4">
      <c r="H700" s="75"/>
      <c r="I700" s="75"/>
      <c r="J700" s="75"/>
      <c r="V700" s="17"/>
      <c r="AC700" s="198"/>
      <c r="AD700" s="198"/>
      <c r="AE700" s="198"/>
    </row>
    <row r="701" spans="2:31" x14ac:dyDescent="0.25">
      <c r="B701" s="211" t="s">
        <v>69</v>
      </c>
      <c r="F701" s="209" t="s">
        <v>28</v>
      </c>
      <c r="G701" s="209"/>
      <c r="H701" s="209"/>
      <c r="V701" s="17"/>
    </row>
    <row r="702" spans="2:31" x14ac:dyDescent="0.25">
      <c r="B702" s="211"/>
      <c r="F702" s="209"/>
      <c r="G702" s="209"/>
      <c r="H702" s="209"/>
      <c r="V702" s="17"/>
    </row>
    <row r="703" spans="2:31" ht="26.25" customHeight="1" x14ac:dyDescent="0.35">
      <c r="B703" s="211"/>
      <c r="F703" s="209"/>
      <c r="G703" s="209"/>
      <c r="H703" s="20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196" t="s">
        <v>553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553</v>
      </c>
      <c r="AB704" s="196"/>
      <c r="AC704" s="196"/>
      <c r="AD704" s="19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199" t="str">
        <f>IF(C709&lt;0,"NO PAGAR","COBRAR")</f>
        <v>COBRAR</v>
      </c>
      <c r="C710" s="19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195" t="s">
        <v>31</v>
      </c>
      <c r="AB741" s="195"/>
      <c r="AC741" s="195"/>
    </row>
    <row r="742" spans="1:43" ht="15" customHeight="1" x14ac:dyDescent="0.4">
      <c r="H742" s="75"/>
      <c r="I742" s="75"/>
      <c r="J742" s="75"/>
      <c r="V742" s="17"/>
      <c r="AA742" s="195"/>
      <c r="AB742" s="195"/>
      <c r="AC742" s="19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196" t="s">
        <v>553</v>
      </c>
      <c r="F744" s="196"/>
      <c r="G744" s="196"/>
      <c r="H744" s="196"/>
      <c r="V744" s="17"/>
      <c r="X744" s="23" t="s">
        <v>32</v>
      </c>
      <c r="Y744" s="20">
        <f>IF(B744="PAGADO",0,C749)</f>
        <v>0</v>
      </c>
      <c r="AA744" s="196" t="s">
        <v>553</v>
      </c>
      <c r="AB744" s="196"/>
      <c r="AC744" s="196"/>
      <c r="AD744" s="19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7" t="str">
        <f>IF(Y749&lt;0,"NO PAGAR","COBRAR'")</f>
        <v>COBRAR'</v>
      </c>
      <c r="Y750" s="19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197" t="str">
        <f>IF(C749&lt;0,"NO PAGAR","COBRAR'")</f>
        <v>COBRAR'</v>
      </c>
      <c r="C751" s="19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192" t="s">
        <v>7</v>
      </c>
      <c r="F760" s="193"/>
      <c r="G760" s="19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2" t="s">
        <v>7</v>
      </c>
      <c r="AB760" s="193"/>
      <c r="AC760" s="19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92" t="s">
        <v>7</v>
      </c>
      <c r="O762" s="193"/>
      <c r="P762" s="193"/>
      <c r="Q762" s="194"/>
      <c r="R762" s="18">
        <f>SUM(R746:R761)</f>
        <v>0</v>
      </c>
      <c r="S762" s="3"/>
      <c r="V762" s="17"/>
      <c r="X762" s="12"/>
      <c r="Y762" s="10"/>
      <c r="AJ762" s="192" t="s">
        <v>7</v>
      </c>
      <c r="AK762" s="193"/>
      <c r="AL762" s="193"/>
      <c r="AM762" s="19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198" t="s">
        <v>29</v>
      </c>
      <c r="AD782" s="198"/>
      <c r="AE782" s="198"/>
    </row>
    <row r="783" spans="5:31" ht="15" customHeight="1" x14ac:dyDescent="0.4">
      <c r="H783" s="75" t="s">
        <v>28</v>
      </c>
      <c r="I783" s="75"/>
      <c r="J783" s="75"/>
      <c r="V783" s="17"/>
      <c r="AC783" s="198"/>
      <c r="AD783" s="198"/>
      <c r="AE783" s="198"/>
    </row>
    <row r="784" spans="5:31" ht="15" customHeight="1" x14ac:dyDescent="0.4">
      <c r="H784" s="75"/>
      <c r="I784" s="75"/>
      <c r="J784" s="75"/>
      <c r="V784" s="17"/>
      <c r="AC784" s="198"/>
      <c r="AD784" s="198"/>
      <c r="AE784" s="198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32</v>
      </c>
      <c r="C788" s="20">
        <f>IF(X744="PAGADO",0,Y749)</f>
        <v>585</v>
      </c>
      <c r="E788" s="196" t="s">
        <v>553</v>
      </c>
      <c r="F788" s="196"/>
      <c r="G788" s="196"/>
      <c r="H788" s="196"/>
      <c r="V788" s="17"/>
      <c r="X788" s="23" t="s">
        <v>32</v>
      </c>
      <c r="Y788" s="20">
        <f>IF(B788="PAGADO",0,C793)</f>
        <v>578</v>
      </c>
      <c r="AA788" s="196" t="s">
        <v>20</v>
      </c>
      <c r="AB788" s="196"/>
      <c r="AC788" s="196"/>
      <c r="AD788" s="196"/>
    </row>
    <row r="789" spans="2:41" x14ac:dyDescent="0.25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/>
      <c r="F790" s="3"/>
      <c r="G790" s="3"/>
      <c r="H790" s="5"/>
      <c r="N790" s="25">
        <v>45202</v>
      </c>
      <c r="O790" s="3" t="s">
        <v>1459</v>
      </c>
      <c r="P790" s="3">
        <v>7</v>
      </c>
      <c r="Q790" s="3"/>
      <c r="R790" s="18">
        <v>7</v>
      </c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585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578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7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578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578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199" t="str">
        <f>IF(C793&lt;0,"NO PAGAR","COBRAR")</f>
        <v>COBRAR</v>
      </c>
      <c r="C794" s="19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9" t="str">
        <f>IF(Y793&lt;0,"NO PAGAR","COBRAR")</f>
        <v>COBRAR</v>
      </c>
      <c r="Y794" s="19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0" t="s">
        <v>9</v>
      </c>
      <c r="C795" s="19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0" t="s">
        <v>9</v>
      </c>
      <c r="Y795" s="19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92" t="s">
        <v>7</v>
      </c>
      <c r="F804" s="193"/>
      <c r="G804" s="19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2" t="s">
        <v>7</v>
      </c>
      <c r="AB804" s="193"/>
      <c r="AC804" s="19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92" t="s">
        <v>7</v>
      </c>
      <c r="O806" s="193"/>
      <c r="P806" s="193"/>
      <c r="Q806" s="194"/>
      <c r="R806" s="18">
        <f>SUM(R790:R805)</f>
        <v>7</v>
      </c>
      <c r="S806" s="3"/>
      <c r="V806" s="17"/>
      <c r="X806" s="12"/>
      <c r="Y806" s="10"/>
      <c r="AJ806" s="192" t="s">
        <v>7</v>
      </c>
      <c r="AK806" s="193"/>
      <c r="AL806" s="193"/>
      <c r="AM806" s="194"/>
      <c r="AN806" s="18">
        <f>SUM(AN790:AN805)</f>
        <v>0</v>
      </c>
      <c r="AO806" s="3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7</v>
      </c>
      <c r="V815" s="17"/>
      <c r="X815" s="15" t="s">
        <v>18</v>
      </c>
      <c r="Y815" s="16">
        <f>SUM(Y796:Y814)</f>
        <v>0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195" t="s">
        <v>31</v>
      </c>
      <c r="AB828" s="195"/>
      <c r="AC828" s="195"/>
    </row>
    <row r="829" spans="1:43" ht="15" customHeight="1" x14ac:dyDescent="0.4">
      <c r="H829" s="75"/>
      <c r="I829" s="75"/>
      <c r="J829" s="75"/>
      <c r="V829" s="17"/>
      <c r="AA829" s="195"/>
      <c r="AB829" s="195"/>
      <c r="AC829" s="19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IF(X788="PAGADO",0,C793)</f>
        <v>578</v>
      </c>
      <c r="E833" s="196" t="s">
        <v>553</v>
      </c>
      <c r="F833" s="196"/>
      <c r="G833" s="196"/>
      <c r="H833" s="196"/>
      <c r="V833" s="17"/>
      <c r="X833" s="23" t="s">
        <v>32</v>
      </c>
      <c r="Y833" s="20">
        <f>IF(B1633="PAGADO",0,C838)</f>
        <v>578</v>
      </c>
      <c r="AA833" s="196" t="s">
        <v>20</v>
      </c>
      <c r="AB833" s="196"/>
      <c r="AC833" s="196"/>
      <c r="AD833" s="196"/>
    </row>
    <row r="834" spans="2:41" x14ac:dyDescent="0.25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578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578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578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578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7" t="str">
        <f>IF(Y838&lt;0,"NO PAGAR","COBRAR'")</f>
        <v>COBRAR'</v>
      </c>
      <c r="Y839" s="19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197" t="str">
        <f>IF(C838&lt;0,"NO PAGAR","COBRAR'")</f>
        <v>COBRAR'</v>
      </c>
      <c r="C840" s="19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0" t="s">
        <v>9</v>
      </c>
      <c r="C841" s="19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0" t="s">
        <v>9</v>
      </c>
      <c r="Y841" s="19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92" t="s">
        <v>7</v>
      </c>
      <c r="F849" s="193"/>
      <c r="G849" s="19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2" t="s">
        <v>7</v>
      </c>
      <c r="AB849" s="193"/>
      <c r="AC849" s="19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92" t="s">
        <v>7</v>
      </c>
      <c r="O851" s="193"/>
      <c r="P851" s="193"/>
      <c r="Q851" s="194"/>
      <c r="R851" s="18">
        <f>SUM(R835:R850)</f>
        <v>0</v>
      </c>
      <c r="S851" s="3"/>
      <c r="V851" s="17"/>
      <c r="X851" s="12"/>
      <c r="Y851" s="10"/>
      <c r="AJ851" s="192" t="s">
        <v>7</v>
      </c>
      <c r="AK851" s="193"/>
      <c r="AL851" s="193"/>
      <c r="AM851" s="194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198" t="s">
        <v>29</v>
      </c>
      <c r="AD876" s="198"/>
      <c r="AE876" s="198"/>
    </row>
    <row r="877" spans="8:31" ht="15" customHeight="1" x14ac:dyDescent="0.4">
      <c r="H877" s="75" t="s">
        <v>28</v>
      </c>
      <c r="I877" s="75"/>
      <c r="J877" s="75"/>
      <c r="V877" s="17"/>
      <c r="AC877" s="198"/>
      <c r="AD877" s="198"/>
      <c r="AE877" s="198"/>
    </row>
    <row r="878" spans="8:31" ht="15" customHeight="1" x14ac:dyDescent="0.4">
      <c r="H878" s="75"/>
      <c r="I878" s="75"/>
      <c r="J878" s="75"/>
      <c r="V878" s="17"/>
      <c r="AC878" s="198"/>
      <c r="AD878" s="198"/>
      <c r="AE878" s="198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578</v>
      </c>
      <c r="E882" s="196" t="s">
        <v>553</v>
      </c>
      <c r="F882" s="196"/>
      <c r="G882" s="196"/>
      <c r="H882" s="196"/>
      <c r="V882" s="17"/>
      <c r="X882" s="23" t="s">
        <v>32</v>
      </c>
      <c r="Y882" s="20">
        <f>IF(B882="PAGADO",0,C887)</f>
        <v>578</v>
      </c>
      <c r="AA882" s="196" t="s">
        <v>20</v>
      </c>
      <c r="AB882" s="196"/>
      <c r="AC882" s="196"/>
      <c r="AD882" s="196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578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578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578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578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199" t="str">
        <f>IF(C887&lt;0,"NO PAGAR","COBRAR")</f>
        <v>COBRAR</v>
      </c>
      <c r="C888" s="19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9" t="str">
        <f>IF(Y887&lt;0,"NO PAGAR","COBRAR")</f>
        <v>COBRAR</v>
      </c>
      <c r="Y888" s="19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0" t="s">
        <v>9</v>
      </c>
      <c r="C889" s="19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0" t="s">
        <v>9</v>
      </c>
      <c r="Y889" s="19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92" t="s">
        <v>7</v>
      </c>
      <c r="F898" s="193"/>
      <c r="G898" s="19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2" t="s">
        <v>7</v>
      </c>
      <c r="AB898" s="193"/>
      <c r="AC898" s="19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92" t="s">
        <v>7</v>
      </c>
      <c r="O900" s="193"/>
      <c r="P900" s="193"/>
      <c r="Q900" s="194"/>
      <c r="R900" s="18">
        <f>SUM(R884:R899)</f>
        <v>0</v>
      </c>
      <c r="S900" s="3"/>
      <c r="V900" s="17"/>
      <c r="X900" s="12"/>
      <c r="Y900" s="10"/>
      <c r="AJ900" s="192" t="s">
        <v>7</v>
      </c>
      <c r="AK900" s="193"/>
      <c r="AL900" s="193"/>
      <c r="AM900" s="194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195" t="s">
        <v>31</v>
      </c>
      <c r="AB922" s="195"/>
      <c r="AC922" s="195"/>
    </row>
    <row r="923" spans="1:43" ht="15" customHeight="1" x14ac:dyDescent="0.4">
      <c r="H923" s="75"/>
      <c r="I923" s="75"/>
      <c r="J923" s="75"/>
      <c r="V923" s="17"/>
      <c r="AA923" s="195"/>
      <c r="AB923" s="195"/>
      <c r="AC923" s="195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578</v>
      </c>
      <c r="E927" s="196" t="s">
        <v>553</v>
      </c>
      <c r="F927" s="196"/>
      <c r="G927" s="196"/>
      <c r="H927" s="196"/>
      <c r="V927" s="17"/>
      <c r="X927" s="23" t="s">
        <v>32</v>
      </c>
      <c r="Y927" s="20">
        <f>IF(B1727="PAGADO",0,C932)</f>
        <v>578</v>
      </c>
      <c r="AA927" s="196" t="s">
        <v>20</v>
      </c>
      <c r="AB927" s="196"/>
      <c r="AC927" s="196"/>
      <c r="AD927" s="196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578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578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578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578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7" t="str">
        <f>IF(Y932&lt;0,"NO PAGAR","COBRAR'")</f>
        <v>COBRAR'</v>
      </c>
      <c r="Y933" s="19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197" t="str">
        <f>IF(C932&lt;0,"NO PAGAR","COBRAR'")</f>
        <v>COBRAR'</v>
      </c>
      <c r="C934" s="19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0" t="s">
        <v>9</v>
      </c>
      <c r="C935" s="19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0" t="s">
        <v>9</v>
      </c>
      <c r="Y935" s="19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92" t="s">
        <v>7</v>
      </c>
      <c r="F943" s="193"/>
      <c r="G943" s="19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2" t="s">
        <v>7</v>
      </c>
      <c r="AB943" s="193"/>
      <c r="AC943" s="19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92" t="s">
        <v>7</v>
      </c>
      <c r="O945" s="193"/>
      <c r="P945" s="193"/>
      <c r="Q945" s="194"/>
      <c r="R945" s="18">
        <f>SUM(R929:R944)</f>
        <v>0</v>
      </c>
      <c r="S945" s="3"/>
      <c r="V945" s="17"/>
      <c r="X945" s="12"/>
      <c r="Y945" s="10"/>
      <c r="AJ945" s="192" t="s">
        <v>7</v>
      </c>
      <c r="AK945" s="193"/>
      <c r="AL945" s="193"/>
      <c r="AM945" s="194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198" t="s">
        <v>29</v>
      </c>
      <c r="AD969" s="198"/>
      <c r="AE969" s="198"/>
    </row>
    <row r="970" spans="2:41" ht="15" customHeight="1" x14ac:dyDescent="0.4">
      <c r="H970" s="75" t="s">
        <v>28</v>
      </c>
      <c r="I970" s="75"/>
      <c r="J970" s="75"/>
      <c r="V970" s="17"/>
      <c r="AC970" s="198"/>
      <c r="AD970" s="198"/>
      <c r="AE970" s="198"/>
    </row>
    <row r="971" spans="2:41" ht="15" customHeight="1" x14ac:dyDescent="0.4">
      <c r="H971" s="75"/>
      <c r="I971" s="75"/>
      <c r="J971" s="75"/>
      <c r="V971" s="17"/>
      <c r="AC971" s="198"/>
      <c r="AD971" s="198"/>
      <c r="AE971" s="198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578</v>
      </c>
      <c r="E975" s="196" t="s">
        <v>553</v>
      </c>
      <c r="F975" s="196"/>
      <c r="G975" s="196"/>
      <c r="H975" s="196"/>
      <c r="V975" s="17"/>
      <c r="X975" s="23" t="s">
        <v>32</v>
      </c>
      <c r="Y975" s="20">
        <f>IF(B975="PAGADO",0,C980)</f>
        <v>578</v>
      </c>
      <c r="AA975" s="196" t="s">
        <v>20</v>
      </c>
      <c r="AB975" s="196"/>
      <c r="AC975" s="196"/>
      <c r="AD975" s="196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578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578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578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578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199" t="str">
        <f>IF(C980&lt;0,"NO PAGAR","COBRAR")</f>
        <v>COBRAR</v>
      </c>
      <c r="C981" s="19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9" t="str">
        <f>IF(Y980&lt;0,"NO PAGAR","COBRAR")</f>
        <v>COBRAR</v>
      </c>
      <c r="Y981" s="19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0" t="s">
        <v>9</v>
      </c>
      <c r="C982" s="19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0" t="s">
        <v>9</v>
      </c>
      <c r="Y982" s="19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92" t="s">
        <v>7</v>
      </c>
      <c r="F991" s="193"/>
      <c r="G991" s="19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2" t="s">
        <v>7</v>
      </c>
      <c r="AB991" s="193"/>
      <c r="AC991" s="19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92" t="s">
        <v>7</v>
      </c>
      <c r="O993" s="193"/>
      <c r="P993" s="193"/>
      <c r="Q993" s="194"/>
      <c r="R993" s="18">
        <f>SUM(R977:R992)</f>
        <v>0</v>
      </c>
      <c r="S993" s="3"/>
      <c r="V993" s="17"/>
      <c r="X993" s="12"/>
      <c r="Y993" s="10"/>
      <c r="AJ993" s="192" t="s">
        <v>7</v>
      </c>
      <c r="AK993" s="193"/>
      <c r="AL993" s="193"/>
      <c r="AM993" s="194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195" t="s">
        <v>31</v>
      </c>
      <c r="AB1015" s="195"/>
      <c r="AC1015" s="195"/>
    </row>
    <row r="1016" spans="1:43" ht="15" customHeight="1" x14ac:dyDescent="0.4">
      <c r="H1016" s="75"/>
      <c r="I1016" s="75"/>
      <c r="J1016" s="75"/>
      <c r="V1016" s="17"/>
      <c r="AA1016" s="195"/>
      <c r="AB1016" s="195"/>
      <c r="AC1016" s="195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578</v>
      </c>
      <c r="E1020" s="196" t="s">
        <v>553</v>
      </c>
      <c r="F1020" s="196"/>
      <c r="G1020" s="196"/>
      <c r="H1020" s="196"/>
      <c r="V1020" s="17"/>
      <c r="X1020" s="23" t="s">
        <v>32</v>
      </c>
      <c r="Y1020" s="20">
        <f>IF(B1820="PAGADO",0,C1025)</f>
        <v>578</v>
      </c>
      <c r="AA1020" s="196" t="s">
        <v>20</v>
      </c>
      <c r="AB1020" s="196"/>
      <c r="AC1020" s="196"/>
      <c r="AD1020" s="196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578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578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578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578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7" t="str">
        <f>IF(Y1025&lt;0,"NO PAGAR","COBRAR'")</f>
        <v>COBRAR'</v>
      </c>
      <c r="Y1026" s="19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197" t="str">
        <f>IF(C1025&lt;0,"NO PAGAR","COBRAR'")</f>
        <v>COBRAR'</v>
      </c>
      <c r="C1027" s="19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0" t="s">
        <v>9</v>
      </c>
      <c r="C1028" s="19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0" t="s">
        <v>9</v>
      </c>
      <c r="Y1028" s="19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92" t="s">
        <v>7</v>
      </c>
      <c r="F1036" s="193"/>
      <c r="G1036" s="19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2" t="s">
        <v>7</v>
      </c>
      <c r="AB1036" s="193"/>
      <c r="AC1036" s="19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92" t="s">
        <v>7</v>
      </c>
      <c r="O1038" s="193"/>
      <c r="P1038" s="193"/>
      <c r="Q1038" s="194"/>
      <c r="R1038" s="18">
        <f>SUM(R1022:R1037)</f>
        <v>0</v>
      </c>
      <c r="S1038" s="3"/>
      <c r="V1038" s="17"/>
      <c r="X1038" s="12"/>
      <c r="Y1038" s="10"/>
      <c r="AJ1038" s="192" t="s">
        <v>7</v>
      </c>
      <c r="AK1038" s="193"/>
      <c r="AL1038" s="193"/>
      <c r="AM1038" s="194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C728" zoomScale="82" zoomScaleNormal="82" workbookViewId="0">
      <selection activeCell="S747" sqref="S747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08" t="s">
        <v>10</v>
      </c>
      <c r="AL8" s="208"/>
      <c r="AM8" s="20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8" t="s">
        <v>29</v>
      </c>
      <c r="AD96" s="198"/>
      <c r="AE96" s="198"/>
    </row>
    <row r="97" spans="2:41" x14ac:dyDescent="0.25">
      <c r="H97" s="195" t="s">
        <v>28</v>
      </c>
      <c r="I97" s="195"/>
      <c r="J97" s="195"/>
      <c r="V97" s="17"/>
      <c r="AC97" s="198"/>
      <c r="AD97" s="198"/>
      <c r="AE97" s="198"/>
    </row>
    <row r="98" spans="2:41" x14ac:dyDescent="0.25">
      <c r="H98" s="195"/>
      <c r="I98" s="195"/>
      <c r="J98" s="195"/>
      <c r="V98" s="17"/>
      <c r="AC98" s="198"/>
      <c r="AD98" s="198"/>
      <c r="AE98" s="198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 x14ac:dyDescent="0.25">
      <c r="H129" s="195"/>
      <c r="I129" s="195"/>
      <c r="J129" s="195"/>
      <c r="V129" s="17"/>
      <c r="AA129" s="195"/>
      <c r="AB129" s="195"/>
      <c r="AC129" s="19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8" t="s">
        <v>29</v>
      </c>
      <c r="AD167" s="198"/>
      <c r="AE167" s="198"/>
    </row>
    <row r="168" spans="2:41" x14ac:dyDescent="0.25">
      <c r="H168" s="195" t="s">
        <v>28</v>
      </c>
      <c r="I168" s="195"/>
      <c r="J168" s="195"/>
      <c r="V168" s="17"/>
      <c r="AC168" s="198"/>
      <c r="AD168" s="198"/>
      <c r="AE168" s="198"/>
    </row>
    <row r="169" spans="2:41" x14ac:dyDescent="0.25">
      <c r="H169" s="195"/>
      <c r="I169" s="195"/>
      <c r="J169" s="195"/>
      <c r="V169" s="17"/>
      <c r="AC169" s="198"/>
      <c r="AD169" s="198"/>
      <c r="AE169" s="198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433</v>
      </c>
      <c r="AB173" s="196"/>
      <c r="AC173" s="196"/>
      <c r="AD173" s="19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 x14ac:dyDescent="0.25">
      <c r="H214" s="195"/>
      <c r="I214" s="195"/>
      <c r="J214" s="195"/>
      <c r="V214" s="17"/>
      <c r="AA214" s="195"/>
      <c r="AB214" s="195"/>
      <c r="AC214" s="19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6" t="s">
        <v>493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530</v>
      </c>
      <c r="AB218" s="196"/>
      <c r="AC218" s="196"/>
      <c r="AD218" s="19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8" t="s">
        <v>29</v>
      </c>
      <c r="AD259" s="198"/>
      <c r="AE259" s="198"/>
    </row>
    <row r="260" spans="2:41" x14ac:dyDescent="0.25">
      <c r="H260" s="195" t="s">
        <v>28</v>
      </c>
      <c r="I260" s="195"/>
      <c r="J260" s="195"/>
      <c r="V260" s="17"/>
      <c r="AC260" s="198"/>
      <c r="AD260" s="198"/>
      <c r="AE260" s="198"/>
    </row>
    <row r="261" spans="2:41" x14ac:dyDescent="0.25">
      <c r="H261" s="195"/>
      <c r="I261" s="195"/>
      <c r="J261" s="195"/>
      <c r="V261" s="17"/>
      <c r="AC261" s="198"/>
      <c r="AD261" s="198"/>
      <c r="AE261" s="198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6" t="s">
        <v>590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433</v>
      </c>
      <c r="AB265" s="196"/>
      <c r="AC265" s="196"/>
      <c r="AD265" s="19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 x14ac:dyDescent="0.25">
      <c r="H306" s="195"/>
      <c r="I306" s="195"/>
      <c r="J306" s="195"/>
      <c r="V306" s="17"/>
      <c r="AA306" s="195"/>
      <c r="AB306" s="195"/>
      <c r="AC306" s="19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6" t="s">
        <v>433</v>
      </c>
      <c r="F310" s="196"/>
      <c r="G310" s="196"/>
      <c r="H310" s="196"/>
      <c r="V310" s="17"/>
      <c r="X310" s="23" t="s">
        <v>32</v>
      </c>
      <c r="Y310" s="20">
        <f>IF(B1022="PAGADO",0,C315)</f>
        <v>-647.71</v>
      </c>
      <c r="AA310" s="196" t="s">
        <v>700</v>
      </c>
      <c r="AB310" s="196"/>
      <c r="AC310" s="196"/>
      <c r="AD310" s="19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5" t="s">
        <v>28</v>
      </c>
      <c r="I345" s="195"/>
      <c r="J345" s="195"/>
      <c r="V345" s="17"/>
    </row>
    <row r="346" spans="2:41" x14ac:dyDescent="0.25">
      <c r="H346" s="195"/>
      <c r="I346" s="195"/>
      <c r="J346" s="195"/>
      <c r="V346" s="17"/>
    </row>
    <row r="347" spans="2:41" x14ac:dyDescent="0.25">
      <c r="V347" s="17"/>
      <c r="X347" s="211" t="s">
        <v>64</v>
      </c>
      <c r="AB347" s="207" t="s">
        <v>29</v>
      </c>
      <c r="AC347" s="207"/>
      <c r="AD347" s="207"/>
    </row>
    <row r="348" spans="2:41" x14ac:dyDescent="0.25">
      <c r="V348" s="17"/>
      <c r="X348" s="211"/>
      <c r="AB348" s="207"/>
      <c r="AC348" s="207"/>
      <c r="AD348" s="207"/>
    </row>
    <row r="349" spans="2:41" ht="23.25" x14ac:dyDescent="0.35">
      <c r="B349" s="22" t="s">
        <v>64</v>
      </c>
      <c r="V349" s="17"/>
      <c r="X349" s="211"/>
      <c r="AB349" s="207"/>
      <c r="AC349" s="207"/>
      <c r="AD349" s="207"/>
    </row>
    <row r="350" spans="2:41" ht="23.25" x14ac:dyDescent="0.35">
      <c r="B350" s="23" t="s">
        <v>32</v>
      </c>
      <c r="C350" s="20">
        <f>IF(X310="PAGADO",0,Y315)</f>
        <v>-785.77</v>
      </c>
      <c r="E350" s="196" t="s">
        <v>433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700</v>
      </c>
      <c r="AB350" s="196"/>
      <c r="AC350" s="196"/>
      <c r="AD350" s="19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 x14ac:dyDescent="0.25">
      <c r="H385" s="195"/>
      <c r="I385" s="195"/>
      <c r="J385" s="195"/>
      <c r="V385" s="17"/>
      <c r="AA385" s="195"/>
      <c r="AB385" s="195"/>
      <c r="AC385" s="19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6" t="s">
        <v>776</v>
      </c>
      <c r="F389" s="196"/>
      <c r="G389" s="196"/>
      <c r="H389" s="196"/>
      <c r="V389" s="17"/>
      <c r="X389" s="23" t="s">
        <v>32</v>
      </c>
      <c r="Y389" s="20">
        <f>IF(B1115="PAGADO",0,C394)</f>
        <v>-132.38000000000011</v>
      </c>
      <c r="AA389" s="196" t="s">
        <v>840</v>
      </c>
      <c r="AB389" s="196"/>
      <c r="AC389" s="196"/>
      <c r="AD389" s="19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 x14ac:dyDescent="0.35">
      <c r="H420" s="195"/>
      <c r="I420" s="195"/>
      <c r="J420" s="195"/>
      <c r="V420" s="17"/>
      <c r="AC420" s="24"/>
      <c r="AD420" s="24"/>
      <c r="AE420" s="24"/>
    </row>
    <row r="421" spans="2:41" ht="23.25" x14ac:dyDescent="0.35">
      <c r="V421" s="17"/>
      <c r="AB421" s="198" t="s">
        <v>29</v>
      </c>
      <c r="AC421" s="198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6" t="s">
        <v>776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433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 x14ac:dyDescent="0.25">
      <c r="H460" s="195"/>
      <c r="I460" s="195"/>
      <c r="J460" s="195"/>
      <c r="V460" s="17"/>
      <c r="AA460" s="195"/>
      <c r="AB460" s="195"/>
      <c r="AC460" s="19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6" t="s">
        <v>776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433</v>
      </c>
      <c r="AB464" s="196"/>
      <c r="AC464" s="196"/>
      <c r="AD464" s="19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8" t="s">
        <v>29</v>
      </c>
      <c r="AD491" s="198"/>
      <c r="AE491" s="198"/>
    </row>
    <row r="492" spans="2:42" x14ac:dyDescent="0.25">
      <c r="H492" s="195" t="s">
        <v>28</v>
      </c>
      <c r="I492" s="195"/>
      <c r="J492" s="195"/>
      <c r="V492" s="17"/>
      <c r="AC492" s="198"/>
      <c r="AD492" s="198"/>
      <c r="AE492" s="198"/>
    </row>
    <row r="493" spans="2:42" x14ac:dyDescent="0.25">
      <c r="H493" s="195"/>
      <c r="I493" s="195"/>
      <c r="J493" s="195"/>
      <c r="V493" s="17"/>
      <c r="AC493" s="198"/>
      <c r="AD493" s="198"/>
      <c r="AE493" s="198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6" t="s">
        <v>776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530</v>
      </c>
      <c r="AB497" s="196"/>
      <c r="AC497" s="196"/>
      <c r="AD497" s="19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 x14ac:dyDescent="0.25">
      <c r="H534" s="195"/>
      <c r="I534" s="195"/>
      <c r="J534" s="195"/>
      <c r="V534" s="17"/>
      <c r="AA534" s="195"/>
      <c r="AB534" s="195"/>
      <c r="AC534" s="19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6" t="s">
        <v>433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433</v>
      </c>
      <c r="AB538" s="196"/>
      <c r="AC538" s="196"/>
      <c r="AD538" s="19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8" t="s">
        <v>29</v>
      </c>
      <c r="AD565" s="198"/>
      <c r="AE565" s="198"/>
    </row>
    <row r="566" spans="2:41" x14ac:dyDescent="0.25">
      <c r="H566" s="195" t="s">
        <v>28</v>
      </c>
      <c r="I566" s="195"/>
      <c r="J566" s="195"/>
      <c r="V566" s="17"/>
      <c r="AC566" s="198"/>
      <c r="AD566" s="198"/>
      <c r="AE566" s="198"/>
    </row>
    <row r="567" spans="2:41" x14ac:dyDescent="0.25">
      <c r="H567" s="195"/>
      <c r="I567" s="195"/>
      <c r="J567" s="195"/>
      <c r="V567" s="17"/>
      <c r="AC567" s="198"/>
      <c r="AD567" s="198"/>
      <c r="AE567" s="198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1168</v>
      </c>
      <c r="AB571" s="196"/>
      <c r="AC571" s="196"/>
      <c r="AD571" s="19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 x14ac:dyDescent="0.25">
      <c r="H612" s="195"/>
      <c r="I612" s="195"/>
      <c r="J612" s="195"/>
      <c r="V612" s="17"/>
      <c r="AA612" s="195"/>
      <c r="AB612" s="195"/>
      <c r="AC612" s="19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6" t="s">
        <v>1168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1168</v>
      </c>
      <c r="AB616" s="196"/>
      <c r="AC616" s="196"/>
      <c r="AD616" s="19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 x14ac:dyDescent="0.35">
      <c r="H655" s="195"/>
      <c r="I655" s="195"/>
      <c r="J655" s="19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196" t="s">
        <v>1168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199" t="str">
        <f>IF(C662&lt;0,"NO PAGAR","COBRAR")</f>
        <v>NO PAGAR</v>
      </c>
      <c r="C663" s="19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 x14ac:dyDescent="0.25">
      <c r="H698" s="195"/>
      <c r="I698" s="195"/>
      <c r="J698" s="195"/>
      <c r="V698" s="17"/>
      <c r="AA698" s="195"/>
      <c r="AB698" s="195"/>
      <c r="AC698" s="19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196" t="s">
        <v>20</v>
      </c>
      <c r="F700" s="196"/>
      <c r="G700" s="196"/>
      <c r="H700" s="196"/>
      <c r="V700" s="17"/>
      <c r="X700" s="23" t="s">
        <v>32</v>
      </c>
      <c r="Y700" s="20">
        <f>IF(B700="PAGADO",0,C705)</f>
        <v>0</v>
      </c>
      <c r="AA700" s="196" t="s">
        <v>433</v>
      </c>
      <c r="AB700" s="196"/>
      <c r="AC700" s="196"/>
      <c r="AD700" s="196"/>
      <c r="AK700" s="196" t="s">
        <v>10</v>
      </c>
      <c r="AL700" s="196"/>
      <c r="AM700" s="19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7" t="str">
        <f>IF(Y705&lt;0,"NO PAGAR","COBRAR'")</f>
        <v>COBRAR'</v>
      </c>
      <c r="Y706" s="19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197" t="str">
        <f>IF(C705&lt;0,"NO PAGAR","COBRAR'")</f>
        <v>COBRAR'</v>
      </c>
      <c r="C707" s="19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0" t="s">
        <v>9</v>
      </c>
      <c r="C708" s="19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">
        <v>9</v>
      </c>
      <c r="Y708" s="19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192" t="s">
        <v>7</v>
      </c>
      <c r="F716" s="193"/>
      <c r="G716" s="19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2" t="s">
        <v>7</v>
      </c>
      <c r="AB716" s="193"/>
      <c r="AC716" s="19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2" t="s">
        <v>7</v>
      </c>
      <c r="O718" s="193"/>
      <c r="P718" s="193"/>
      <c r="Q718" s="194"/>
      <c r="R718" s="18">
        <f>SUM(R702:R717)</f>
        <v>0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198" t="s">
        <v>29</v>
      </c>
      <c r="AD739" s="198"/>
      <c r="AE739" s="198"/>
    </row>
    <row r="740" spans="2:41" x14ac:dyDescent="0.25">
      <c r="H740" s="195" t="s">
        <v>28</v>
      </c>
      <c r="I740" s="195"/>
      <c r="J740" s="195"/>
      <c r="V740" s="17"/>
      <c r="AC740" s="198"/>
      <c r="AD740" s="198"/>
      <c r="AE740" s="198"/>
    </row>
    <row r="741" spans="2:41" x14ac:dyDescent="0.25">
      <c r="H741" s="195"/>
      <c r="I741" s="195"/>
      <c r="J741" s="195"/>
      <c r="V741" s="17"/>
      <c r="AC741" s="198"/>
      <c r="AD741" s="198"/>
      <c r="AE741" s="198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32</v>
      </c>
      <c r="C745" s="20">
        <f>IF(X700="PAGADO",0,Y705)</f>
        <v>815.25</v>
      </c>
      <c r="E745" s="196" t="s">
        <v>20</v>
      </c>
      <c r="F745" s="196"/>
      <c r="G745" s="196"/>
      <c r="H745" s="196"/>
      <c r="V745" s="17"/>
      <c r="X745" s="23" t="s">
        <v>32</v>
      </c>
      <c r="Y745" s="20">
        <f>IF(B745="PAGADO",0,C750)</f>
        <v>808.25</v>
      </c>
      <c r="AA745" s="196" t="s">
        <v>20</v>
      </c>
      <c r="AB745" s="196"/>
      <c r="AC745" s="196"/>
      <c r="AD745" s="196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/>
      <c r="F747" s="3"/>
      <c r="G747" s="3"/>
      <c r="H747" s="5"/>
      <c r="N747" s="25">
        <v>45202</v>
      </c>
      <c r="O747" s="3" t="s">
        <v>1459</v>
      </c>
      <c r="P747" s="3"/>
      <c r="Q747" s="3"/>
      <c r="R747" s="18">
        <v>7</v>
      </c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815.25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808.25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7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808.25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808.25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99" t="str">
        <f>IF(C750&lt;0,"NO PAGAR","COBRAR")</f>
        <v>COBRAR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9" t="str">
        <f>IF(Y750&lt;0,"NO PAGAR","COBRAR")</f>
        <v>COBRAR</v>
      </c>
      <c r="Y751" s="19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17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2" t="s">
        <v>7</v>
      </c>
      <c r="AB761" s="193"/>
      <c r="AC761" s="19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2" t="s">
        <v>7</v>
      </c>
      <c r="O763" s="193"/>
      <c r="P763" s="193"/>
      <c r="Q763" s="194"/>
      <c r="R763" s="18">
        <f>SUM(R747:R762)</f>
        <v>7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7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195" t="s">
        <v>30</v>
      </c>
      <c r="I785" s="195"/>
      <c r="J785" s="195"/>
      <c r="V785" s="17"/>
      <c r="AA785" s="195" t="s">
        <v>31</v>
      </c>
      <c r="AB785" s="195"/>
      <c r="AC785" s="195"/>
    </row>
    <row r="786" spans="2:41" x14ac:dyDescent="0.25">
      <c r="H786" s="195"/>
      <c r="I786" s="195"/>
      <c r="J786" s="195"/>
      <c r="V786" s="17"/>
      <c r="AA786" s="195"/>
      <c r="AB786" s="195"/>
      <c r="AC786" s="195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IF(X745="PAGADO",0,C750)</f>
        <v>808.25</v>
      </c>
      <c r="E790" s="196" t="s">
        <v>20</v>
      </c>
      <c r="F790" s="196"/>
      <c r="G790" s="196"/>
      <c r="H790" s="196"/>
      <c r="V790" s="17"/>
      <c r="X790" s="23" t="s">
        <v>32</v>
      </c>
      <c r="Y790" s="20">
        <f>IF(B1590="PAGADO",0,C795)</f>
        <v>808.25</v>
      </c>
      <c r="AA790" s="196" t="s">
        <v>20</v>
      </c>
      <c r="AB790" s="196"/>
      <c r="AC790" s="196"/>
      <c r="AD790" s="196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808.25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808.25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808.25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808.25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7" t="str">
        <f>IF(Y795&lt;0,"NO PAGAR","COBRAR'")</f>
        <v>COBRAR'</v>
      </c>
      <c r="Y796" s="19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97" t="str">
        <f>IF(C795&lt;0,"NO PAGAR","COBRAR'")</f>
        <v>COBRAR'</v>
      </c>
      <c r="C797" s="19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92" t="s">
        <v>7</v>
      </c>
      <c r="F806" s="193"/>
      <c r="G806" s="194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2" t="s">
        <v>7</v>
      </c>
      <c r="AB806" s="193"/>
      <c r="AC806" s="194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92" t="s">
        <v>7</v>
      </c>
      <c r="O808" s="193"/>
      <c r="P808" s="193"/>
      <c r="Q808" s="194"/>
      <c r="R808" s="18">
        <f>SUM(R792:R807)</f>
        <v>0</v>
      </c>
      <c r="S808" s="3"/>
      <c r="V808" s="17"/>
      <c r="X808" s="12"/>
      <c r="Y808" s="10"/>
      <c r="AJ808" s="192" t="s">
        <v>7</v>
      </c>
      <c r="AK808" s="193"/>
      <c r="AL808" s="193"/>
      <c r="AM808" s="194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198" t="s">
        <v>29</v>
      </c>
      <c r="AD833" s="198"/>
      <c r="AE833" s="198"/>
    </row>
    <row r="834" spans="2:41" x14ac:dyDescent="0.25">
      <c r="H834" s="195" t="s">
        <v>28</v>
      </c>
      <c r="I834" s="195"/>
      <c r="J834" s="195"/>
      <c r="V834" s="17"/>
      <c r="AC834" s="198"/>
      <c r="AD834" s="198"/>
      <c r="AE834" s="198"/>
    </row>
    <row r="835" spans="2:41" x14ac:dyDescent="0.25">
      <c r="H835" s="195"/>
      <c r="I835" s="195"/>
      <c r="J835" s="195"/>
      <c r="V835" s="17"/>
      <c r="AC835" s="198"/>
      <c r="AD835" s="198"/>
      <c r="AE835" s="198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808.25</v>
      </c>
      <c r="E839" s="196" t="s">
        <v>20</v>
      </c>
      <c r="F839" s="196"/>
      <c r="G839" s="196"/>
      <c r="H839" s="196"/>
      <c r="V839" s="17"/>
      <c r="X839" s="23" t="s">
        <v>32</v>
      </c>
      <c r="Y839" s="20">
        <f>IF(B839="PAGADO",0,C844)</f>
        <v>808.25</v>
      </c>
      <c r="AA839" s="196" t="s">
        <v>20</v>
      </c>
      <c r="AB839" s="196"/>
      <c r="AC839" s="196"/>
      <c r="AD839" s="196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808.25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808.25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808.25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808.25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199" t="str">
        <f>IF(C844&lt;0,"NO PAGAR","COBRAR")</f>
        <v>COBRAR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PAGAR","COBRAR")</f>
        <v>COBRAR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">
        <v>9</v>
      </c>
      <c r="Y846" s="19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195" t="s">
        <v>30</v>
      </c>
      <c r="I879" s="195"/>
      <c r="J879" s="195"/>
      <c r="V879" s="17"/>
      <c r="AA879" s="195" t="s">
        <v>31</v>
      </c>
      <c r="AB879" s="195"/>
      <c r="AC879" s="195"/>
    </row>
    <row r="880" spans="1:43" x14ac:dyDescent="0.25">
      <c r="H880" s="195"/>
      <c r="I880" s="195"/>
      <c r="J880" s="195"/>
      <c r="V880" s="17"/>
      <c r="AA880" s="195"/>
      <c r="AB880" s="195"/>
      <c r="AC880" s="195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808.25</v>
      </c>
      <c r="E884" s="196" t="s">
        <v>20</v>
      </c>
      <c r="F884" s="196"/>
      <c r="G884" s="196"/>
      <c r="H884" s="196"/>
      <c r="V884" s="17"/>
      <c r="X884" s="23" t="s">
        <v>32</v>
      </c>
      <c r="Y884" s="20">
        <f>IF(B1684="PAGADO",0,C889)</f>
        <v>808.25</v>
      </c>
      <c r="AA884" s="196" t="s">
        <v>20</v>
      </c>
      <c r="AB884" s="196"/>
      <c r="AC884" s="196"/>
      <c r="AD884" s="196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808.25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808.25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808.25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808.25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7" t="str">
        <f>IF(Y889&lt;0,"NO PAGAR","COBRAR'")</f>
        <v>COBRAR'</v>
      </c>
      <c r="Y890" s="19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197" t="str">
        <f>IF(C889&lt;0,"NO PAGAR","COBRAR'")</f>
        <v>COBRAR'</v>
      </c>
      <c r="C891" s="19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192" t="s">
        <v>7</v>
      </c>
      <c r="F900" s="193"/>
      <c r="G900" s="194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2" t="s">
        <v>7</v>
      </c>
      <c r="AB900" s="193"/>
      <c r="AC900" s="194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192" t="s">
        <v>7</v>
      </c>
      <c r="O902" s="193"/>
      <c r="P902" s="193"/>
      <c r="Q902" s="194"/>
      <c r="R902" s="18">
        <f>SUM(R886:R901)</f>
        <v>0</v>
      </c>
      <c r="S902" s="3"/>
      <c r="V902" s="17"/>
      <c r="X902" s="12"/>
      <c r="Y902" s="10"/>
      <c r="AJ902" s="192" t="s">
        <v>7</v>
      </c>
      <c r="AK902" s="193"/>
      <c r="AL902" s="193"/>
      <c r="AM902" s="194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198" t="s">
        <v>29</v>
      </c>
      <c r="AD926" s="198"/>
      <c r="AE926" s="198"/>
    </row>
    <row r="927" spans="5:31" x14ac:dyDescent="0.25">
      <c r="H927" s="195" t="s">
        <v>28</v>
      </c>
      <c r="I927" s="195"/>
      <c r="J927" s="195"/>
      <c r="V927" s="17"/>
      <c r="AC927" s="198"/>
      <c r="AD927" s="198"/>
      <c r="AE927" s="198"/>
    </row>
    <row r="928" spans="5:31" x14ac:dyDescent="0.25">
      <c r="H928" s="195"/>
      <c r="I928" s="195"/>
      <c r="J928" s="195"/>
      <c r="V928" s="17"/>
      <c r="AC928" s="198"/>
      <c r="AD928" s="198"/>
      <c r="AE928" s="198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808.25</v>
      </c>
      <c r="E932" s="196" t="s">
        <v>20</v>
      </c>
      <c r="F932" s="196"/>
      <c r="G932" s="196"/>
      <c r="H932" s="196"/>
      <c r="V932" s="17"/>
      <c r="X932" s="23" t="s">
        <v>32</v>
      </c>
      <c r="Y932" s="20">
        <f>IF(B932="PAGADO",0,C937)</f>
        <v>808.25</v>
      </c>
      <c r="AA932" s="196" t="s">
        <v>20</v>
      </c>
      <c r="AB932" s="196"/>
      <c r="AC932" s="196"/>
      <c r="AD932" s="196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808.25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808.25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808.25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808.25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99" t="str">
        <f>IF(C937&lt;0,"NO PAGAR","COBRAR")</f>
        <v>COBRAR</v>
      </c>
      <c r="C938" s="199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9" t="str">
        <f>IF(Y937&lt;0,"NO PAGAR","COBRAR")</f>
        <v>COBRAR</v>
      </c>
      <c r="Y938" s="19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0" t="s">
        <v>9</v>
      </c>
      <c r="C939" s="191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0" t="s">
        <v>9</v>
      </c>
      <c r="Y939" s="191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2" t="s">
        <v>7</v>
      </c>
      <c r="AB948" s="193"/>
      <c r="AC948" s="19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195" t="s">
        <v>30</v>
      </c>
      <c r="I972" s="195"/>
      <c r="J972" s="195"/>
      <c r="V972" s="17"/>
      <c r="AA972" s="195" t="s">
        <v>31</v>
      </c>
      <c r="AB972" s="195"/>
      <c r="AC972" s="195"/>
    </row>
    <row r="973" spans="1:43" x14ac:dyDescent="0.25">
      <c r="H973" s="195"/>
      <c r="I973" s="195"/>
      <c r="J973" s="195"/>
      <c r="V973" s="17"/>
      <c r="AA973" s="195"/>
      <c r="AB973" s="195"/>
      <c r="AC973" s="195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808.25</v>
      </c>
      <c r="E977" s="196" t="s">
        <v>20</v>
      </c>
      <c r="F977" s="196"/>
      <c r="G977" s="196"/>
      <c r="H977" s="196"/>
      <c r="V977" s="17"/>
      <c r="X977" s="23" t="s">
        <v>32</v>
      </c>
      <c r="Y977" s="20">
        <f>IF(B1777="PAGADO",0,C982)</f>
        <v>808.25</v>
      </c>
      <c r="AA977" s="196" t="s">
        <v>20</v>
      </c>
      <c r="AB977" s="196"/>
      <c r="AC977" s="196"/>
      <c r="AD977" s="196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808.25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808.25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808.25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808.25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7" t="str">
        <f>IF(Y982&lt;0,"NO PAGAR","COBRAR'")</f>
        <v>COBRAR'</v>
      </c>
      <c r="Y983" s="19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97" t="str">
        <f>IF(C982&lt;0,"NO PAGAR","COBRAR'")</f>
        <v>COBRAR'</v>
      </c>
      <c r="C984" s="19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92" t="s">
        <v>7</v>
      </c>
      <c r="F993" s="193"/>
      <c r="G993" s="194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2" t="s">
        <v>7</v>
      </c>
      <c r="AB993" s="193"/>
      <c r="AC993" s="194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92" t="s">
        <v>7</v>
      </c>
      <c r="O995" s="193"/>
      <c r="P995" s="193"/>
      <c r="Q995" s="194"/>
      <c r="R995" s="18">
        <f>SUM(R979:R994)</f>
        <v>0</v>
      </c>
      <c r="S995" s="3"/>
      <c r="V995" s="17"/>
      <c r="X995" s="12"/>
      <c r="Y995" s="10"/>
      <c r="AJ995" s="192" t="s">
        <v>7</v>
      </c>
      <c r="AK995" s="193"/>
      <c r="AL995" s="193"/>
      <c r="AM995" s="194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E774" zoomScale="93" zoomScaleNormal="93" workbookViewId="0">
      <selection activeCell="S785" sqref="S785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383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08" t="s">
        <v>10</v>
      </c>
      <c r="AL8" s="208"/>
      <c r="AM8" s="208"/>
      <c r="AN8" s="20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8" t="s">
        <v>29</v>
      </c>
      <c r="AD95" s="198"/>
      <c r="AE95" s="198"/>
    </row>
    <row r="96" spans="8:31" x14ac:dyDescent="0.25">
      <c r="H96" s="195" t="s">
        <v>28</v>
      </c>
      <c r="I96" s="195"/>
      <c r="J96" s="195"/>
      <c r="V96" s="17"/>
      <c r="AC96" s="198"/>
      <c r="AD96" s="198"/>
      <c r="AE96" s="198"/>
    </row>
    <row r="97" spans="2:41" x14ac:dyDescent="0.25">
      <c r="H97" s="195"/>
      <c r="I97" s="195"/>
      <c r="J97" s="195"/>
      <c r="V97" s="17"/>
      <c r="AC97" s="198"/>
      <c r="AD97" s="198"/>
      <c r="AE97" s="19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 x14ac:dyDescent="0.25">
      <c r="H130" s="195"/>
      <c r="I130" s="195"/>
      <c r="J130" s="195"/>
      <c r="V130" s="17"/>
      <c r="AA130" s="195"/>
      <c r="AB130" s="195"/>
      <c r="AC130" s="19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356</v>
      </c>
      <c r="AB134" s="196"/>
      <c r="AC134" s="196"/>
      <c r="AD134" s="19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8" t="s">
        <v>29</v>
      </c>
      <c r="AD168" s="198"/>
      <c r="AE168" s="198"/>
    </row>
    <row r="169" spans="2:41" x14ac:dyDescent="0.25">
      <c r="H169" s="195" t="s">
        <v>28</v>
      </c>
      <c r="I169" s="195"/>
      <c r="J169" s="195"/>
      <c r="V169" s="17"/>
      <c r="AC169" s="198"/>
      <c r="AD169" s="198"/>
      <c r="AE169" s="198"/>
    </row>
    <row r="170" spans="2:41" x14ac:dyDescent="0.25">
      <c r="H170" s="195"/>
      <c r="I170" s="195"/>
      <c r="J170" s="195"/>
      <c r="V170" s="17"/>
      <c r="AC170" s="198"/>
      <c r="AD170" s="198"/>
      <c r="AE170" s="198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6" t="s">
        <v>356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356</v>
      </c>
      <c r="AB174" s="196"/>
      <c r="AC174" s="196"/>
      <c r="AD174" s="19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 x14ac:dyDescent="0.25">
      <c r="H215" s="195"/>
      <c r="I215" s="195"/>
      <c r="J215" s="195"/>
      <c r="V215" s="17"/>
      <c r="AA215" s="195"/>
      <c r="AB215" s="195"/>
      <c r="AC215" s="19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6" t="s">
        <v>356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529</v>
      </c>
      <c r="AB219" s="196"/>
      <c r="AC219" s="196"/>
      <c r="AD219" s="19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8" t="s">
        <v>29</v>
      </c>
      <c r="AD260" s="198"/>
      <c r="AE260" s="198"/>
    </row>
    <row r="261" spans="2:41" x14ac:dyDescent="0.25">
      <c r="H261" s="195" t="s">
        <v>28</v>
      </c>
      <c r="I261" s="195"/>
      <c r="J261" s="195"/>
      <c r="V261" s="17"/>
      <c r="AC261" s="198"/>
      <c r="AD261" s="198"/>
      <c r="AE261" s="198"/>
    </row>
    <row r="262" spans="2:41" x14ac:dyDescent="0.25">
      <c r="H262" s="195"/>
      <c r="I262" s="195"/>
      <c r="J262" s="195"/>
      <c r="V262" s="17"/>
      <c r="AC262" s="198"/>
      <c r="AD262" s="198"/>
      <c r="AE262" s="198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6" t="s">
        <v>591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591</v>
      </c>
      <c r="AB266" s="196"/>
      <c r="AC266" s="196"/>
      <c r="AD266" s="19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 x14ac:dyDescent="0.25">
      <c r="H307" s="195"/>
      <c r="I307" s="195"/>
      <c r="J307" s="195"/>
      <c r="V307" s="17"/>
      <c r="AA307" s="195"/>
      <c r="AB307" s="195"/>
      <c r="AC307" s="19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6" t="s">
        <v>356</v>
      </c>
      <c r="F311" s="196"/>
      <c r="G311" s="196"/>
      <c r="H311" s="196"/>
      <c r="V311" s="17"/>
      <c r="X311" s="23" t="s">
        <v>32</v>
      </c>
      <c r="Y311" s="20">
        <f>IF(B1059="PAGADO",0,C315)</f>
        <v>-3648.456000000001</v>
      </c>
      <c r="AA311" s="196" t="s">
        <v>679</v>
      </c>
      <c r="AB311" s="196"/>
      <c r="AC311" s="196"/>
      <c r="AD311" s="19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5" t="s">
        <v>28</v>
      </c>
      <c r="I354" s="195"/>
      <c r="J354" s="195"/>
      <c r="V354" s="17"/>
    </row>
    <row r="355" spans="2:40" x14ac:dyDescent="0.25">
      <c r="H355" s="195"/>
      <c r="I355" s="195"/>
      <c r="J355" s="195"/>
      <c r="V355" s="17"/>
    </row>
    <row r="356" spans="2:40" x14ac:dyDescent="0.25">
      <c r="V356" s="17"/>
      <c r="X356" s="211" t="s">
        <v>64</v>
      </c>
      <c r="AB356" s="207" t="s">
        <v>29</v>
      </c>
      <c r="AC356" s="207"/>
      <c r="AD356" s="207"/>
    </row>
    <row r="357" spans="2:40" ht="23.25" x14ac:dyDescent="0.35">
      <c r="B357" s="22" t="s">
        <v>64</v>
      </c>
      <c r="V357" s="17"/>
      <c r="X357" s="211"/>
      <c r="AB357" s="207"/>
      <c r="AC357" s="207"/>
      <c r="AD357" s="207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1"/>
      <c r="AB358" s="207"/>
      <c r="AC358" s="207"/>
      <c r="AD358" s="207"/>
    </row>
    <row r="359" spans="2:40" ht="23.25" x14ac:dyDescent="0.35">
      <c r="B359" s="1" t="s">
        <v>0</v>
      </c>
      <c r="C359" s="19">
        <f>H375</f>
        <v>600</v>
      </c>
      <c r="E359" s="196" t="s">
        <v>591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679</v>
      </c>
      <c r="AB359" s="196"/>
      <c r="AC359" s="196"/>
      <c r="AD359" s="19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 x14ac:dyDescent="0.25">
      <c r="H393" s="195"/>
      <c r="I393" s="195"/>
      <c r="J393" s="195"/>
      <c r="V393" s="17"/>
      <c r="AA393" s="195"/>
      <c r="AB393" s="195"/>
      <c r="AC393" s="19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IF(B1152="PAGADO",0,C402)</f>
        <v>-3884.1160000000018</v>
      </c>
      <c r="AA397" s="196" t="s">
        <v>591</v>
      </c>
      <c r="AB397" s="196"/>
      <c r="AC397" s="196"/>
      <c r="AD397" s="19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6" t="s">
        <v>614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356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 x14ac:dyDescent="0.25">
      <c r="H478" s="195"/>
      <c r="I478" s="195"/>
      <c r="J478" s="195"/>
      <c r="V478" s="17"/>
      <c r="AA478" s="195"/>
      <c r="AB478" s="195"/>
      <c r="AC478" s="19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6" t="s">
        <v>356</v>
      </c>
      <c r="F482" s="196"/>
      <c r="G482" s="196"/>
      <c r="H482" s="196"/>
      <c r="V482" s="17"/>
      <c r="X482" s="23" t="s">
        <v>32</v>
      </c>
      <c r="Y482" s="20">
        <f>IF(B1249="PAGADO",0,C487)</f>
        <v>-4170.7470000000021</v>
      </c>
      <c r="AA482" s="196" t="s">
        <v>529</v>
      </c>
      <c r="AB482" s="196"/>
      <c r="AC482" s="196"/>
      <c r="AD482" s="19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7" t="str">
        <f>IF(C487&lt;0,"NO PAGAR","COBRAR'")</f>
        <v>NO PAGAR</v>
      </c>
      <c r="C489" s="19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0" t="s">
        <v>9</v>
      </c>
      <c r="C490" s="19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8" t="s">
        <v>29</v>
      </c>
      <c r="AD524" s="198"/>
      <c r="AE524" s="198"/>
    </row>
    <row r="525" spans="2:31" x14ac:dyDescent="0.25">
      <c r="H525" s="195" t="s">
        <v>28</v>
      </c>
      <c r="I525" s="195"/>
      <c r="J525" s="195"/>
      <c r="V525" s="17"/>
      <c r="AC525" s="198"/>
      <c r="AD525" s="198"/>
      <c r="AE525" s="198"/>
    </row>
    <row r="526" spans="2:31" x14ac:dyDescent="0.25">
      <c r="H526" s="195"/>
      <c r="I526" s="195"/>
      <c r="J526" s="195"/>
      <c r="V526" s="17"/>
      <c r="AC526" s="198"/>
      <c r="AD526" s="198"/>
      <c r="AE526" s="198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6" t="s">
        <v>591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356</v>
      </c>
      <c r="AB528" s="196"/>
      <c r="AC528" s="196"/>
      <c r="AD528" s="19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 x14ac:dyDescent="0.25">
      <c r="H565" s="195"/>
      <c r="I565" s="195"/>
      <c r="J565" s="195"/>
      <c r="V565" s="17"/>
      <c r="AA565" s="195"/>
      <c r="AB565" s="195"/>
      <c r="AC565" s="19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6" t="s">
        <v>591</v>
      </c>
      <c r="F569" s="196"/>
      <c r="G569" s="196"/>
      <c r="H569" s="196"/>
      <c r="V569" s="17"/>
      <c r="X569" s="23" t="s">
        <v>32</v>
      </c>
      <c r="Y569" s="20">
        <f>IF(B1348="PAGADO",0,C574)</f>
        <v>-2187.0370000000021</v>
      </c>
      <c r="AA569" s="196" t="s">
        <v>356</v>
      </c>
      <c r="AB569" s="196"/>
      <c r="AC569" s="196"/>
      <c r="AD569" s="19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8" t="s">
        <v>29</v>
      </c>
      <c r="AD607" s="198"/>
      <c r="AE607" s="198"/>
    </row>
    <row r="608" spans="2:31" x14ac:dyDescent="0.25">
      <c r="H608" s="195" t="s">
        <v>28</v>
      </c>
      <c r="I608" s="195"/>
      <c r="J608" s="195"/>
      <c r="V608" s="17"/>
      <c r="AC608" s="198"/>
      <c r="AD608" s="198"/>
      <c r="AE608" s="198"/>
    </row>
    <row r="609" spans="2:41" x14ac:dyDescent="0.25">
      <c r="H609" s="195"/>
      <c r="I609" s="195"/>
      <c r="J609" s="195"/>
      <c r="V609" s="17"/>
      <c r="AC609" s="198"/>
      <c r="AD609" s="198"/>
      <c r="AE609" s="198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6" t="s">
        <v>356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 x14ac:dyDescent="0.25">
      <c r="H652" s="195"/>
      <c r="I652" s="195"/>
      <c r="J652" s="195"/>
      <c r="V652" s="17"/>
      <c r="AA652" s="195"/>
      <c r="AB652" s="195"/>
      <c r="AC652" s="19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6" t="s">
        <v>356</v>
      </c>
      <c r="F656" s="196"/>
      <c r="G656" s="196"/>
      <c r="H656" s="196"/>
      <c r="V656" s="17"/>
      <c r="X656" s="23" t="s">
        <v>32</v>
      </c>
      <c r="Y656" s="20">
        <f>IF(B1441="PAGADO",0,C661)</f>
        <v>-2262.0810000000019</v>
      </c>
      <c r="AA656" s="196" t="s">
        <v>254</v>
      </c>
      <c r="AB656" s="196"/>
      <c r="AC656" s="196"/>
      <c r="AD656" s="19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8" t="s">
        <v>29</v>
      </c>
      <c r="AD692" s="198"/>
      <c r="AE692" s="198"/>
    </row>
    <row r="693" spans="2:41" x14ac:dyDescent="0.25">
      <c r="H693" s="195" t="s">
        <v>28</v>
      </c>
      <c r="I693" s="195"/>
      <c r="J693" s="195"/>
      <c r="V693" s="17"/>
      <c r="AC693" s="198"/>
      <c r="AD693" s="198"/>
      <c r="AE693" s="198"/>
    </row>
    <row r="694" spans="2:41" x14ac:dyDescent="0.25">
      <c r="H694" s="195"/>
      <c r="I694" s="195"/>
      <c r="J694" s="195"/>
      <c r="V694" s="17"/>
      <c r="AC694" s="198"/>
      <c r="AD694" s="198"/>
      <c r="AE694" s="198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196" t="s">
        <v>356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 x14ac:dyDescent="0.25">
      <c r="H735" s="195"/>
      <c r="I735" s="195"/>
      <c r="J735" s="195"/>
      <c r="V735" s="17"/>
      <c r="AA735" s="195"/>
      <c r="AB735" s="195"/>
      <c r="AC735" s="19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196" t="s">
        <v>356</v>
      </c>
      <c r="F737" s="196"/>
      <c r="G737" s="196"/>
      <c r="H737" s="196"/>
      <c r="V737" s="17"/>
      <c r="X737" s="23" t="s">
        <v>32</v>
      </c>
      <c r="Y737" s="20">
        <f>IF(B1534="PAGADO",0,C742)</f>
        <v>156.718999999998</v>
      </c>
      <c r="AA737" s="196" t="s">
        <v>254</v>
      </c>
      <c r="AB737" s="196"/>
      <c r="AC737" s="196"/>
      <c r="AD737" s="196"/>
      <c r="AK737" s="196" t="s">
        <v>10</v>
      </c>
      <c r="AL737" s="196"/>
      <c r="AM737" s="19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COBRAR'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197" t="str">
        <f>IF(C742&lt;0,"NO PAGAR","COBRAR'")</f>
        <v>COBRAR'</v>
      </c>
      <c r="C744" s="19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192" t="s">
        <v>7</v>
      </c>
      <c r="F753" s="193"/>
      <c r="G753" s="19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92" t="s">
        <v>7</v>
      </c>
      <c r="O755" s="193"/>
      <c r="P755" s="193"/>
      <c r="Q755" s="194"/>
      <c r="R755" s="18">
        <f>SUM(R739:R754)</f>
        <v>100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198" t="s">
        <v>29</v>
      </c>
      <c r="AD776" s="198"/>
      <c r="AE776" s="198"/>
    </row>
    <row r="777" spans="2:41" x14ac:dyDescent="0.25">
      <c r="H777" s="195" t="s">
        <v>28</v>
      </c>
      <c r="I777" s="195"/>
      <c r="J777" s="195"/>
      <c r="V777" s="17"/>
      <c r="AC777" s="198"/>
      <c r="AD777" s="198"/>
      <c r="AE777" s="198"/>
    </row>
    <row r="778" spans="2:41" x14ac:dyDescent="0.25">
      <c r="H778" s="195"/>
      <c r="I778" s="195"/>
      <c r="J778" s="195"/>
      <c r="V778" s="17"/>
      <c r="AC778" s="198"/>
      <c r="AD778" s="198"/>
      <c r="AE778" s="198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196" t="s">
        <v>679</v>
      </c>
      <c r="F782" s="196"/>
      <c r="G782" s="196"/>
      <c r="H782" s="196"/>
      <c r="O782" s="196" t="s">
        <v>431</v>
      </c>
      <c r="P782" s="196"/>
      <c r="Q782" s="196"/>
      <c r="V782" s="17"/>
      <c r="X782" s="23" t="s">
        <v>32</v>
      </c>
      <c r="Y782" s="20">
        <f>IF(B782="PAGADO",0,C787)</f>
        <v>-433.06100000000197</v>
      </c>
      <c r="AA782" s="196" t="s">
        <v>20</v>
      </c>
      <c r="AB782" s="196"/>
      <c r="AC782" s="196"/>
      <c r="AD782" s="196"/>
    </row>
    <row r="783" spans="2:41" x14ac:dyDescent="0.25">
      <c r="B783" s="1" t="s">
        <v>0</v>
      </c>
      <c r="C783" s="19">
        <f>H798</f>
        <v>44.730000000000004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97.448999999998009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530.51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Y809</f>
        <v>433.06100000000197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-433.06100000000197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-433.06100000000197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199" t="str">
        <f>IF(C787&lt;0,"NO PAGAR","COBRAR")</f>
        <v>NO PAGAR</v>
      </c>
      <c r="C788" s="199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99" t="str">
        <f>IF(Y787&lt;0,"NO PAGAR","COBRAR")</f>
        <v>NO PAGAR</v>
      </c>
      <c r="Y788" s="19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0" t="s">
        <v>9</v>
      </c>
      <c r="C789" s="19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0" t="s">
        <v>9</v>
      </c>
      <c r="Y789" s="19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433.06100000000197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530.51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192" t="s">
        <v>7</v>
      </c>
      <c r="F798" s="193"/>
      <c r="G798" s="194"/>
      <c r="H798" s="5">
        <f>SUM(H784:H797)</f>
        <v>44.730000000000004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2" t="s">
        <v>7</v>
      </c>
      <c r="AB798" s="193"/>
      <c r="AC798" s="19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92" t="s">
        <v>7</v>
      </c>
      <c r="O800" s="193"/>
      <c r="P800" s="193"/>
      <c r="Q800" s="194"/>
      <c r="R800" s="18">
        <f>SUM(R784:R799)</f>
        <v>530.51</v>
      </c>
      <c r="S800" s="3"/>
      <c r="V800" s="17"/>
      <c r="X800" s="12"/>
      <c r="Y800" s="10"/>
      <c r="AJ800" s="192" t="s">
        <v>7</v>
      </c>
      <c r="AK800" s="193"/>
      <c r="AL800" s="193"/>
      <c r="AM800" s="194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530.51</v>
      </c>
      <c r="V809" s="17"/>
      <c r="X809" s="15" t="s">
        <v>18</v>
      </c>
      <c r="Y809" s="16">
        <f>SUM(Y790:Y808)</f>
        <v>433.06100000000197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195" t="s">
        <v>30</v>
      </c>
      <c r="I822" s="195"/>
      <c r="J822" s="195"/>
      <c r="V822" s="17"/>
      <c r="AA822" s="195" t="s">
        <v>31</v>
      </c>
      <c r="AB822" s="195"/>
      <c r="AC822" s="195"/>
    </row>
    <row r="823" spans="1:43" x14ac:dyDescent="0.25">
      <c r="H823" s="195"/>
      <c r="I823" s="195"/>
      <c r="J823" s="195"/>
      <c r="V823" s="17"/>
      <c r="AA823" s="195"/>
      <c r="AB823" s="195"/>
      <c r="AC823" s="19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-433.06100000000197</v>
      </c>
      <c r="E827" s="196" t="s">
        <v>20</v>
      </c>
      <c r="F827" s="196"/>
      <c r="G827" s="196"/>
      <c r="H827" s="196"/>
      <c r="V827" s="17"/>
      <c r="X827" s="23" t="s">
        <v>32</v>
      </c>
      <c r="Y827" s="20">
        <f>IF(B1627="PAGADO",0,C832)</f>
        <v>-433.06100000000197</v>
      </c>
      <c r="AA827" s="196" t="s">
        <v>20</v>
      </c>
      <c r="AB827" s="196"/>
      <c r="AC827" s="196"/>
      <c r="AD827" s="196"/>
    </row>
    <row r="828" spans="1:43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433.06100000000197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433.06100000000197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-433.06100000000197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-433.06100000000197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7" t="str">
        <f>IF(Y832&lt;0,"NO PAGAR","COBRAR'")</f>
        <v>NO PAGAR</v>
      </c>
      <c r="Y833" s="19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197" t="str">
        <f>IF(C832&lt;0,"NO PAGAR","COBRAR'")</f>
        <v>NO PAGAR</v>
      </c>
      <c r="C834" s="19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0" t="s">
        <v>9</v>
      </c>
      <c r="C835" s="19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0" t="s">
        <v>9</v>
      </c>
      <c r="Y835" s="19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433.06100000000197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433.06100000000197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192" t="s">
        <v>7</v>
      </c>
      <c r="F843" s="193"/>
      <c r="G843" s="19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2" t="s">
        <v>7</v>
      </c>
      <c r="AB843" s="193"/>
      <c r="AC843" s="19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92" t="s">
        <v>7</v>
      </c>
      <c r="O845" s="193"/>
      <c r="P845" s="193"/>
      <c r="Q845" s="194"/>
      <c r="R845" s="18">
        <f>SUM(R829:R844)</f>
        <v>0</v>
      </c>
      <c r="S845" s="3"/>
      <c r="V845" s="17"/>
      <c r="X845" s="12"/>
      <c r="Y845" s="10"/>
      <c r="AJ845" s="192" t="s">
        <v>7</v>
      </c>
      <c r="AK845" s="193"/>
      <c r="AL845" s="193"/>
      <c r="AM845" s="194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433.06100000000197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433.06100000000197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198" t="s">
        <v>29</v>
      </c>
      <c r="AD870" s="198"/>
      <c r="AE870" s="198"/>
    </row>
    <row r="871" spans="2:41" x14ac:dyDescent="0.25">
      <c r="H871" s="195" t="s">
        <v>28</v>
      </c>
      <c r="I871" s="195"/>
      <c r="J871" s="195"/>
      <c r="V871" s="17"/>
      <c r="AC871" s="198"/>
      <c r="AD871" s="198"/>
      <c r="AE871" s="198"/>
    </row>
    <row r="872" spans="2:41" x14ac:dyDescent="0.25">
      <c r="H872" s="195"/>
      <c r="I872" s="195"/>
      <c r="J872" s="195"/>
      <c r="V872" s="17"/>
      <c r="AC872" s="198"/>
      <c r="AD872" s="198"/>
      <c r="AE872" s="198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-433.06100000000197</v>
      </c>
      <c r="E876" s="196" t="s">
        <v>20</v>
      </c>
      <c r="F876" s="196"/>
      <c r="G876" s="196"/>
      <c r="H876" s="196"/>
      <c r="V876" s="17"/>
      <c r="X876" s="23" t="s">
        <v>32</v>
      </c>
      <c r="Y876" s="20">
        <f>IF(B876="PAGADO",0,C881)</f>
        <v>-433.06100000000197</v>
      </c>
      <c r="AA876" s="196" t="s">
        <v>20</v>
      </c>
      <c r="AB876" s="196"/>
      <c r="AC876" s="196"/>
      <c r="AD876" s="196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433.06100000000197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433.06100000000197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-433.06100000000197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-433.06100000000197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199" t="str">
        <f>IF(C881&lt;0,"NO PAGAR","COBRAR")</f>
        <v>NO PAGAR</v>
      </c>
      <c r="C882" s="199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9" t="str">
        <f>IF(Y881&lt;0,"NO PAGAR","COBRAR")</f>
        <v>NO PAGAR</v>
      </c>
      <c r="Y882" s="19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0" t="s">
        <v>9</v>
      </c>
      <c r="C883" s="19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0" t="s">
        <v>9</v>
      </c>
      <c r="Y883" s="19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433.06100000000197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433.06100000000197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92" t="s">
        <v>7</v>
      </c>
      <c r="F892" s="193"/>
      <c r="G892" s="19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2" t="s">
        <v>7</v>
      </c>
      <c r="AB892" s="193"/>
      <c r="AC892" s="19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92" t="s">
        <v>7</v>
      </c>
      <c r="O894" s="193"/>
      <c r="P894" s="193"/>
      <c r="Q894" s="194"/>
      <c r="R894" s="18">
        <f>SUM(R878:R893)</f>
        <v>0</v>
      </c>
      <c r="S894" s="3"/>
      <c r="V894" s="17"/>
      <c r="X894" s="12"/>
      <c r="Y894" s="10"/>
      <c r="AJ894" s="192" t="s">
        <v>7</v>
      </c>
      <c r="AK894" s="193"/>
      <c r="AL894" s="193"/>
      <c r="AM894" s="194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433.06100000000197</v>
      </c>
      <c r="V903" s="17"/>
      <c r="X903" s="15" t="s">
        <v>18</v>
      </c>
      <c r="Y903" s="16">
        <f>SUM(Y884:Y902)</f>
        <v>433.06100000000197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195" t="s">
        <v>30</v>
      </c>
      <c r="I916" s="195"/>
      <c r="J916" s="195"/>
      <c r="V916" s="17"/>
      <c r="AA916" s="195" t="s">
        <v>31</v>
      </c>
      <c r="AB916" s="195"/>
      <c r="AC916" s="195"/>
    </row>
    <row r="917" spans="1:43" x14ac:dyDescent="0.25">
      <c r="H917" s="195"/>
      <c r="I917" s="195"/>
      <c r="J917" s="195"/>
      <c r="V917" s="17"/>
      <c r="AA917" s="195"/>
      <c r="AB917" s="195"/>
      <c r="AC917" s="195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-433.06100000000197</v>
      </c>
      <c r="E921" s="196" t="s">
        <v>20</v>
      </c>
      <c r="F921" s="196"/>
      <c r="G921" s="196"/>
      <c r="H921" s="196"/>
      <c r="V921" s="17"/>
      <c r="X921" s="23" t="s">
        <v>32</v>
      </c>
      <c r="Y921" s="20">
        <f>IF(B1721="PAGADO",0,C926)</f>
        <v>-433.06100000000197</v>
      </c>
      <c r="AA921" s="196" t="s">
        <v>20</v>
      </c>
      <c r="AB921" s="196"/>
      <c r="AC921" s="196"/>
      <c r="AD921" s="196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433.06100000000197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433.06100000000197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-433.06100000000197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-433.06100000000197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7" t="str">
        <f>IF(Y926&lt;0,"NO PAGAR","COBRAR'")</f>
        <v>NO PAGAR</v>
      </c>
      <c r="Y927" s="19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197" t="str">
        <f>IF(C926&lt;0,"NO PAGAR","COBRAR'")</f>
        <v>NO PAGAR</v>
      </c>
      <c r="C928" s="19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0" t="s">
        <v>9</v>
      </c>
      <c r="C929" s="19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0" t="s">
        <v>9</v>
      </c>
      <c r="Y929" s="19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433.06100000000197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433.06100000000197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192" t="s">
        <v>7</v>
      </c>
      <c r="F937" s="193"/>
      <c r="G937" s="19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2" t="s">
        <v>7</v>
      </c>
      <c r="AB937" s="193"/>
      <c r="AC937" s="19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92" t="s">
        <v>7</v>
      </c>
      <c r="O939" s="193"/>
      <c r="P939" s="193"/>
      <c r="Q939" s="194"/>
      <c r="R939" s="18">
        <f>SUM(R923:R938)</f>
        <v>0</v>
      </c>
      <c r="S939" s="3"/>
      <c r="V939" s="17"/>
      <c r="X939" s="12"/>
      <c r="Y939" s="10"/>
      <c r="AJ939" s="192" t="s">
        <v>7</v>
      </c>
      <c r="AK939" s="193"/>
      <c r="AL939" s="193"/>
      <c r="AM939" s="19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433.06100000000197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433.06100000000197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198" t="s">
        <v>29</v>
      </c>
      <c r="AD963" s="198"/>
      <c r="AE963" s="198"/>
    </row>
    <row r="964" spans="2:41" x14ac:dyDescent="0.25">
      <c r="H964" s="195" t="s">
        <v>28</v>
      </c>
      <c r="I964" s="195"/>
      <c r="J964" s="195"/>
      <c r="V964" s="17"/>
      <c r="AC964" s="198"/>
      <c r="AD964" s="198"/>
      <c r="AE964" s="198"/>
    </row>
    <row r="965" spans="2:41" x14ac:dyDescent="0.25">
      <c r="H965" s="195"/>
      <c r="I965" s="195"/>
      <c r="J965" s="195"/>
      <c r="V965" s="17"/>
      <c r="AC965" s="198"/>
      <c r="AD965" s="198"/>
      <c r="AE965" s="198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-433.06100000000197</v>
      </c>
      <c r="E969" s="196" t="s">
        <v>20</v>
      </c>
      <c r="F969" s="196"/>
      <c r="G969" s="196"/>
      <c r="H969" s="196"/>
      <c r="V969" s="17"/>
      <c r="X969" s="23" t="s">
        <v>32</v>
      </c>
      <c r="Y969" s="20">
        <f>IF(B969="PAGADO",0,C974)</f>
        <v>-433.06100000000197</v>
      </c>
      <c r="AA969" s="196" t="s">
        <v>20</v>
      </c>
      <c r="AB969" s="196"/>
      <c r="AC969" s="196"/>
      <c r="AD969" s="196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433.06100000000197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433.06100000000197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-433.06100000000197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-433.06100000000197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199" t="str">
        <f>IF(C974&lt;0,"NO PAGAR","COBRAR")</f>
        <v>NO PAGAR</v>
      </c>
      <c r="C975" s="19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9" t="str">
        <f>IF(Y974&lt;0,"NO PAGAR","COBRAR")</f>
        <v>NO PAGAR</v>
      </c>
      <c r="Y975" s="199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0" t="s">
        <v>9</v>
      </c>
      <c r="C976" s="19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0" t="s">
        <v>9</v>
      </c>
      <c r="Y976" s="19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433.06100000000197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433.06100000000197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92" t="s">
        <v>7</v>
      </c>
      <c r="F985" s="193"/>
      <c r="G985" s="19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2" t="s">
        <v>7</v>
      </c>
      <c r="AB985" s="193"/>
      <c r="AC985" s="19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92" t="s">
        <v>7</v>
      </c>
      <c r="O987" s="193"/>
      <c r="P987" s="193"/>
      <c r="Q987" s="194"/>
      <c r="R987" s="18">
        <f>SUM(R971:R986)</f>
        <v>0</v>
      </c>
      <c r="S987" s="3"/>
      <c r="V987" s="17"/>
      <c r="X987" s="12"/>
      <c r="Y987" s="10"/>
      <c r="AJ987" s="192" t="s">
        <v>7</v>
      </c>
      <c r="AK987" s="193"/>
      <c r="AL987" s="193"/>
      <c r="AM987" s="194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433.06100000000197</v>
      </c>
      <c r="V996" s="17"/>
      <c r="X996" s="15" t="s">
        <v>18</v>
      </c>
      <c r="Y996" s="16">
        <f>SUM(Y977:Y995)</f>
        <v>433.06100000000197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195" t="s">
        <v>30</v>
      </c>
      <c r="I1009" s="195"/>
      <c r="J1009" s="195"/>
      <c r="V1009" s="17"/>
      <c r="AA1009" s="195" t="s">
        <v>31</v>
      </c>
      <c r="AB1009" s="195"/>
      <c r="AC1009" s="195"/>
    </row>
    <row r="1010" spans="2:41" x14ac:dyDescent="0.25">
      <c r="H1010" s="195"/>
      <c r="I1010" s="195"/>
      <c r="J1010" s="195"/>
      <c r="V1010" s="17"/>
      <c r="AA1010" s="195"/>
      <c r="AB1010" s="195"/>
      <c r="AC1010" s="195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-433.06100000000197</v>
      </c>
      <c r="E1014" s="196" t="s">
        <v>20</v>
      </c>
      <c r="F1014" s="196"/>
      <c r="G1014" s="196"/>
      <c r="H1014" s="196"/>
      <c r="V1014" s="17"/>
      <c r="X1014" s="23" t="s">
        <v>32</v>
      </c>
      <c r="Y1014" s="20">
        <f>IF(B1814="PAGADO",0,C1019)</f>
        <v>-433.06100000000197</v>
      </c>
      <c r="AA1014" s="196" t="s">
        <v>20</v>
      </c>
      <c r="AB1014" s="196"/>
      <c r="AC1014" s="196"/>
      <c r="AD1014" s="196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433.06100000000197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433.06100000000197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-433.06100000000197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-433.06100000000197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7" t="str">
        <f>IF(Y1019&lt;0,"NO PAGAR","COBRAR'")</f>
        <v>NO PAGAR</v>
      </c>
      <c r="Y1020" s="19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197" t="str">
        <f>IF(C1019&lt;0,"NO PAGAR","COBRAR'")</f>
        <v>NO PAGAR</v>
      </c>
      <c r="C1021" s="19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0" t="s">
        <v>9</v>
      </c>
      <c r="C1022" s="19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0" t="s">
        <v>9</v>
      </c>
      <c r="Y1022" s="19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433.06100000000197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433.06100000000197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192" t="s">
        <v>7</v>
      </c>
      <c r="F1030" s="193"/>
      <c r="G1030" s="19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2" t="s">
        <v>7</v>
      </c>
      <c r="AB1030" s="193"/>
      <c r="AC1030" s="19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92" t="s">
        <v>7</v>
      </c>
      <c r="O1032" s="193"/>
      <c r="P1032" s="193"/>
      <c r="Q1032" s="194"/>
      <c r="R1032" s="18">
        <f>SUM(R1016:R1031)</f>
        <v>0</v>
      </c>
      <c r="S1032" s="3"/>
      <c r="V1032" s="17"/>
      <c r="X1032" s="12"/>
      <c r="Y1032" s="10"/>
      <c r="AJ1032" s="192" t="s">
        <v>7</v>
      </c>
      <c r="AK1032" s="193"/>
      <c r="AL1032" s="193"/>
      <c r="AM1032" s="194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433.06100000000197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433.06100000000197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topLeftCell="Y728" zoomScale="93" zoomScaleNormal="93" workbookViewId="0">
      <selection activeCell="AF746" sqref="AF746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8" t="s">
        <v>29</v>
      </c>
      <c r="AD97" s="198"/>
      <c r="AE97" s="198"/>
    </row>
    <row r="98" spans="2:41" x14ac:dyDescent="0.25">
      <c r="H98" s="195" t="s">
        <v>28</v>
      </c>
      <c r="I98" s="195"/>
      <c r="J98" s="195"/>
      <c r="V98" s="17"/>
      <c r="AC98" s="198"/>
      <c r="AD98" s="198"/>
      <c r="AE98" s="198"/>
    </row>
    <row r="99" spans="2:41" x14ac:dyDescent="0.25">
      <c r="H99" s="195"/>
      <c r="I99" s="195"/>
      <c r="J99" s="195"/>
      <c r="V99" s="17"/>
      <c r="AC99" s="198"/>
      <c r="AD99" s="198"/>
      <c r="AE99" s="19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 x14ac:dyDescent="0.25">
      <c r="H131" s="195"/>
      <c r="I131" s="195"/>
      <c r="J131" s="195"/>
      <c r="V131" s="17"/>
      <c r="AA131" s="195"/>
      <c r="AB131" s="195"/>
      <c r="AC131" s="19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355</v>
      </c>
      <c r="AB135" s="196"/>
      <c r="AC135" s="196"/>
      <c r="AD135" s="19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7" t="str">
        <f>IF(C140&lt;0,"NO PAGAR","COBRAR'")</f>
        <v>COBRAR'</v>
      </c>
      <c r="C142" s="19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0" t="s">
        <v>9</v>
      </c>
      <c r="C143" s="19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8" t="s">
        <v>29</v>
      </c>
      <c r="AD169" s="198"/>
      <c r="AE169" s="198"/>
    </row>
    <row r="170" spans="2:41" x14ac:dyDescent="0.25">
      <c r="H170" s="195" t="s">
        <v>28</v>
      </c>
      <c r="I170" s="195"/>
      <c r="J170" s="195"/>
      <c r="V170" s="17"/>
      <c r="AC170" s="198"/>
      <c r="AD170" s="198"/>
      <c r="AE170" s="198"/>
    </row>
    <row r="171" spans="2:41" x14ac:dyDescent="0.25">
      <c r="H171" s="195"/>
      <c r="I171" s="195"/>
      <c r="J171" s="195"/>
      <c r="V171" s="17"/>
      <c r="AC171" s="198"/>
      <c r="AD171" s="198"/>
      <c r="AE171" s="19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355</v>
      </c>
      <c r="AB175" s="196"/>
      <c r="AC175" s="196"/>
      <c r="AD175" s="19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 x14ac:dyDescent="0.25">
      <c r="H208" s="195"/>
      <c r="I208" s="195"/>
      <c r="J208" s="195"/>
      <c r="V208" s="17"/>
      <c r="AA208" s="195"/>
      <c r="AB208" s="195"/>
      <c r="AC208" s="19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6" t="s">
        <v>355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543</v>
      </c>
      <c r="AB212" s="196"/>
      <c r="AC212" s="196"/>
      <c r="AD212" s="19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7" t="str">
        <f>IF(C217&lt;0,"NO PAGAR","COBRAR'")</f>
        <v>COBRAR'</v>
      </c>
      <c r="C219" s="19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8" t="s">
        <v>29</v>
      </c>
      <c r="AD253" s="198"/>
      <c r="AE253" s="198"/>
    </row>
    <row r="254" spans="5:31" x14ac:dyDescent="0.25">
      <c r="H254" s="195" t="s">
        <v>28</v>
      </c>
      <c r="I254" s="195"/>
      <c r="J254" s="195"/>
      <c r="V254" s="17"/>
      <c r="AC254" s="198"/>
      <c r="AD254" s="198"/>
      <c r="AE254" s="198"/>
    </row>
    <row r="255" spans="5:31" x14ac:dyDescent="0.25">
      <c r="H255" s="195"/>
      <c r="I255" s="195"/>
      <c r="J255" s="195"/>
      <c r="V255" s="17"/>
      <c r="AC255" s="198"/>
      <c r="AD255" s="198"/>
      <c r="AE255" s="19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6" t="s">
        <v>543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598</v>
      </c>
      <c r="AB259" s="196"/>
      <c r="AC259" s="196"/>
      <c r="AD259" s="19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 x14ac:dyDescent="0.25">
      <c r="H300" s="195"/>
      <c r="I300" s="195"/>
      <c r="J300" s="195"/>
      <c r="V300" s="17"/>
      <c r="AA300" s="195"/>
      <c r="AB300" s="195"/>
      <c r="AC300" s="19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6" t="s">
        <v>355</v>
      </c>
      <c r="F304" s="196"/>
      <c r="G304" s="196"/>
      <c r="H304" s="196"/>
      <c r="V304" s="17"/>
      <c r="X304" s="23" t="s">
        <v>32</v>
      </c>
      <c r="Y304" s="20">
        <f>IF(B1055="PAGADO",0,C309)</f>
        <v>240</v>
      </c>
      <c r="AA304" s="196" t="s">
        <v>675</v>
      </c>
      <c r="AB304" s="196"/>
      <c r="AC304" s="196"/>
      <c r="AD304" s="19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7" t="str">
        <f>IF(C309&lt;0,"NO PAGAR","COBRAR'")</f>
        <v>COBRAR'</v>
      </c>
      <c r="C311" s="19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5" t="s">
        <v>28</v>
      </c>
      <c r="I347" s="195"/>
      <c r="J347" s="195"/>
      <c r="V347" s="17"/>
    </row>
    <row r="348" spans="2:30" x14ac:dyDescent="0.25">
      <c r="H348" s="195"/>
      <c r="I348" s="195"/>
      <c r="J348" s="195"/>
      <c r="V348" s="17"/>
    </row>
    <row r="349" spans="2:30" x14ac:dyDescent="0.25">
      <c r="V349" s="17"/>
      <c r="X349" s="211" t="s">
        <v>64</v>
      </c>
      <c r="AB349" s="207" t="s">
        <v>29</v>
      </c>
      <c r="AC349" s="207"/>
      <c r="AD349" s="207"/>
    </row>
    <row r="350" spans="2:30" x14ac:dyDescent="0.25">
      <c r="V350" s="17"/>
      <c r="X350" s="211"/>
      <c r="AB350" s="207"/>
      <c r="AC350" s="207"/>
      <c r="AD350" s="207"/>
    </row>
    <row r="351" spans="2:30" ht="23.25" x14ac:dyDescent="0.35">
      <c r="B351" s="22" t="s">
        <v>64</v>
      </c>
      <c r="V351" s="17"/>
      <c r="X351" s="211"/>
      <c r="AB351" s="207"/>
      <c r="AC351" s="207"/>
      <c r="AD351" s="207"/>
    </row>
    <row r="352" spans="2:30" ht="23.25" x14ac:dyDescent="0.35">
      <c r="B352" s="23" t="s">
        <v>130</v>
      </c>
      <c r="C352" s="20">
        <f>IF(X304="PAGADO",0,Y309)</f>
        <v>229.98</v>
      </c>
      <c r="E352" s="196" t="s">
        <v>543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675</v>
      </c>
      <c r="AB352" s="196"/>
      <c r="AC352" s="196"/>
      <c r="AD352" s="19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 x14ac:dyDescent="0.25">
      <c r="H387" s="195"/>
      <c r="I387" s="195"/>
      <c r="J387" s="195"/>
      <c r="V387" s="17"/>
      <c r="AA387" s="195"/>
      <c r="AB387" s="195"/>
      <c r="AC387" s="19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6" t="s">
        <v>543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839</v>
      </c>
      <c r="AB391" s="196"/>
      <c r="AC391" s="196"/>
      <c r="AD391" s="19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0" t="s">
        <v>9</v>
      </c>
      <c r="C399" s="19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8" t="s">
        <v>29</v>
      </c>
      <c r="AD431" s="198"/>
      <c r="AE431" s="198"/>
    </row>
    <row r="432" spans="8:31" x14ac:dyDescent="0.25">
      <c r="H432" s="195" t="s">
        <v>28</v>
      </c>
      <c r="I432" s="195"/>
      <c r="J432" s="195"/>
      <c r="V432" s="17"/>
      <c r="AC432" s="198"/>
      <c r="AD432" s="198"/>
      <c r="AE432" s="198"/>
    </row>
    <row r="433" spans="2:41" x14ac:dyDescent="0.25">
      <c r="H433" s="195"/>
      <c r="I433" s="195"/>
      <c r="J433" s="195"/>
      <c r="V433" s="17"/>
      <c r="AC433" s="198"/>
      <c r="AD433" s="198"/>
      <c r="AE433" s="19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6" t="s">
        <v>355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355</v>
      </c>
      <c r="AB437" s="196"/>
      <c r="AC437" s="196"/>
      <c r="AD437" s="19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 x14ac:dyDescent="0.25">
      <c r="H472" s="195"/>
      <c r="I472" s="195"/>
      <c r="J472" s="195"/>
      <c r="V472" s="17"/>
      <c r="AA472" s="195"/>
      <c r="AB472" s="195"/>
      <c r="AC472" s="19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6" t="s">
        <v>543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543</v>
      </c>
      <c r="AB474" s="196"/>
      <c r="AC474" s="196"/>
      <c r="AD474" s="19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7" t="str">
        <f>IF(C479&lt;0,"NO PAGAR","COBRAR'")</f>
        <v>COBRAR'</v>
      </c>
      <c r="C481" s="19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8" t="s">
        <v>29</v>
      </c>
      <c r="AD516" s="198"/>
      <c r="AE516" s="198"/>
    </row>
    <row r="517" spans="2:41" ht="15.75" customHeight="1" x14ac:dyDescent="0.25">
      <c r="H517" s="195" t="s">
        <v>28</v>
      </c>
      <c r="I517" s="195"/>
      <c r="J517" s="195"/>
      <c r="V517" s="17"/>
      <c r="AC517" s="198"/>
      <c r="AD517" s="198"/>
      <c r="AE517" s="198"/>
    </row>
    <row r="518" spans="2:41" x14ac:dyDescent="0.25">
      <c r="H518" s="195"/>
      <c r="I518" s="195"/>
      <c r="J518" s="195"/>
      <c r="V518" s="17"/>
      <c r="AC518" s="198"/>
      <c r="AD518" s="198"/>
      <c r="AE518" s="19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6" t="s">
        <v>543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1049</v>
      </c>
      <c r="AB520" s="196"/>
      <c r="AC520" s="196"/>
      <c r="AD520" s="19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 x14ac:dyDescent="0.25">
      <c r="H557" s="195"/>
      <c r="I557" s="195"/>
      <c r="J557" s="195"/>
      <c r="V557" s="17"/>
      <c r="AA557" s="195"/>
      <c r="AB557" s="195"/>
      <c r="AC557" s="19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6" t="s">
        <v>355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355</v>
      </c>
      <c r="AB561" s="196"/>
      <c r="AC561" s="196"/>
      <c r="AD561" s="19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8" t="s">
        <v>29</v>
      </c>
      <c r="AD599" s="198"/>
      <c r="AE599" s="198"/>
    </row>
    <row r="600" spans="2:41" x14ac:dyDescent="0.25">
      <c r="H600" s="195" t="s">
        <v>28</v>
      </c>
      <c r="I600" s="195"/>
      <c r="J600" s="195"/>
      <c r="V600" s="17"/>
      <c r="AC600" s="198"/>
      <c r="AD600" s="198"/>
      <c r="AE600" s="198"/>
    </row>
    <row r="601" spans="2:41" x14ac:dyDescent="0.25">
      <c r="H601" s="195"/>
      <c r="I601" s="195"/>
      <c r="J601" s="195"/>
      <c r="V601" s="17"/>
      <c r="AC601" s="198"/>
      <c r="AD601" s="198"/>
      <c r="AE601" s="19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6" t="s">
        <v>543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 x14ac:dyDescent="0.25">
      <c r="H646" s="195"/>
      <c r="I646" s="195"/>
      <c r="J646" s="195"/>
      <c r="V646" s="17"/>
      <c r="AA646" s="195"/>
      <c r="AB646" s="195"/>
      <c r="AC646" s="19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6" t="s">
        <v>543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543</v>
      </c>
      <c r="AB650" s="196"/>
      <c r="AC650" s="196"/>
      <c r="AD650" s="19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7" t="str">
        <f>IF(C655&lt;0,"NO PAGAR","COBRAR'")</f>
        <v>COBRAR'</v>
      </c>
      <c r="C657" s="19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0" t="s">
        <v>9</v>
      </c>
      <c r="C658" s="19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8" t="s">
        <v>29</v>
      </c>
      <c r="AD688" s="198"/>
      <c r="AE688" s="198"/>
    </row>
    <row r="689" spans="2:41" x14ac:dyDescent="0.25">
      <c r="H689" s="195" t="s">
        <v>28</v>
      </c>
      <c r="I689" s="195"/>
      <c r="J689" s="195"/>
      <c r="V689" s="17"/>
      <c r="AC689" s="198"/>
      <c r="AD689" s="198"/>
      <c r="AE689" s="198"/>
    </row>
    <row r="690" spans="2:41" x14ac:dyDescent="0.25">
      <c r="H690" s="195"/>
      <c r="I690" s="195"/>
      <c r="J690" s="195"/>
      <c r="V690" s="17"/>
      <c r="AC690" s="198"/>
      <c r="AD690" s="198"/>
      <c r="AE690" s="198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196" t="s">
        <v>543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355</v>
      </c>
      <c r="AB692" s="196"/>
      <c r="AC692" s="196"/>
      <c r="AD692" s="196"/>
      <c r="AK692" s="212" t="s">
        <v>10</v>
      </c>
      <c r="AL692" s="212"/>
      <c r="AM692" s="21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 x14ac:dyDescent="0.25">
      <c r="H731" s="195"/>
      <c r="I731" s="195"/>
      <c r="J731" s="195"/>
      <c r="V731" s="17"/>
      <c r="AA731" s="195"/>
      <c r="AB731" s="195"/>
      <c r="AC731" s="19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196" t="s">
        <v>543</v>
      </c>
      <c r="F735" s="196"/>
      <c r="G735" s="196"/>
      <c r="H735" s="196"/>
      <c r="V735" s="17"/>
      <c r="X735" s="23" t="s">
        <v>82</v>
      </c>
      <c r="Y735" s="20">
        <f>IF(B735="PAGADO",0,C740)</f>
        <v>0</v>
      </c>
      <c r="AA735" s="196" t="s">
        <v>1414</v>
      </c>
      <c r="AB735" s="196"/>
      <c r="AC735" s="196"/>
      <c r="AD735" s="196"/>
      <c r="AK735" s="196" t="s">
        <v>188</v>
      </c>
      <c r="AL735" s="196"/>
      <c r="AM735" s="19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COBRAR'</v>
      </c>
      <c r="Y741" s="19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198" t="s">
        <v>29</v>
      </c>
      <c r="AD772" s="198"/>
      <c r="AE772" s="198"/>
    </row>
    <row r="773" spans="2:41" x14ac:dyDescent="0.25">
      <c r="H773" s="195" t="s">
        <v>28</v>
      </c>
      <c r="I773" s="195"/>
      <c r="J773" s="195"/>
      <c r="V773" s="17"/>
      <c r="AC773" s="198"/>
      <c r="AD773" s="198"/>
      <c r="AE773" s="198"/>
    </row>
    <row r="774" spans="2:41" x14ac:dyDescent="0.25">
      <c r="H774" s="195"/>
      <c r="I774" s="195"/>
      <c r="J774" s="195"/>
      <c r="V774" s="17"/>
      <c r="AC774" s="198"/>
      <c r="AD774" s="198"/>
      <c r="AE774" s="198"/>
    </row>
    <row r="775" spans="2:41" x14ac:dyDescent="0.25">
      <c r="V775" s="17"/>
    </row>
    <row r="776" spans="2:41" x14ac:dyDescent="0.25">
      <c r="V776" s="17"/>
    </row>
    <row r="777" spans="2:41" ht="23.25" x14ac:dyDescent="0.35">
      <c r="B777" s="22" t="s">
        <v>70</v>
      </c>
      <c r="V777" s="17"/>
      <c r="X777" s="22" t="s">
        <v>70</v>
      </c>
    </row>
    <row r="778" spans="2:41" ht="23.25" x14ac:dyDescent="0.35">
      <c r="B778" s="23" t="s">
        <v>32</v>
      </c>
      <c r="C778" s="20">
        <f>IF(X735="PAGADO",0,Y740)</f>
        <v>0</v>
      </c>
      <c r="E778" s="196" t="s">
        <v>20</v>
      </c>
      <c r="F778" s="196"/>
      <c r="G778" s="196"/>
      <c r="H778" s="196"/>
      <c r="V778" s="17"/>
      <c r="X778" s="23" t="s">
        <v>32</v>
      </c>
      <c r="Y778" s="20">
        <f>IF(B778="PAGADO",0,C783)</f>
        <v>0</v>
      </c>
      <c r="AA778" s="196" t="s">
        <v>20</v>
      </c>
      <c r="AB778" s="196"/>
      <c r="AC778" s="196"/>
      <c r="AD778" s="196"/>
    </row>
    <row r="779" spans="2:41" x14ac:dyDescent="0.25">
      <c r="B779" s="1" t="s">
        <v>0</v>
      </c>
      <c r="C779" s="19">
        <f>H794</f>
        <v>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 x14ac:dyDescent="0.25">
      <c r="C780" s="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" t="s">
        <v>24</v>
      </c>
      <c r="C781" s="19">
        <f>IF(C778&gt;0,C778+C779,C779)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" t="s">
        <v>9</v>
      </c>
      <c r="C782" s="20">
        <f>C805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6" t="s">
        <v>25</v>
      </c>
      <c r="C783" s="21">
        <f>C781-C782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 x14ac:dyDescent="0.4">
      <c r="B784" s="199" t="str">
        <f>IF(C783&lt;0,"NO PAGAR","COBRAR")</f>
        <v>COBRAR</v>
      </c>
      <c r="C784" s="19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99" t="str">
        <f>IF(Y783&lt;0,"NO PAGAR","COBRAR")</f>
        <v>COBRAR</v>
      </c>
      <c r="Y784" s="19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90" t="s">
        <v>9</v>
      </c>
      <c r="C785" s="19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0" t="s">
        <v>9</v>
      </c>
      <c r="Y785" s="19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 FAVOR'</v>
      </c>
      <c r="Y786" s="10">
        <f>IF(C783&lt;=0,C783*-1)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92" t="s">
        <v>7</v>
      </c>
      <c r="F794" s="193"/>
      <c r="G794" s="194"/>
      <c r="H794" s="5">
        <f>SUM(H780:H793)</f>
        <v>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2" t="s">
        <v>7</v>
      </c>
      <c r="AB794" s="193"/>
      <c r="AC794" s="194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 x14ac:dyDescent="0.25">
      <c r="B796" s="12"/>
      <c r="C796" s="10"/>
      <c r="N796" s="192" t="s">
        <v>7</v>
      </c>
      <c r="O796" s="193"/>
      <c r="P796" s="193"/>
      <c r="Q796" s="194"/>
      <c r="R796" s="18">
        <f>SUM(R780:R795)</f>
        <v>0</v>
      </c>
      <c r="S796" s="3"/>
      <c r="V796" s="17"/>
      <c r="X796" s="12"/>
      <c r="Y796" s="10"/>
      <c r="AJ796" s="192" t="s">
        <v>7</v>
      </c>
      <c r="AK796" s="193"/>
      <c r="AL796" s="193"/>
      <c r="AM796" s="194"/>
      <c r="AN796" s="18">
        <f>SUM(AN780:AN795)</f>
        <v>0</v>
      </c>
      <c r="AO796" s="3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E799" s="14"/>
      <c r="V799" s="17"/>
      <c r="X799" s="12"/>
      <c r="Y799" s="10"/>
      <c r="AA799" s="14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2"/>
      <c r="C801" s="10"/>
      <c r="V801" s="17"/>
      <c r="X801" s="12"/>
      <c r="Y801" s="10"/>
    </row>
    <row r="802" spans="1:43" x14ac:dyDescent="0.25">
      <c r="B802" s="12"/>
      <c r="C802" s="10"/>
      <c r="V802" s="17"/>
      <c r="X802" s="12"/>
      <c r="Y802" s="10"/>
    </row>
    <row r="803" spans="1:43" x14ac:dyDescent="0.25">
      <c r="B803" s="12"/>
      <c r="C803" s="10"/>
      <c r="V803" s="17"/>
      <c r="X803" s="12"/>
      <c r="Y803" s="10"/>
    </row>
    <row r="804" spans="1:43" x14ac:dyDescent="0.25">
      <c r="B804" s="11"/>
      <c r="C804" s="10"/>
      <c r="V804" s="17"/>
      <c r="X804" s="11"/>
      <c r="Y804" s="10"/>
    </row>
    <row r="805" spans="1:43" x14ac:dyDescent="0.25">
      <c r="B805" s="15" t="s">
        <v>18</v>
      </c>
      <c r="C805" s="16">
        <f>SUM(C786:C804)</f>
        <v>0</v>
      </c>
      <c r="V805" s="17"/>
      <c r="X805" s="15" t="s">
        <v>18</v>
      </c>
      <c r="Y805" s="16">
        <f>SUM(Y786:Y804)</f>
        <v>0</v>
      </c>
    </row>
    <row r="806" spans="1:43" x14ac:dyDescent="0.25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 x14ac:dyDescent="0.25">
      <c r="E807" s="1" t="s">
        <v>19</v>
      </c>
      <c r="V807" s="17"/>
      <c r="AA807" s="1" t="s">
        <v>19</v>
      </c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V812" s="17"/>
    </row>
    <row r="813" spans="1:43" x14ac:dyDescent="0.25">
      <c r="V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 x14ac:dyDescent="0.25">
      <c r="V817" s="17"/>
    </row>
    <row r="818" spans="2:41" x14ac:dyDescent="0.25">
      <c r="H818" s="195" t="s">
        <v>30</v>
      </c>
      <c r="I818" s="195"/>
      <c r="J818" s="195"/>
      <c r="V818" s="17"/>
      <c r="AA818" s="195" t="s">
        <v>31</v>
      </c>
      <c r="AB818" s="195"/>
      <c r="AC818" s="195"/>
    </row>
    <row r="819" spans="2:41" x14ac:dyDescent="0.25">
      <c r="H819" s="195"/>
      <c r="I819" s="195"/>
      <c r="J819" s="195"/>
      <c r="V819" s="17"/>
      <c r="AA819" s="195"/>
      <c r="AB819" s="195"/>
      <c r="AC819" s="195"/>
    </row>
    <row r="820" spans="2:41" x14ac:dyDescent="0.25">
      <c r="V820" s="17"/>
    </row>
    <row r="821" spans="2:41" x14ac:dyDescent="0.25">
      <c r="V821" s="17"/>
    </row>
    <row r="822" spans="2:41" ht="23.25" x14ac:dyDescent="0.35">
      <c r="B822" s="24" t="s">
        <v>70</v>
      </c>
      <c r="V822" s="17"/>
      <c r="X822" s="22" t="s">
        <v>70</v>
      </c>
    </row>
    <row r="823" spans="2:41" ht="23.25" x14ac:dyDescent="0.35">
      <c r="B823" s="23" t="s">
        <v>32</v>
      </c>
      <c r="C823" s="20">
        <f>IF(X778="PAGADO",0,C783)</f>
        <v>0</v>
      </c>
      <c r="E823" s="196" t="s">
        <v>20</v>
      </c>
      <c r="F823" s="196"/>
      <c r="G823" s="196"/>
      <c r="H823" s="196"/>
      <c r="V823" s="17"/>
      <c r="X823" s="23" t="s">
        <v>32</v>
      </c>
      <c r="Y823" s="20">
        <f>IF(B1623="PAGADO",0,C828)</f>
        <v>0</v>
      </c>
      <c r="AA823" s="196" t="s">
        <v>20</v>
      </c>
      <c r="AB823" s="196"/>
      <c r="AC823" s="196"/>
      <c r="AD823" s="196"/>
    </row>
    <row r="824" spans="2:41" x14ac:dyDescent="0.25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 x14ac:dyDescent="0.25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" t="s">
        <v>9</v>
      </c>
      <c r="C827" s="20">
        <f>C851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6" t="s">
        <v>26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 x14ac:dyDescent="0.3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7" t="str">
        <f>IF(Y828&lt;0,"NO PAGAR","COBRAR'")</f>
        <v>COBRAR'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 x14ac:dyDescent="0.35">
      <c r="B830" s="197" t="str">
        <f>IF(C828&lt;0,"NO PAGAR","COBRAR'")</f>
        <v>COBRAR'</v>
      </c>
      <c r="C830" s="19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90" t="s">
        <v>9</v>
      </c>
      <c r="C831" s="19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">
        <v>9</v>
      </c>
      <c r="Y831" s="19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9" t="str">
        <f>IF(Y783&lt;0,"SALDO ADELANTADO","SALDO A FAVOR '")</f>
        <v>SALDO A FAVOR '</v>
      </c>
      <c r="C832" s="10">
        <f>IF(Y783&lt;=0,Y783*-1)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 FAVOR'</v>
      </c>
      <c r="Y832" s="10">
        <f>IF(C828&lt;=0,C828*-1)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16</v>
      </c>
      <c r="C839" s="10"/>
      <c r="E839" s="192" t="s">
        <v>7</v>
      </c>
      <c r="F839" s="193"/>
      <c r="G839" s="19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2" t="s">
        <v>7</v>
      </c>
      <c r="AB839" s="193"/>
      <c r="AC839" s="19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 x14ac:dyDescent="0.25">
      <c r="B841" s="12"/>
      <c r="C841" s="10"/>
      <c r="N841" s="192" t="s">
        <v>7</v>
      </c>
      <c r="O841" s="193"/>
      <c r="P841" s="193"/>
      <c r="Q841" s="194"/>
      <c r="R841" s="18">
        <f>SUM(R825:R840)</f>
        <v>0</v>
      </c>
      <c r="S841" s="3"/>
      <c r="V841" s="17"/>
      <c r="X841" s="12"/>
      <c r="Y841" s="10"/>
      <c r="AJ841" s="192" t="s">
        <v>7</v>
      </c>
      <c r="AK841" s="193"/>
      <c r="AL841" s="193"/>
      <c r="AM841" s="194"/>
      <c r="AN841" s="18">
        <f>SUM(AN825:AN840)</f>
        <v>0</v>
      </c>
      <c r="AO841" s="3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E844" s="14"/>
      <c r="V844" s="17"/>
      <c r="X844" s="12"/>
      <c r="Y844" s="10"/>
      <c r="AA844" s="14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1"/>
      <c r="C850" s="10"/>
      <c r="V850" s="17"/>
      <c r="X850" s="11"/>
      <c r="Y850" s="10"/>
    </row>
    <row r="851" spans="2:27" x14ac:dyDescent="0.25">
      <c r="B851" s="15" t="s">
        <v>18</v>
      </c>
      <c r="C851" s="16">
        <f>SUM(C832:C850)</f>
        <v>0</v>
      </c>
      <c r="D851" t="s">
        <v>22</v>
      </c>
      <c r="E851" t="s">
        <v>21</v>
      </c>
      <c r="V851" s="17"/>
      <c r="X851" s="15" t="s">
        <v>18</v>
      </c>
      <c r="Y851" s="16">
        <f>SUM(Y832:Y850)</f>
        <v>0</v>
      </c>
      <c r="Z851" t="s">
        <v>22</v>
      </c>
      <c r="AA851" t="s">
        <v>21</v>
      </c>
    </row>
    <row r="852" spans="2:27" x14ac:dyDescent="0.25">
      <c r="E852" s="1" t="s">
        <v>19</v>
      </c>
      <c r="V852" s="17"/>
      <c r="AA852" s="1" t="s">
        <v>19</v>
      </c>
    </row>
    <row r="853" spans="2:27" x14ac:dyDescent="0.25">
      <c r="V853" s="17"/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  <c r="AC866" s="198" t="s">
        <v>29</v>
      </c>
      <c r="AD866" s="198"/>
      <c r="AE866" s="198"/>
    </row>
    <row r="867" spans="2:41" x14ac:dyDescent="0.25">
      <c r="H867" s="195" t="s">
        <v>28</v>
      </c>
      <c r="I867" s="195"/>
      <c r="J867" s="195"/>
      <c r="V867" s="17"/>
      <c r="AC867" s="198"/>
      <c r="AD867" s="198"/>
      <c r="AE867" s="198"/>
    </row>
    <row r="868" spans="2:41" x14ac:dyDescent="0.25">
      <c r="H868" s="195"/>
      <c r="I868" s="195"/>
      <c r="J868" s="195"/>
      <c r="V868" s="17"/>
      <c r="AC868" s="198"/>
      <c r="AD868" s="198"/>
      <c r="AE868" s="198"/>
    </row>
    <row r="869" spans="2:41" x14ac:dyDescent="0.25">
      <c r="V869" s="17"/>
    </row>
    <row r="870" spans="2:41" x14ac:dyDescent="0.25">
      <c r="V870" s="17"/>
    </row>
    <row r="871" spans="2:41" ht="23.25" x14ac:dyDescent="0.35">
      <c r="B871" s="22" t="s">
        <v>71</v>
      </c>
      <c r="V871" s="17"/>
      <c r="X871" s="22" t="s">
        <v>71</v>
      </c>
    </row>
    <row r="872" spans="2:41" ht="23.25" x14ac:dyDescent="0.35">
      <c r="B872" s="23" t="s">
        <v>32</v>
      </c>
      <c r="C872" s="20">
        <f>IF(X823="PAGADO",0,Y828)</f>
        <v>0</v>
      </c>
      <c r="E872" s="196" t="s">
        <v>20</v>
      </c>
      <c r="F872" s="196"/>
      <c r="G872" s="196"/>
      <c r="H872" s="196"/>
      <c r="V872" s="17"/>
      <c r="X872" s="23" t="s">
        <v>32</v>
      </c>
      <c r="Y872" s="20">
        <f>IF(B872="PAGADO",0,C877)</f>
        <v>0</v>
      </c>
      <c r="AA872" s="196" t="s">
        <v>20</v>
      </c>
      <c r="AB872" s="196"/>
      <c r="AC872" s="196"/>
      <c r="AD872" s="196"/>
    </row>
    <row r="873" spans="2:41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9</v>
      </c>
      <c r="C876" s="20">
        <f>C899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6" t="s">
        <v>25</v>
      </c>
      <c r="C877" s="21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 x14ac:dyDescent="0.4">
      <c r="B878" s="199" t="str">
        <f>IF(C877&lt;0,"NO PAGAR","COBRAR")</f>
        <v>COBRAR</v>
      </c>
      <c r="C878" s="19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99" t="str">
        <f>IF(Y877&lt;0,"NO PAGAR","COBRAR")</f>
        <v>COBRAR</v>
      </c>
      <c r="Y878" s="19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90" t="s">
        <v>9</v>
      </c>
      <c r="C879" s="19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0" t="s">
        <v>9</v>
      </c>
      <c r="Y879" s="191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9" t="str">
        <f>IF(C913&lt;0,"SALDO A FAVOR","SALDO ADELANTAD0'")</f>
        <v>SALDO ADELANTAD0'</v>
      </c>
      <c r="C880" s="10">
        <f>IF(Y828&lt;=0,Y828*-1)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 FAVOR'</v>
      </c>
      <c r="Y880" s="10">
        <f>IF(C877&lt;=0,C877*-1)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17</v>
      </c>
      <c r="C888" s="10"/>
      <c r="E888" s="192" t="s">
        <v>7</v>
      </c>
      <c r="F888" s="193"/>
      <c r="G888" s="19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2" t="s">
        <v>7</v>
      </c>
      <c r="AB888" s="193"/>
      <c r="AC888" s="19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92" t="s">
        <v>7</v>
      </c>
      <c r="O890" s="193"/>
      <c r="P890" s="193"/>
      <c r="Q890" s="194"/>
      <c r="R890" s="18">
        <f>SUM(R874:R889)</f>
        <v>0</v>
      </c>
      <c r="S890" s="3"/>
      <c r="V890" s="17"/>
      <c r="X890" s="12"/>
      <c r="Y890" s="10"/>
      <c r="AJ890" s="192" t="s">
        <v>7</v>
      </c>
      <c r="AK890" s="193"/>
      <c r="AL890" s="193"/>
      <c r="AM890" s="194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1"/>
      <c r="C898" s="10"/>
      <c r="V898" s="17"/>
      <c r="X898" s="11"/>
      <c r="Y898" s="10"/>
    </row>
    <row r="899" spans="1:43" x14ac:dyDescent="0.25">
      <c r="B899" s="15" t="s">
        <v>18</v>
      </c>
      <c r="C899" s="16">
        <f>SUM(C880:C898)</f>
        <v>0</v>
      </c>
      <c r="V899" s="17"/>
      <c r="X899" s="15" t="s">
        <v>18</v>
      </c>
      <c r="Y899" s="16">
        <f>SUM(Y880:Y898)</f>
        <v>0</v>
      </c>
    </row>
    <row r="900" spans="1:43" x14ac:dyDescent="0.25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 x14ac:dyDescent="0.25">
      <c r="E901" s="1" t="s">
        <v>19</v>
      </c>
      <c r="V901" s="17"/>
      <c r="AA901" s="1" t="s">
        <v>19</v>
      </c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V911" s="17"/>
    </row>
    <row r="912" spans="1:43" x14ac:dyDescent="0.25">
      <c r="H912" s="195" t="s">
        <v>30</v>
      </c>
      <c r="I912" s="195"/>
      <c r="J912" s="195"/>
      <c r="V912" s="17"/>
      <c r="AA912" s="195" t="s">
        <v>31</v>
      </c>
      <c r="AB912" s="195"/>
      <c r="AC912" s="195"/>
    </row>
    <row r="913" spans="2:41" x14ac:dyDescent="0.25">
      <c r="H913" s="195"/>
      <c r="I913" s="195"/>
      <c r="J913" s="195"/>
      <c r="V913" s="17"/>
      <c r="AA913" s="195"/>
      <c r="AB913" s="195"/>
      <c r="AC913" s="195"/>
    </row>
    <row r="914" spans="2:41" x14ac:dyDescent="0.25">
      <c r="V914" s="17"/>
    </row>
    <row r="915" spans="2:41" x14ac:dyDescent="0.25">
      <c r="V915" s="17"/>
    </row>
    <row r="916" spans="2:41" ht="23.25" x14ac:dyDescent="0.35">
      <c r="B916" s="24" t="s">
        <v>73</v>
      </c>
      <c r="V916" s="17"/>
      <c r="X916" s="22" t="s">
        <v>71</v>
      </c>
    </row>
    <row r="917" spans="2:41" ht="23.25" x14ac:dyDescent="0.35">
      <c r="B917" s="23" t="s">
        <v>32</v>
      </c>
      <c r="C917" s="20">
        <f>IF(X872="PAGADO",0,C877)</f>
        <v>0</v>
      </c>
      <c r="E917" s="196" t="s">
        <v>20</v>
      </c>
      <c r="F917" s="196"/>
      <c r="G917" s="196"/>
      <c r="H917" s="196"/>
      <c r="V917" s="17"/>
      <c r="X917" s="23" t="s">
        <v>32</v>
      </c>
      <c r="Y917" s="20">
        <f>IF(B1717="PAGADO",0,C922)</f>
        <v>0</v>
      </c>
      <c r="AA917" s="196" t="s">
        <v>20</v>
      </c>
      <c r="AB917" s="196"/>
      <c r="AC917" s="196"/>
      <c r="AD917" s="196"/>
    </row>
    <row r="918" spans="2:41" x14ac:dyDescent="0.25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 x14ac:dyDescent="0.25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9</v>
      </c>
      <c r="C921" s="20">
        <f>C945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6" t="s">
        <v>26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7" t="str">
        <f>IF(Y922&lt;0,"NO PAGAR","COBRAR'")</f>
        <v>COBRAR'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197" t="str">
        <f>IF(C922&lt;0,"NO PAGAR","COBRAR'")</f>
        <v>COBRAR'</v>
      </c>
      <c r="C924" s="19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90" t="s">
        <v>9</v>
      </c>
      <c r="C925" s="19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">
        <v>9</v>
      </c>
      <c r="Y925" s="19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9" t="str">
        <f>IF(Y877&lt;0,"SALDO ADELANTADO","SALDO A FAVOR '")</f>
        <v>SALDO A FAVOR '</v>
      </c>
      <c r="C926" s="10">
        <f>IF(Y877&lt;=0,Y877*-1)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 FAVOR'</v>
      </c>
      <c r="Y926" s="10">
        <f>IF(C922&lt;=0,C922*-1)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16</v>
      </c>
      <c r="C933" s="10"/>
      <c r="E933" s="192" t="s">
        <v>7</v>
      </c>
      <c r="F933" s="193"/>
      <c r="G933" s="19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2" t="s">
        <v>7</v>
      </c>
      <c r="AB933" s="193"/>
      <c r="AC933" s="19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 x14ac:dyDescent="0.25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 x14ac:dyDescent="0.25">
      <c r="B935" s="12"/>
      <c r="C935" s="10"/>
      <c r="N935" s="192" t="s">
        <v>7</v>
      </c>
      <c r="O935" s="193"/>
      <c r="P935" s="193"/>
      <c r="Q935" s="194"/>
      <c r="R935" s="18">
        <f>SUM(R919:R934)</f>
        <v>0</v>
      </c>
      <c r="S935" s="3"/>
      <c r="V935" s="17"/>
      <c r="X935" s="12"/>
      <c r="Y935" s="10"/>
      <c r="AJ935" s="192" t="s">
        <v>7</v>
      </c>
      <c r="AK935" s="193"/>
      <c r="AL935" s="193"/>
      <c r="AM935" s="194"/>
      <c r="AN935" s="18">
        <f>SUM(AN919:AN934)</f>
        <v>0</v>
      </c>
      <c r="AO935" s="3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E938" s="14"/>
      <c r="V938" s="17"/>
      <c r="X938" s="12"/>
      <c r="Y938" s="10"/>
      <c r="AA938" s="14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1"/>
      <c r="C944" s="10"/>
      <c r="V944" s="17"/>
      <c r="X944" s="11"/>
      <c r="Y944" s="10"/>
    </row>
    <row r="945" spans="2:31" x14ac:dyDescent="0.25">
      <c r="B945" s="15" t="s">
        <v>18</v>
      </c>
      <c r="C945" s="16">
        <f>SUM(C926:C944)</f>
        <v>0</v>
      </c>
      <c r="D945" t="s">
        <v>22</v>
      </c>
      <c r="E945" t="s">
        <v>21</v>
      </c>
      <c r="V945" s="17"/>
      <c r="X945" s="15" t="s">
        <v>18</v>
      </c>
      <c r="Y945" s="16">
        <f>SUM(Y926:Y944)</f>
        <v>0</v>
      </c>
      <c r="Z945" t="s">
        <v>22</v>
      </c>
      <c r="AA945" t="s">
        <v>21</v>
      </c>
    </row>
    <row r="946" spans="2:31" x14ac:dyDescent="0.25">
      <c r="E946" s="1" t="s">
        <v>19</v>
      </c>
      <c r="V946" s="17"/>
      <c r="AA946" s="1" t="s">
        <v>19</v>
      </c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  <c r="AC959" s="198" t="s">
        <v>29</v>
      </c>
      <c r="AD959" s="198"/>
      <c r="AE959" s="198"/>
    </row>
    <row r="960" spans="2:31" x14ac:dyDescent="0.25">
      <c r="H960" s="195" t="s">
        <v>28</v>
      </c>
      <c r="I960" s="195"/>
      <c r="J960" s="195"/>
      <c r="V960" s="17"/>
      <c r="AC960" s="198"/>
      <c r="AD960" s="198"/>
      <c r="AE960" s="198"/>
    </row>
    <row r="961" spans="2:41" x14ac:dyDescent="0.25">
      <c r="H961" s="195"/>
      <c r="I961" s="195"/>
      <c r="J961" s="195"/>
      <c r="V961" s="17"/>
      <c r="AC961" s="198"/>
      <c r="AD961" s="198"/>
      <c r="AE961" s="198"/>
    </row>
    <row r="962" spans="2:41" x14ac:dyDescent="0.25">
      <c r="V962" s="17"/>
    </row>
    <row r="963" spans="2:41" x14ac:dyDescent="0.25">
      <c r="V963" s="17"/>
    </row>
    <row r="964" spans="2:41" ht="23.25" x14ac:dyDescent="0.35">
      <c r="B964" s="22" t="s">
        <v>72</v>
      </c>
      <c r="V964" s="17"/>
      <c r="X964" s="22" t="s">
        <v>74</v>
      </c>
    </row>
    <row r="965" spans="2:41" ht="23.25" x14ac:dyDescent="0.35">
      <c r="B965" s="23" t="s">
        <v>32</v>
      </c>
      <c r="C965" s="20">
        <f>IF(X917="PAGADO",0,Y922)</f>
        <v>0</v>
      </c>
      <c r="E965" s="196" t="s">
        <v>20</v>
      </c>
      <c r="F965" s="196"/>
      <c r="G965" s="196"/>
      <c r="H965" s="196"/>
      <c r="V965" s="17"/>
      <c r="X965" s="23" t="s">
        <v>32</v>
      </c>
      <c r="Y965" s="20">
        <f>IF(B965="PAGADO",0,C970)</f>
        <v>0</v>
      </c>
      <c r="AA965" s="196" t="s">
        <v>20</v>
      </c>
      <c r="AB965" s="196"/>
      <c r="AC965" s="196"/>
      <c r="AD965" s="196"/>
    </row>
    <row r="966" spans="2:41" x14ac:dyDescent="0.25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 x14ac:dyDescent="0.25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9</v>
      </c>
      <c r="C969" s="20">
        <f>C992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6" t="s">
        <v>25</v>
      </c>
      <c r="C970" s="21">
        <f>C968-C969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 x14ac:dyDescent="0.4">
      <c r="B971" s="199" t="str">
        <f>IF(C970&lt;0,"NO PAGAR","COBRAR")</f>
        <v>COBRAR</v>
      </c>
      <c r="C971" s="19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99" t="str">
        <f>IF(Y970&lt;0,"NO PAGAR","COBRAR")</f>
        <v>COBRAR</v>
      </c>
      <c r="Y971" s="19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90" t="s">
        <v>9</v>
      </c>
      <c r="C972" s="19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0" t="s">
        <v>9</v>
      </c>
      <c r="Y972" s="19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IF(C1006&lt;0,"SALDO A FAVOR","SALDO ADELANTAD0'")</f>
        <v>SALDO ADELANTAD0'</v>
      </c>
      <c r="C973" s="10">
        <f>IF(Y917&lt;=0,Y917*-1)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 FAVOR'</v>
      </c>
      <c r="Y973" s="10">
        <f>IF(C970&lt;=0,C970*-1)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92" t="s">
        <v>7</v>
      </c>
      <c r="F981" s="193"/>
      <c r="G981" s="194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2" t="s">
        <v>7</v>
      </c>
      <c r="AB981" s="193"/>
      <c r="AC981" s="194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N983" s="192" t="s">
        <v>7</v>
      </c>
      <c r="O983" s="193"/>
      <c r="P983" s="193"/>
      <c r="Q983" s="194"/>
      <c r="R983" s="18">
        <f>SUM(R967:R982)</f>
        <v>0</v>
      </c>
      <c r="S983" s="3"/>
      <c r="V983" s="17"/>
      <c r="X983" s="12"/>
      <c r="Y983" s="10"/>
      <c r="AJ983" s="192" t="s">
        <v>7</v>
      </c>
      <c r="AK983" s="193"/>
      <c r="AL983" s="193"/>
      <c r="AM983" s="194"/>
      <c r="AN983" s="18">
        <f>SUM(AN967:AN982)</f>
        <v>0</v>
      </c>
      <c r="AO983" s="3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E986" s="14"/>
      <c r="V986" s="17"/>
      <c r="X986" s="12"/>
      <c r="Y986" s="10"/>
      <c r="AA986" s="14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V992" s="17"/>
      <c r="X992" s="15" t="s">
        <v>18</v>
      </c>
      <c r="Y992" s="16">
        <f>SUM(Y973:Y991)</f>
        <v>0</v>
      </c>
    </row>
    <row r="993" spans="1:43" x14ac:dyDescent="0.25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 x14ac:dyDescent="0.25">
      <c r="E994" s="1" t="s">
        <v>19</v>
      </c>
      <c r="V994" s="17"/>
      <c r="AA994" s="1" t="s">
        <v>19</v>
      </c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V1004" s="17"/>
    </row>
    <row r="1005" spans="1:43" x14ac:dyDescent="0.25">
      <c r="H1005" s="195" t="s">
        <v>30</v>
      </c>
      <c r="I1005" s="195"/>
      <c r="J1005" s="195"/>
      <c r="V1005" s="17"/>
      <c r="AA1005" s="195" t="s">
        <v>31</v>
      </c>
      <c r="AB1005" s="195"/>
      <c r="AC1005" s="195"/>
    </row>
    <row r="1006" spans="1:43" x14ac:dyDescent="0.25">
      <c r="H1006" s="195"/>
      <c r="I1006" s="195"/>
      <c r="J1006" s="195"/>
      <c r="V1006" s="17"/>
      <c r="AA1006" s="195"/>
      <c r="AB1006" s="195"/>
      <c r="AC1006" s="195"/>
    </row>
    <row r="1007" spans="1:43" x14ac:dyDescent="0.25">
      <c r="V1007" s="17"/>
    </row>
    <row r="1008" spans="1:43" x14ac:dyDescent="0.25">
      <c r="V1008" s="17"/>
    </row>
    <row r="1009" spans="2:41" ht="23.25" x14ac:dyDescent="0.35">
      <c r="B1009" s="24" t="s">
        <v>72</v>
      </c>
      <c r="V1009" s="17"/>
      <c r="X1009" s="22" t="s">
        <v>72</v>
      </c>
    </row>
    <row r="1010" spans="2:41" ht="23.25" x14ac:dyDescent="0.35">
      <c r="B1010" s="23" t="s">
        <v>32</v>
      </c>
      <c r="C1010" s="20">
        <f>IF(X965="PAGADO",0,C970)</f>
        <v>0</v>
      </c>
      <c r="E1010" s="196" t="s">
        <v>20</v>
      </c>
      <c r="F1010" s="196"/>
      <c r="G1010" s="196"/>
      <c r="H1010" s="196"/>
      <c r="V1010" s="17"/>
      <c r="X1010" s="23" t="s">
        <v>32</v>
      </c>
      <c r="Y1010" s="20">
        <f>IF(B1810="PAGADO",0,C1015)</f>
        <v>0</v>
      </c>
      <c r="AA1010" s="196" t="s">
        <v>20</v>
      </c>
      <c r="AB1010" s="196"/>
      <c r="AC1010" s="196"/>
      <c r="AD1010" s="196"/>
    </row>
    <row r="1011" spans="2:41" x14ac:dyDescent="0.25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 x14ac:dyDescent="0.25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9</v>
      </c>
      <c r="C1014" s="20">
        <f>C1038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6" t="s">
        <v>26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7" t="str">
        <f>IF(Y1015&lt;0,"NO PAGAR","COBRAR'")</f>
        <v>COBRAR'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197" t="str">
        <f>IF(C1015&lt;0,"NO PAGAR","COBRAR'")</f>
        <v>COBRAR'</v>
      </c>
      <c r="C1017" s="19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90" t="s">
        <v>9</v>
      </c>
      <c r="C1018" s="19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">
        <v>9</v>
      </c>
      <c r="Y1018" s="19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9" t="str">
        <f>IF(Y970&lt;0,"SALDO ADELANTADO","SALDO A FAVOR '")</f>
        <v>SALDO A FAVOR '</v>
      </c>
      <c r="C1019" s="10">
        <f>IF(Y970&lt;=0,Y970*-1)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 FAVOR'</v>
      </c>
      <c r="Y1019" s="10">
        <f>IF(C1015&lt;=0,C1015*-1)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16</v>
      </c>
      <c r="C1026" s="10"/>
      <c r="E1026" s="192" t="s">
        <v>7</v>
      </c>
      <c r="F1026" s="193"/>
      <c r="G1026" s="19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2" t="s">
        <v>7</v>
      </c>
      <c r="AB1026" s="193"/>
      <c r="AC1026" s="19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 x14ac:dyDescent="0.25">
      <c r="B1028" s="12"/>
      <c r="C1028" s="10"/>
      <c r="N1028" s="192" t="s">
        <v>7</v>
      </c>
      <c r="O1028" s="193"/>
      <c r="P1028" s="193"/>
      <c r="Q1028" s="194"/>
      <c r="R1028" s="18">
        <f>SUM(R1012:R1027)</f>
        <v>0</v>
      </c>
      <c r="S1028" s="3"/>
      <c r="V1028" s="17"/>
      <c r="X1028" s="12"/>
      <c r="Y1028" s="10"/>
      <c r="AJ1028" s="192" t="s">
        <v>7</v>
      </c>
      <c r="AK1028" s="193"/>
      <c r="AL1028" s="193"/>
      <c r="AM1028" s="194"/>
      <c r="AN1028" s="18">
        <f>SUM(AN1012:AN1027)</f>
        <v>0</v>
      </c>
      <c r="AO1028" s="3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E1031" s="14"/>
      <c r="V1031" s="17"/>
      <c r="X1031" s="12"/>
      <c r="Y1031" s="10"/>
      <c r="AA1031" s="14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1"/>
      <c r="C1037" s="10"/>
      <c r="V1037" s="17"/>
      <c r="X1037" s="11"/>
      <c r="Y1037" s="10"/>
    </row>
    <row r="1038" spans="2:41" x14ac:dyDescent="0.25">
      <c r="B1038" s="15" t="s">
        <v>18</v>
      </c>
      <c r="C1038" s="16">
        <f>SUM(C1019:C1037)</f>
        <v>0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0</v>
      </c>
      <c r="Z1038" t="s">
        <v>22</v>
      </c>
      <c r="AA1038" t="s">
        <v>21</v>
      </c>
    </row>
    <row r="1039" spans="2:41" x14ac:dyDescent="0.25">
      <c r="E1039" s="1" t="s">
        <v>19</v>
      </c>
      <c r="V1039" s="17"/>
      <c r="AA1039" s="1" t="s">
        <v>19</v>
      </c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</sheetData>
  <mergeCells count="29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778" zoomScale="89" zoomScaleNormal="89" workbookViewId="0">
      <selection activeCell="S787" sqref="S787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62</v>
      </c>
      <c r="F8" s="196"/>
      <c r="G8" s="196"/>
      <c r="H8" s="196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8" t="s">
        <v>29</v>
      </c>
      <c r="AD99" s="198"/>
      <c r="AE99" s="198"/>
    </row>
    <row r="100" spans="2:41" x14ac:dyDescent="0.25">
      <c r="H100" s="195" t="s">
        <v>28</v>
      </c>
      <c r="I100" s="195"/>
      <c r="J100" s="195"/>
      <c r="V100" s="17"/>
      <c r="AC100" s="198"/>
      <c r="AD100" s="198"/>
      <c r="AE100" s="198"/>
    </row>
    <row r="101" spans="2:41" x14ac:dyDescent="0.25">
      <c r="H101" s="195"/>
      <c r="I101" s="195"/>
      <c r="J101" s="195"/>
      <c r="V101" s="17"/>
      <c r="AC101" s="198"/>
      <c r="AD101" s="198"/>
      <c r="AE101" s="198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308</v>
      </c>
      <c r="AB105" s="196"/>
      <c r="AC105" s="196"/>
      <c r="AD105" s="19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 x14ac:dyDescent="0.25">
      <c r="H133" s="195"/>
      <c r="I133" s="195"/>
      <c r="J133" s="195"/>
      <c r="V133" s="17"/>
      <c r="AA133" s="195"/>
      <c r="AB133" s="195"/>
      <c r="AC133" s="19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6" t="s">
        <v>308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308</v>
      </c>
      <c r="AB137" s="196"/>
      <c r="AC137" s="196"/>
      <c r="AD137" s="19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8" t="s">
        <v>29</v>
      </c>
      <c r="AD180" s="198"/>
      <c r="AE180" s="198"/>
    </row>
    <row r="181" spans="2:41" x14ac:dyDescent="0.25">
      <c r="H181" s="195" t="s">
        <v>28</v>
      </c>
      <c r="I181" s="195"/>
      <c r="J181" s="195"/>
      <c r="V181" s="17"/>
      <c r="AC181" s="198"/>
      <c r="AD181" s="198"/>
      <c r="AE181" s="198"/>
    </row>
    <row r="182" spans="2:41" x14ac:dyDescent="0.25">
      <c r="H182" s="195"/>
      <c r="I182" s="195"/>
      <c r="J182" s="195"/>
      <c r="V182" s="17"/>
      <c r="AC182" s="198"/>
      <c r="AD182" s="198"/>
      <c r="AE182" s="198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308</v>
      </c>
      <c r="AB186" s="196"/>
      <c r="AC186" s="196"/>
      <c r="AD186" s="19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 x14ac:dyDescent="0.25">
      <c r="H227" s="195"/>
      <c r="I227" s="195"/>
      <c r="J227" s="195"/>
      <c r="V227" s="17"/>
      <c r="AA227" s="195"/>
      <c r="AB227" s="195"/>
      <c r="AC227" s="19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197" t="str">
        <f>IF(C236&lt;0,"NO PAGAR","COBRAR'")</f>
        <v>COBRAR'</v>
      </c>
      <c r="C238" s="19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8" t="s">
        <v>29</v>
      </c>
      <c r="AD272" s="198"/>
      <c r="AE272" s="198"/>
    </row>
    <row r="273" spans="2:41" x14ac:dyDescent="0.25">
      <c r="H273" s="195" t="s">
        <v>28</v>
      </c>
      <c r="I273" s="195"/>
      <c r="J273" s="195"/>
      <c r="V273" s="17"/>
      <c r="AC273" s="198"/>
      <c r="AD273" s="198"/>
      <c r="AE273" s="198"/>
    </row>
    <row r="274" spans="2:41" x14ac:dyDescent="0.25">
      <c r="H274" s="195"/>
      <c r="I274" s="195"/>
      <c r="J274" s="195"/>
      <c r="V274" s="17"/>
      <c r="AC274" s="198"/>
      <c r="AD274" s="198"/>
      <c r="AE274" s="198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 x14ac:dyDescent="0.25">
      <c r="H319" s="195"/>
      <c r="I319" s="195"/>
      <c r="J319" s="195"/>
      <c r="V319" s="17"/>
      <c r="AA319" s="195"/>
      <c r="AB319" s="195"/>
      <c r="AC319" s="19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6" t="s">
        <v>308</v>
      </c>
      <c r="F323" s="196"/>
      <c r="G323" s="196"/>
      <c r="H323" s="196"/>
      <c r="V323" s="17"/>
      <c r="X323" s="23" t="s">
        <v>32</v>
      </c>
      <c r="Y323" s="20">
        <f>IF(B1061="PAGADO",0,C328)</f>
        <v>-324.73999999999978</v>
      </c>
      <c r="AA323" s="196" t="s">
        <v>308</v>
      </c>
      <c r="AB323" s="196"/>
      <c r="AC323" s="196"/>
      <c r="AD323" s="19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1" t="s">
        <v>64</v>
      </c>
      <c r="AC368" s="207" t="s">
        <v>29</v>
      </c>
      <c r="AD368" s="207"/>
      <c r="AE368" s="207"/>
    </row>
    <row r="369" spans="2:41" x14ac:dyDescent="0.25">
      <c r="V369" s="17"/>
      <c r="X369" s="211"/>
      <c r="AC369" s="207"/>
      <c r="AD369" s="207"/>
      <c r="AE369" s="207"/>
    </row>
    <row r="370" spans="2:41" ht="23.25" x14ac:dyDescent="0.35">
      <c r="B370" s="22" t="s">
        <v>64</v>
      </c>
      <c r="V370" s="17"/>
      <c r="X370" s="211"/>
      <c r="AC370" s="207"/>
      <c r="AD370" s="207"/>
      <c r="AE370" s="207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308</v>
      </c>
      <c r="AB371" s="196"/>
      <c r="AC371" s="196"/>
      <c r="AD371" s="196"/>
    </row>
    <row r="372" spans="2:41" ht="23.25" x14ac:dyDescent="0.35">
      <c r="B372" s="1" t="s">
        <v>0</v>
      </c>
      <c r="C372" s="19">
        <f>H388</f>
        <v>590</v>
      </c>
      <c r="E372" s="196" t="s">
        <v>308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199" t="str">
        <f>IF(C376&lt;0,"NO PAGAR","COBRAR")</f>
        <v>COBRAR</v>
      </c>
      <c r="C377" s="19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195" t="s">
        <v>31</v>
      </c>
      <c r="AB405" s="195"/>
      <c r="AC405" s="195"/>
    </row>
    <row r="406" spans="1:43" ht="15" customHeight="1" x14ac:dyDescent="0.4">
      <c r="H406" s="75"/>
      <c r="I406" s="75"/>
      <c r="J406" s="75"/>
      <c r="V406" s="17"/>
      <c r="AA406" s="195"/>
      <c r="AB406" s="195"/>
      <c r="AC406" s="19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8" t="s">
        <v>29</v>
      </c>
      <c r="AD441" s="198"/>
      <c r="AE441" s="198"/>
    </row>
    <row r="442" spans="2:41" ht="35.25" customHeight="1" x14ac:dyDescent="0.4">
      <c r="H442" s="75" t="s">
        <v>28</v>
      </c>
      <c r="I442" s="75"/>
      <c r="J442" s="75"/>
      <c r="V442" s="17"/>
      <c r="AC442" s="198"/>
      <c r="AD442" s="198"/>
      <c r="AE442" s="198"/>
    </row>
    <row r="443" spans="2:41" ht="15" customHeight="1" x14ac:dyDescent="0.4">
      <c r="H443" s="75"/>
      <c r="I443" s="75"/>
      <c r="J443" s="75"/>
      <c r="V443" s="17"/>
      <c r="AC443" s="198"/>
      <c r="AD443" s="198"/>
      <c r="AE443" s="198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6" t="s">
        <v>308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195" t="s">
        <v>31</v>
      </c>
      <c r="AB480" s="195"/>
      <c r="AC480" s="195"/>
    </row>
    <row r="481" spans="2:41" ht="15" customHeight="1" x14ac:dyDescent="0.4">
      <c r="H481" s="75"/>
      <c r="I481" s="75"/>
      <c r="J481" s="75"/>
      <c r="V481" s="17"/>
      <c r="AA481" s="195"/>
      <c r="AB481" s="195"/>
      <c r="AC481" s="19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IF(B1251="PAGADO",0,C488)</f>
        <v>-88.629999999999654</v>
      </c>
      <c r="AA483" s="196" t="s">
        <v>253</v>
      </c>
      <c r="AB483" s="196"/>
      <c r="AC483" s="196"/>
      <c r="AD483" s="19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8" t="s">
        <v>29</v>
      </c>
      <c r="AD522" s="198"/>
      <c r="AE522" s="198"/>
    </row>
    <row r="523" spans="2:41" ht="30" customHeight="1" x14ac:dyDescent="0.4">
      <c r="H523" s="75" t="s">
        <v>28</v>
      </c>
      <c r="I523" s="75"/>
      <c r="J523" s="75"/>
      <c r="V523" s="17"/>
      <c r="AC523" s="198"/>
      <c r="AD523" s="198"/>
      <c r="AE523" s="198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1050</v>
      </c>
      <c r="AB525" s="196"/>
      <c r="AC525" s="196"/>
      <c r="AD525" s="19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195" t="s">
        <v>31</v>
      </c>
      <c r="AB565" s="195"/>
      <c r="AC565" s="19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6" t="s">
        <v>308</v>
      </c>
      <c r="F567" s="196"/>
      <c r="G567" s="196"/>
      <c r="H567" s="196"/>
      <c r="V567" s="17"/>
      <c r="X567" s="23" t="s">
        <v>32</v>
      </c>
      <c r="Y567" s="20">
        <f>IF(B1350="PAGADO",0,C572)</f>
        <v>-1694.4249999999993</v>
      </c>
      <c r="AA567" s="196" t="s">
        <v>308</v>
      </c>
      <c r="AB567" s="196"/>
      <c r="AC567" s="196"/>
      <c r="AD567" s="19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8" t="s">
        <v>29</v>
      </c>
      <c r="AD608" s="198"/>
      <c r="AE608" s="198"/>
    </row>
    <row r="609" spans="2:41" ht="23.25" customHeight="1" x14ac:dyDescent="0.4">
      <c r="H609" s="75" t="s">
        <v>28</v>
      </c>
      <c r="I609" s="75"/>
      <c r="J609" s="75"/>
      <c r="V609" s="17"/>
      <c r="AC609" s="198"/>
      <c r="AD609" s="198"/>
      <c r="AE609" s="198"/>
    </row>
    <row r="610" spans="2:41" ht="15" customHeight="1" x14ac:dyDescent="0.4">
      <c r="H610" s="75"/>
      <c r="I610" s="75"/>
      <c r="J610" s="75"/>
      <c r="V610" s="17"/>
      <c r="AC610" s="198"/>
      <c r="AD610" s="198"/>
      <c r="AE610" s="198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6" t="s">
        <v>308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308</v>
      </c>
      <c r="AB614" s="196"/>
      <c r="AC614" s="196"/>
      <c r="AD614" s="19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2" t="s">
        <v>7</v>
      </c>
      <c r="AB630" s="193"/>
      <c r="AC630" s="19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195" t="s">
        <v>31</v>
      </c>
      <c r="AB649" s="195"/>
      <c r="AC649" s="195"/>
    </row>
    <row r="650" spans="1:43" ht="15" customHeight="1" x14ac:dyDescent="0.4">
      <c r="H650" s="75"/>
      <c r="I650" s="75"/>
      <c r="J650" s="75"/>
      <c r="V650" s="17"/>
      <c r="AA650" s="195"/>
      <c r="AB650" s="195"/>
      <c r="AC650" s="19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6" t="s">
        <v>308</v>
      </c>
      <c r="F652" s="196"/>
      <c r="G652" s="196"/>
      <c r="H652" s="196"/>
      <c r="V652" s="17"/>
      <c r="X652" s="23" t="s">
        <v>32</v>
      </c>
      <c r="Y652" s="20">
        <f>IF(B1443="PAGADO",0,C657)</f>
        <v>125.01900000000069</v>
      </c>
      <c r="AA652" s="196" t="s">
        <v>308</v>
      </c>
      <c r="AB652" s="196"/>
      <c r="AC652" s="196"/>
      <c r="AD652" s="19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7" t="str">
        <f>IF(C657&lt;0,"NO PAGAR","COBRAR'")</f>
        <v>COBRAR'</v>
      </c>
      <c r="C659" s="19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0" t="s">
        <v>9</v>
      </c>
      <c r="C660" s="19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03" t="s">
        <v>110</v>
      </c>
      <c r="AL689" s="203"/>
      <c r="AM689" s="203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196" t="s">
        <v>308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199" t="str">
        <f>IF(C701&lt;0,"NO PAGAR","COBRAR")</f>
        <v>NO PAGAR</v>
      </c>
      <c r="C702" s="19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0" t="s">
        <v>9</v>
      </c>
      <c r="C703" s="19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195" t="s">
        <v>31</v>
      </c>
      <c r="AB736" s="195"/>
      <c r="AC736" s="195"/>
    </row>
    <row r="737" spans="2:41" ht="15" customHeight="1" x14ac:dyDescent="0.4">
      <c r="H737" s="75"/>
      <c r="I737" s="75"/>
      <c r="J737" s="75"/>
      <c r="V737" s="17"/>
      <c r="AA737" s="195"/>
      <c r="AB737" s="195"/>
      <c r="AC737" s="19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196" t="s">
        <v>308</v>
      </c>
      <c r="F739" s="196"/>
      <c r="G739" s="196"/>
      <c r="H739" s="196"/>
      <c r="O739" s="203" t="s">
        <v>10</v>
      </c>
      <c r="P739" s="203"/>
      <c r="Q739" s="203"/>
      <c r="V739" s="17"/>
      <c r="X739" s="23" t="s">
        <v>32</v>
      </c>
      <c r="Y739" s="20">
        <f>IF(B1536="PAGADO",0,C744)</f>
        <v>-1361.6249999999995</v>
      </c>
      <c r="AA739" s="196" t="s">
        <v>308</v>
      </c>
      <c r="AB739" s="196"/>
      <c r="AC739" s="196"/>
      <c r="AD739" s="196"/>
      <c r="AK739" s="196" t="s">
        <v>1437</v>
      </c>
      <c r="AL739" s="196"/>
      <c r="AM739" s="19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2" t="s">
        <v>7</v>
      </c>
      <c r="F755" s="193"/>
      <c r="G755" s="19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2" t="s">
        <v>7</v>
      </c>
      <c r="O757" s="193"/>
      <c r="P757" s="193"/>
      <c r="Q757" s="194"/>
      <c r="R757" s="18">
        <f>SUM(R741:R756)</f>
        <v>320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196" t="s">
        <v>20</v>
      </c>
      <c r="F784" s="196"/>
      <c r="G784" s="196"/>
      <c r="H784" s="196"/>
      <c r="V784" s="17"/>
      <c r="X784" s="23" t="s">
        <v>32</v>
      </c>
      <c r="Y784" s="20">
        <f>IF(B784="PAGADO",0,C789)</f>
        <v>-4375.625</v>
      </c>
      <c r="AA784" s="196" t="s">
        <v>20</v>
      </c>
      <c r="AB784" s="196"/>
      <c r="AC784" s="196"/>
      <c r="AD784" s="196"/>
    </row>
    <row r="785" spans="2:41" x14ac:dyDescent="0.25">
      <c r="B785" s="1" t="s">
        <v>0</v>
      </c>
      <c r="C785" s="19">
        <f>H800</f>
        <v>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/>
      <c r="F786" s="3"/>
      <c r="G786" s="3"/>
      <c r="H786" s="5"/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24</v>
      </c>
      <c r="C787" s="19">
        <f>IF(C784&gt;0,C784+C785,C785)</f>
        <v>0</v>
      </c>
      <c r="E787" s="4"/>
      <c r="F787" s="3"/>
      <c r="G787" s="3"/>
      <c r="H787" s="5"/>
      <c r="N787" s="25">
        <v>45206</v>
      </c>
      <c r="O787" s="3" t="s">
        <v>1459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" t="s">
        <v>9</v>
      </c>
      <c r="C788" s="20">
        <f>C811</f>
        <v>4375.625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9</v>
      </c>
      <c r="Y788" s="20">
        <f>Y811</f>
        <v>4375.625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6" t="s">
        <v>25</v>
      </c>
      <c r="C789" s="21">
        <f>C787-C788</f>
        <v>-4375.625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-4375.625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 x14ac:dyDescent="0.4">
      <c r="B790" s="199" t="str">
        <f>IF(C789&lt;0,"NO PAGAR","COBRAR")</f>
        <v>NO PAGAR</v>
      </c>
      <c r="C790" s="19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9" t="str">
        <f>IF(Y789&lt;0,"NO PAGAR","COBRAR")</f>
        <v>NO PAGAR</v>
      </c>
      <c r="Y790" s="19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90" t="s">
        <v>9</v>
      </c>
      <c r="C791" s="19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0" t="s">
        <v>9</v>
      </c>
      <c r="Y791" s="19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4375.625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3014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92" t="s">
        <v>7</v>
      </c>
      <c r="F800" s="193"/>
      <c r="G800" s="194"/>
      <c r="H800" s="5">
        <f>SUM(H786:H799)</f>
        <v>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2" t="s">
        <v>7</v>
      </c>
      <c r="AB800" s="193"/>
      <c r="AC800" s="194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192" t="s">
        <v>7</v>
      </c>
      <c r="O802" s="193"/>
      <c r="P802" s="193"/>
      <c r="Q802" s="194"/>
      <c r="R802" s="18">
        <f>SUM(R786:R801)</f>
        <v>3014</v>
      </c>
      <c r="S802" s="3"/>
      <c r="V802" s="17"/>
      <c r="X802" s="12"/>
      <c r="Y802" s="10"/>
      <c r="AJ802" s="192" t="s">
        <v>7</v>
      </c>
      <c r="AK802" s="193"/>
      <c r="AL802" s="193"/>
      <c r="AM802" s="194"/>
      <c r="AN802" s="18">
        <f>SUM(AN786:AN801)</f>
        <v>0</v>
      </c>
      <c r="AO802" s="3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V804" s="17"/>
      <c r="X804" s="12"/>
      <c r="Y804" s="10"/>
    </row>
    <row r="805" spans="2:41" x14ac:dyDescent="0.25">
      <c r="B805" s="12"/>
      <c r="C805" s="10"/>
      <c r="E805" s="14"/>
      <c r="V805" s="17"/>
      <c r="X805" s="12"/>
      <c r="Y805" s="10"/>
      <c r="AA805" s="14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4375.625</v>
      </c>
      <c r="V811" s="17"/>
      <c r="X811" s="15" t="s">
        <v>18</v>
      </c>
      <c r="Y811" s="16">
        <f>SUM(Y792:Y810)</f>
        <v>4375.625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195" t="s">
        <v>31</v>
      </c>
      <c r="AB824" s="195"/>
      <c r="AC824" s="195"/>
    </row>
    <row r="825" spans="1:43" ht="15" customHeight="1" x14ac:dyDescent="0.4">
      <c r="H825" s="75"/>
      <c r="I825" s="75"/>
      <c r="J825" s="75"/>
      <c r="V825" s="17"/>
      <c r="AA825" s="195"/>
      <c r="AB825" s="195"/>
      <c r="AC825" s="195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-4375.625</v>
      </c>
      <c r="E829" s="196" t="s">
        <v>20</v>
      </c>
      <c r="F829" s="196"/>
      <c r="G829" s="196"/>
      <c r="H829" s="196"/>
      <c r="V829" s="17"/>
      <c r="X829" s="23" t="s">
        <v>32</v>
      </c>
      <c r="Y829" s="20">
        <f>IF(B1629="PAGADO",0,C834)</f>
        <v>-4375.625</v>
      </c>
      <c r="AA829" s="196" t="s">
        <v>20</v>
      </c>
      <c r="AB829" s="196"/>
      <c r="AC829" s="196"/>
      <c r="AD829" s="196"/>
    </row>
    <row r="830" spans="1:43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C857</f>
        <v>4375.625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4375.625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-4375.625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-4375.625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tr">
        <f>IF(Y834&lt;0,"NO PAGAR","COBRAR'")</f>
        <v>NO PAGAR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197" t="str">
        <f>IF(C834&lt;0,"NO PAGAR","COBRAR'")</f>
        <v>NO PAGAR</v>
      </c>
      <c r="C836" s="19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90" t="s">
        <v>9</v>
      </c>
      <c r="C837" s="19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0" t="s">
        <v>9</v>
      </c>
      <c r="Y837" s="19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4375.625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4375.625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192" t="s">
        <v>7</v>
      </c>
      <c r="F845" s="193"/>
      <c r="G845" s="19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2" t="s">
        <v>7</v>
      </c>
      <c r="AB845" s="193"/>
      <c r="AC845" s="19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92" t="s">
        <v>7</v>
      </c>
      <c r="O847" s="193"/>
      <c r="P847" s="193"/>
      <c r="Q847" s="194"/>
      <c r="R847" s="18">
        <f>SUM(R831:R846)</f>
        <v>0</v>
      </c>
      <c r="S847" s="3"/>
      <c r="V847" s="17"/>
      <c r="X847" s="12"/>
      <c r="Y847" s="10"/>
      <c r="AJ847" s="192" t="s">
        <v>7</v>
      </c>
      <c r="AK847" s="193"/>
      <c r="AL847" s="193"/>
      <c r="AM847" s="194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4375.625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4375.625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-4375.625</v>
      </c>
      <c r="E878" s="196" t="s">
        <v>20</v>
      </c>
      <c r="F878" s="196"/>
      <c r="G878" s="196"/>
      <c r="H878" s="196"/>
      <c r="V878" s="17"/>
      <c r="X878" s="23" t="s">
        <v>32</v>
      </c>
      <c r="Y878" s="20">
        <f>IF(B878="PAGADO",0,C883)</f>
        <v>-4375.625</v>
      </c>
      <c r="AA878" s="196" t="s">
        <v>20</v>
      </c>
      <c r="AB878" s="196"/>
      <c r="AC878" s="196"/>
      <c r="AD878" s="196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4375.625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4375.625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-4375.625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-4375.625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199" t="str">
        <f>IF(C883&lt;0,"NO PAGAR","COBRAR")</f>
        <v>NO PAGAR</v>
      </c>
      <c r="C884" s="19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9" t="str">
        <f>IF(Y883&lt;0,"NO PAGAR","COBRAR")</f>
        <v>NO PAGAR</v>
      </c>
      <c r="Y884" s="19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0" t="s">
        <v>9</v>
      </c>
      <c r="C885" s="19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0" t="s">
        <v>9</v>
      </c>
      <c r="Y885" s="19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4375.625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4375.625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192" t="s">
        <v>7</v>
      </c>
      <c r="F894" s="193"/>
      <c r="G894" s="194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2" t="s">
        <v>7</v>
      </c>
      <c r="AB894" s="193"/>
      <c r="AC894" s="194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192" t="s">
        <v>7</v>
      </c>
      <c r="O896" s="193"/>
      <c r="P896" s="193"/>
      <c r="Q896" s="194"/>
      <c r="R896" s="18">
        <f>SUM(R880:R895)</f>
        <v>0</v>
      </c>
      <c r="S896" s="3"/>
      <c r="V896" s="17"/>
      <c r="X896" s="12"/>
      <c r="Y896" s="10"/>
      <c r="AJ896" s="192" t="s">
        <v>7</v>
      </c>
      <c r="AK896" s="193"/>
      <c r="AL896" s="193"/>
      <c r="AM896" s="194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4375.625</v>
      </c>
      <c r="V905" s="17"/>
      <c r="X905" s="15" t="s">
        <v>18</v>
      </c>
      <c r="Y905" s="16">
        <f>SUM(Y886:Y904)</f>
        <v>4375.625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195" t="s">
        <v>31</v>
      </c>
      <c r="AB918" s="195"/>
      <c r="AC918" s="195"/>
    </row>
    <row r="919" spans="1:43" ht="15" customHeight="1" x14ac:dyDescent="0.4">
      <c r="H919" s="75"/>
      <c r="I919" s="75"/>
      <c r="J919" s="75"/>
      <c r="V919" s="17"/>
      <c r="AA919" s="195"/>
      <c r="AB919" s="195"/>
      <c r="AC919" s="195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-4375.625</v>
      </c>
      <c r="E923" s="196" t="s">
        <v>20</v>
      </c>
      <c r="F923" s="196"/>
      <c r="G923" s="196"/>
      <c r="H923" s="196"/>
      <c r="V923" s="17"/>
      <c r="X923" s="23" t="s">
        <v>32</v>
      </c>
      <c r="Y923" s="20">
        <f>IF(B1723="PAGADO",0,C928)</f>
        <v>-4375.625</v>
      </c>
      <c r="AA923" s="196" t="s">
        <v>20</v>
      </c>
      <c r="AB923" s="196"/>
      <c r="AC923" s="196"/>
      <c r="AD923" s="196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4375.625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4375.625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-4375.625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-4375.625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tr">
        <f>IF(Y928&lt;0,"NO PAGAR","COBRAR'")</f>
        <v>NO PAGAR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197" t="str">
        <f>IF(C928&lt;0,"NO PAGAR","COBRAR'")</f>
        <v>NO PAGAR</v>
      </c>
      <c r="C930" s="19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0" t="s">
        <v>9</v>
      </c>
      <c r="C931" s="19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0" t="s">
        <v>9</v>
      </c>
      <c r="Y931" s="19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4375.625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4375.625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192" t="s">
        <v>7</v>
      </c>
      <c r="F939" s="193"/>
      <c r="G939" s="19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2" t="s">
        <v>7</v>
      </c>
      <c r="AB939" s="193"/>
      <c r="AC939" s="19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92" t="s">
        <v>7</v>
      </c>
      <c r="O941" s="193"/>
      <c r="P941" s="193"/>
      <c r="Q941" s="194"/>
      <c r="R941" s="18">
        <f>SUM(R925:R940)</f>
        <v>0</v>
      </c>
      <c r="S941" s="3"/>
      <c r="V941" s="17"/>
      <c r="X941" s="12"/>
      <c r="Y941" s="10"/>
      <c r="AJ941" s="192" t="s">
        <v>7</v>
      </c>
      <c r="AK941" s="193"/>
      <c r="AL941" s="193"/>
      <c r="AM941" s="194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4375.625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4375.625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-4375.625</v>
      </c>
      <c r="E971" s="196" t="s">
        <v>20</v>
      </c>
      <c r="F971" s="196"/>
      <c r="G971" s="196"/>
      <c r="H971" s="196"/>
      <c r="V971" s="17"/>
      <c r="X971" s="23" t="s">
        <v>32</v>
      </c>
      <c r="Y971" s="20">
        <f>IF(B971="PAGADO",0,C976)</f>
        <v>-4375.625</v>
      </c>
      <c r="AA971" s="196" t="s">
        <v>20</v>
      </c>
      <c r="AB971" s="196"/>
      <c r="AC971" s="196"/>
      <c r="AD971" s="196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4375.625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4375.625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-4375.625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-4375.625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199" t="str">
        <f>IF(C976&lt;0,"NO PAGAR","COBRAR")</f>
        <v>NO PAGAR</v>
      </c>
      <c r="C977" s="19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9" t="str">
        <f>IF(Y976&lt;0,"NO PAGAR","COBRAR")</f>
        <v>NO PAGAR</v>
      </c>
      <c r="Y977" s="19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0" t="s">
        <v>9</v>
      </c>
      <c r="C978" s="19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0" t="s">
        <v>9</v>
      </c>
      <c r="Y978" s="19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4375.625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4375.625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92" t="s">
        <v>7</v>
      </c>
      <c r="F987" s="193"/>
      <c r="G987" s="19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2" t="s">
        <v>7</v>
      </c>
      <c r="AB987" s="193"/>
      <c r="AC987" s="19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192" t="s">
        <v>7</v>
      </c>
      <c r="O989" s="193"/>
      <c r="P989" s="193"/>
      <c r="Q989" s="194"/>
      <c r="R989" s="18">
        <f>SUM(R973:R988)</f>
        <v>0</v>
      </c>
      <c r="S989" s="3"/>
      <c r="V989" s="17"/>
      <c r="X989" s="12"/>
      <c r="Y989" s="10"/>
      <c r="AJ989" s="192" t="s">
        <v>7</v>
      </c>
      <c r="AK989" s="193"/>
      <c r="AL989" s="193"/>
      <c r="AM989" s="194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4375.625</v>
      </c>
      <c r="V998" s="17"/>
      <c r="X998" s="15" t="s">
        <v>18</v>
      </c>
      <c r="Y998" s="16">
        <f>SUM(Y979:Y997)</f>
        <v>4375.625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195" t="s">
        <v>31</v>
      </c>
      <c r="AB1011" s="195"/>
      <c r="AC1011" s="195"/>
    </row>
    <row r="1012" spans="1:43" ht="15" customHeight="1" x14ac:dyDescent="0.4">
      <c r="H1012" s="75"/>
      <c r="I1012" s="75"/>
      <c r="J1012" s="75"/>
      <c r="V1012" s="17"/>
      <c r="AA1012" s="195"/>
      <c r="AB1012" s="195"/>
      <c r="AC1012" s="195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-4375.625</v>
      </c>
      <c r="E1016" s="196" t="s">
        <v>20</v>
      </c>
      <c r="F1016" s="196"/>
      <c r="G1016" s="196"/>
      <c r="H1016" s="196"/>
      <c r="V1016" s="17"/>
      <c r="X1016" s="23" t="s">
        <v>32</v>
      </c>
      <c r="Y1016" s="20">
        <f>IF(B1816="PAGADO",0,C1021)</f>
        <v>-4375.625</v>
      </c>
      <c r="AA1016" s="196" t="s">
        <v>20</v>
      </c>
      <c r="AB1016" s="196"/>
      <c r="AC1016" s="196"/>
      <c r="AD1016" s="196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4375.625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4375.625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-4375.625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-4375.625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tr">
        <f>IF(Y1021&lt;0,"NO PAGAR","COBRAR'")</f>
        <v>NO PAGAR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197" t="str">
        <f>IF(C1021&lt;0,"NO PAGAR","COBRAR'")</f>
        <v>NO PAGAR</v>
      </c>
      <c r="C1023" s="19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0" t="s">
        <v>9</v>
      </c>
      <c r="C1024" s="19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0" t="s">
        <v>9</v>
      </c>
      <c r="Y1024" s="19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4375.625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4375.625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192" t="s">
        <v>7</v>
      </c>
      <c r="F1032" s="193"/>
      <c r="G1032" s="19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2" t="s">
        <v>7</v>
      </c>
      <c r="AB1032" s="193"/>
      <c r="AC1032" s="19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92" t="s">
        <v>7</v>
      </c>
      <c r="O1034" s="193"/>
      <c r="P1034" s="193"/>
      <c r="Q1034" s="194"/>
      <c r="R1034" s="18">
        <f>SUM(R1018:R1033)</f>
        <v>0</v>
      </c>
      <c r="S1034" s="3"/>
      <c r="V1034" s="17"/>
      <c r="X1034" s="12"/>
      <c r="Y1034" s="10"/>
      <c r="AJ1034" s="192" t="s">
        <v>7</v>
      </c>
      <c r="AK1034" s="193"/>
      <c r="AL1034" s="193"/>
      <c r="AM1034" s="194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4375.625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4375.625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8" t="s">
        <v>29</v>
      </c>
      <c r="AD95" s="198"/>
      <c r="AE95" s="198"/>
    </row>
    <row r="96" spans="2:31" x14ac:dyDescent="0.25">
      <c r="H96" s="195" t="s">
        <v>28</v>
      </c>
      <c r="I96" s="195"/>
      <c r="J96" s="195"/>
      <c r="V96" s="17"/>
      <c r="AC96" s="198"/>
      <c r="AD96" s="198"/>
      <c r="AE96" s="198"/>
    </row>
    <row r="97" spans="2:41" x14ac:dyDescent="0.25">
      <c r="H97" s="195"/>
      <c r="I97" s="195"/>
      <c r="J97" s="195"/>
      <c r="V97" s="17"/>
      <c r="AC97" s="198"/>
      <c r="AD97" s="198"/>
      <c r="AE97" s="19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309</v>
      </c>
      <c r="AB101" s="196"/>
      <c r="AC101" s="196"/>
      <c r="AD101" s="19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 x14ac:dyDescent="0.25">
      <c r="H134" s="195"/>
      <c r="I134" s="195"/>
      <c r="J134" s="195"/>
      <c r="V134" s="17"/>
      <c r="AA134" s="195"/>
      <c r="AB134" s="195"/>
      <c r="AC134" s="19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6" t="s">
        <v>309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8" t="s">
        <v>29</v>
      </c>
      <c r="AD181" s="198"/>
      <c r="AE181" s="198"/>
    </row>
    <row r="182" spans="2:41" x14ac:dyDescent="0.25">
      <c r="H182" s="195" t="s">
        <v>28</v>
      </c>
      <c r="I182" s="195"/>
      <c r="J182" s="195"/>
      <c r="V182" s="17"/>
      <c r="AC182" s="198"/>
      <c r="AD182" s="198"/>
      <c r="AE182" s="198"/>
    </row>
    <row r="183" spans="2:41" x14ac:dyDescent="0.25">
      <c r="H183" s="195"/>
      <c r="I183" s="195"/>
      <c r="J183" s="195"/>
      <c r="V183" s="17"/>
      <c r="AC183" s="198"/>
      <c r="AD183" s="198"/>
      <c r="AE183" s="198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6" t="s">
        <v>432</v>
      </c>
      <c r="F187" s="196"/>
      <c r="G187" s="196"/>
      <c r="H187" s="196"/>
      <c r="O187" s="58" t="s">
        <v>431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 x14ac:dyDescent="0.25">
      <c r="H228" s="195"/>
      <c r="I228" s="195"/>
      <c r="J228" s="195"/>
      <c r="V228" s="17"/>
      <c r="AA228" s="195"/>
      <c r="AB228" s="195"/>
      <c r="AC228" s="19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8" t="s">
        <v>29</v>
      </c>
      <c r="AD273" s="198"/>
      <c r="AE273" s="198"/>
    </row>
    <row r="274" spans="2:41" x14ac:dyDescent="0.25">
      <c r="H274" s="195" t="s">
        <v>28</v>
      </c>
      <c r="I274" s="195"/>
      <c r="J274" s="195"/>
      <c r="V274" s="17"/>
      <c r="AC274" s="198"/>
      <c r="AD274" s="198"/>
      <c r="AE274" s="198"/>
    </row>
    <row r="275" spans="2:41" x14ac:dyDescent="0.25">
      <c r="H275" s="195"/>
      <c r="I275" s="195"/>
      <c r="J275" s="195"/>
      <c r="V275" s="17"/>
      <c r="AC275" s="198"/>
      <c r="AD275" s="198"/>
      <c r="AE275" s="198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 x14ac:dyDescent="0.25">
      <c r="H320" s="195"/>
      <c r="I320" s="195"/>
      <c r="J320" s="195"/>
      <c r="V320" s="17"/>
      <c r="AA320" s="195"/>
      <c r="AB320" s="195"/>
      <c r="AC320" s="19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8" t="s">
        <v>29</v>
      </c>
      <c r="AD366" s="198"/>
      <c r="AE366" s="198"/>
    </row>
    <row r="367" spans="5:31" x14ac:dyDescent="0.25">
      <c r="H367" s="195" t="s">
        <v>28</v>
      </c>
      <c r="I367" s="195"/>
      <c r="J367" s="195"/>
      <c r="V367" s="17"/>
      <c r="AC367" s="198"/>
      <c r="AD367" s="198"/>
      <c r="AE367" s="198"/>
    </row>
    <row r="368" spans="5:31" x14ac:dyDescent="0.25">
      <c r="H368" s="195"/>
      <c r="I368" s="195"/>
      <c r="J368" s="195"/>
      <c r="V368" s="17"/>
      <c r="AC368" s="198"/>
      <c r="AD368" s="198"/>
      <c r="AE368" s="198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 x14ac:dyDescent="0.25">
      <c r="H413" s="195"/>
      <c r="I413" s="195"/>
      <c r="J413" s="195"/>
      <c r="V413" s="17"/>
      <c r="AA413" s="195"/>
      <c r="AB413" s="195"/>
      <c r="AC413" s="19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8" t="s">
        <v>29</v>
      </c>
      <c r="AD463" s="198"/>
      <c r="AE463" s="198"/>
    </row>
    <row r="464" spans="8:31" x14ac:dyDescent="0.25">
      <c r="H464" s="195" t="s">
        <v>28</v>
      </c>
      <c r="I464" s="195"/>
      <c r="J464" s="195"/>
      <c r="V464" s="17"/>
      <c r="AC464" s="198"/>
      <c r="AD464" s="198"/>
      <c r="AE464" s="198"/>
    </row>
    <row r="465" spans="2:41" x14ac:dyDescent="0.25">
      <c r="H465" s="195"/>
      <c r="I465" s="195"/>
      <c r="J465" s="195"/>
      <c r="V465" s="17"/>
      <c r="AC465" s="198"/>
      <c r="AD465" s="198"/>
      <c r="AE465" s="198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 x14ac:dyDescent="0.25">
      <c r="H510" s="195"/>
      <c r="I510" s="195"/>
      <c r="J510" s="195"/>
      <c r="V510" s="17"/>
      <c r="AA510" s="195"/>
      <c r="AB510" s="195"/>
      <c r="AC510" s="19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8" t="s">
        <v>29</v>
      </c>
      <c r="AD562" s="198"/>
      <c r="AE562" s="198"/>
    </row>
    <row r="563" spans="2:41" x14ac:dyDescent="0.25">
      <c r="H563" s="195" t="s">
        <v>28</v>
      </c>
      <c r="I563" s="195"/>
      <c r="J563" s="195"/>
      <c r="V563" s="17"/>
      <c r="AC563" s="198"/>
      <c r="AD563" s="198"/>
      <c r="AE563" s="198"/>
    </row>
    <row r="564" spans="2:41" x14ac:dyDescent="0.25">
      <c r="H564" s="195"/>
      <c r="I564" s="195"/>
      <c r="J564" s="195"/>
      <c r="V564" s="17"/>
      <c r="AC564" s="198"/>
      <c r="AD564" s="198"/>
      <c r="AE564" s="198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 x14ac:dyDescent="0.25">
      <c r="H609" s="195"/>
      <c r="I609" s="195"/>
      <c r="J609" s="195"/>
      <c r="V609" s="17"/>
      <c r="AA609" s="195"/>
      <c r="AB609" s="195"/>
      <c r="AC609" s="19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8" t="s">
        <v>29</v>
      </c>
      <c r="AD655" s="198"/>
      <c r="AE655" s="198"/>
    </row>
    <row r="656" spans="2:31" x14ac:dyDescent="0.25">
      <c r="H656" s="195" t="s">
        <v>28</v>
      </c>
      <c r="I656" s="195"/>
      <c r="J656" s="195"/>
      <c r="V656" s="17"/>
      <c r="AC656" s="198"/>
      <c r="AD656" s="198"/>
      <c r="AE656" s="198"/>
    </row>
    <row r="657" spans="2:41" x14ac:dyDescent="0.25">
      <c r="H657" s="195"/>
      <c r="I657" s="195"/>
      <c r="J657" s="195"/>
      <c r="V657" s="17"/>
      <c r="AC657" s="198"/>
      <c r="AD657" s="198"/>
      <c r="AE657" s="198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 x14ac:dyDescent="0.25">
      <c r="H702" s="195"/>
      <c r="I702" s="195"/>
      <c r="J702" s="195"/>
      <c r="V702" s="17"/>
      <c r="AA702" s="195"/>
      <c r="AB702" s="195"/>
      <c r="AC702" s="19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8" t="s">
        <v>29</v>
      </c>
      <c r="AD748" s="198"/>
      <c r="AE748" s="198"/>
    </row>
    <row r="749" spans="8:31" x14ac:dyDescent="0.25">
      <c r="H749" s="195" t="s">
        <v>28</v>
      </c>
      <c r="I749" s="195"/>
      <c r="J749" s="195"/>
      <c r="V749" s="17"/>
      <c r="AC749" s="198"/>
      <c r="AD749" s="198"/>
      <c r="AE749" s="198"/>
    </row>
    <row r="750" spans="8:31" x14ac:dyDescent="0.25">
      <c r="H750" s="195"/>
      <c r="I750" s="195"/>
      <c r="J750" s="195"/>
      <c r="V750" s="17"/>
      <c r="AC750" s="198"/>
      <c r="AD750" s="198"/>
      <c r="AE750" s="198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 x14ac:dyDescent="0.25">
      <c r="H795" s="195"/>
      <c r="I795" s="195"/>
      <c r="J795" s="195"/>
      <c r="V795" s="17"/>
      <c r="AA795" s="195"/>
      <c r="AB795" s="195"/>
      <c r="AC795" s="19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8" t="s">
        <v>29</v>
      </c>
      <c r="AD841" s="198"/>
      <c r="AE841" s="198"/>
    </row>
    <row r="842" spans="2:41" x14ac:dyDescent="0.25">
      <c r="H842" s="195" t="s">
        <v>28</v>
      </c>
      <c r="I842" s="195"/>
      <c r="J842" s="195"/>
      <c r="V842" s="17"/>
      <c r="AC842" s="198"/>
      <c r="AD842" s="198"/>
      <c r="AE842" s="198"/>
    </row>
    <row r="843" spans="2:41" x14ac:dyDescent="0.25">
      <c r="H843" s="195"/>
      <c r="I843" s="195"/>
      <c r="J843" s="195"/>
      <c r="V843" s="17"/>
      <c r="AC843" s="198"/>
      <c r="AD843" s="198"/>
      <c r="AE843" s="198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 x14ac:dyDescent="0.25">
      <c r="H888" s="195"/>
      <c r="I888" s="195"/>
      <c r="J888" s="195"/>
      <c r="V888" s="17"/>
      <c r="AA888" s="195"/>
      <c r="AB888" s="195"/>
      <c r="AC888" s="19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8" t="s">
        <v>29</v>
      </c>
      <c r="AD935" s="198"/>
      <c r="AE935" s="198"/>
    </row>
    <row r="936" spans="2:41" x14ac:dyDescent="0.25">
      <c r="H936" s="195" t="s">
        <v>28</v>
      </c>
      <c r="I936" s="195"/>
      <c r="J936" s="195"/>
      <c r="V936" s="17"/>
      <c r="AC936" s="198"/>
      <c r="AD936" s="198"/>
      <c r="AE936" s="198"/>
    </row>
    <row r="937" spans="2:41" x14ac:dyDescent="0.25">
      <c r="H937" s="195"/>
      <c r="I937" s="195"/>
      <c r="J937" s="195"/>
      <c r="V937" s="17"/>
      <c r="AC937" s="198"/>
      <c r="AD937" s="198"/>
      <c r="AE937" s="198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 x14ac:dyDescent="0.25">
      <c r="H982" s="195"/>
      <c r="I982" s="195"/>
      <c r="J982" s="195"/>
      <c r="V982" s="17"/>
      <c r="AA982" s="195"/>
      <c r="AB982" s="195"/>
      <c r="AC982" s="19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8" t="s">
        <v>29</v>
      </c>
      <c r="AD1028" s="198"/>
      <c r="AE1028" s="198"/>
    </row>
    <row r="1029" spans="2:41" x14ac:dyDescent="0.25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 x14ac:dyDescent="0.25">
      <c r="H1030" s="195"/>
      <c r="I1030" s="195"/>
      <c r="J1030" s="195"/>
      <c r="V1030" s="17"/>
      <c r="AC1030" s="198"/>
      <c r="AD1030" s="198"/>
      <c r="AE1030" s="198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 x14ac:dyDescent="0.25">
      <c r="H1075" s="195"/>
      <c r="I1075" s="195"/>
      <c r="J1075" s="195"/>
      <c r="V1075" s="17"/>
      <c r="AA1075" s="195"/>
      <c r="AB1075" s="195"/>
      <c r="AC1075" s="19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6" t="s">
        <v>398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435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6" t="s">
        <v>513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398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559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610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8" t="s">
        <v>29</v>
      </c>
      <c r="AD379" s="198"/>
      <c r="AE379" s="198"/>
    </row>
    <row r="380" spans="2:31" x14ac:dyDescent="0.25">
      <c r="H380" s="195" t="s">
        <v>28</v>
      </c>
      <c r="I380" s="195"/>
      <c r="J380" s="195"/>
      <c r="V380" s="17"/>
      <c r="AC380" s="198"/>
      <c r="AD380" s="198"/>
      <c r="AE380" s="198"/>
    </row>
    <row r="381" spans="2:31" x14ac:dyDescent="0.25">
      <c r="H381" s="195"/>
      <c r="I381" s="195"/>
      <c r="J381" s="195"/>
      <c r="V381" s="17"/>
      <c r="AC381" s="198"/>
      <c r="AD381" s="198"/>
      <c r="AE381" s="19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 x14ac:dyDescent="0.25">
      <c r="H426" s="195"/>
      <c r="I426" s="195"/>
      <c r="J426" s="195"/>
      <c r="V426" s="17"/>
      <c r="AA426" s="195"/>
      <c r="AB426" s="195"/>
      <c r="AC426" s="19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6" t="s">
        <v>435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8" t="s">
        <v>29</v>
      </c>
      <c r="AD468" s="198"/>
      <c r="AE468" s="198"/>
    </row>
    <row r="469" spans="2:41" x14ac:dyDescent="0.25">
      <c r="H469" s="195" t="s">
        <v>28</v>
      </c>
      <c r="I469" s="195"/>
      <c r="J469" s="195"/>
      <c r="V469" s="17"/>
      <c r="AC469" s="198"/>
      <c r="AD469" s="198"/>
      <c r="AE469" s="198"/>
    </row>
    <row r="470" spans="2:41" x14ac:dyDescent="0.25">
      <c r="H470" s="195"/>
      <c r="I470" s="195"/>
      <c r="J470" s="195"/>
      <c r="V470" s="17"/>
      <c r="AC470" s="198"/>
      <c r="AD470" s="198"/>
      <c r="AE470" s="198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 x14ac:dyDescent="0.25">
      <c r="H515" s="195"/>
      <c r="I515" s="195"/>
      <c r="J515" s="195"/>
      <c r="V515" s="17"/>
      <c r="AA515" s="195"/>
      <c r="AB515" s="195"/>
      <c r="AC515" s="19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8" t="s">
        <v>29</v>
      </c>
      <c r="AD567" s="198"/>
      <c r="AE567" s="198"/>
    </row>
    <row r="568" spans="2:41" x14ac:dyDescent="0.25">
      <c r="H568" s="195" t="s">
        <v>28</v>
      </c>
      <c r="I568" s="195"/>
      <c r="J568" s="195"/>
      <c r="V568" s="17"/>
      <c r="AC568" s="198"/>
      <c r="AD568" s="198"/>
      <c r="AE568" s="198"/>
    </row>
    <row r="569" spans="2:41" x14ac:dyDescent="0.25">
      <c r="H569" s="195"/>
      <c r="I569" s="195"/>
      <c r="J569" s="195"/>
      <c r="V569" s="17"/>
      <c r="AC569" s="198"/>
      <c r="AD569" s="198"/>
      <c r="AE569" s="198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 x14ac:dyDescent="0.25">
      <c r="H614" s="195"/>
      <c r="I614" s="195"/>
      <c r="J614" s="195"/>
      <c r="V614" s="17"/>
      <c r="AA614" s="195"/>
      <c r="AB614" s="195"/>
      <c r="AC614" s="19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8" t="s">
        <v>29</v>
      </c>
      <c r="AD660" s="198"/>
      <c r="AE660" s="198"/>
    </row>
    <row r="661" spans="2:41" x14ac:dyDescent="0.25">
      <c r="H661" s="195" t="s">
        <v>28</v>
      </c>
      <c r="I661" s="195"/>
      <c r="J661" s="195"/>
      <c r="V661" s="17"/>
      <c r="AC661" s="198"/>
      <c r="AD661" s="198"/>
      <c r="AE661" s="198"/>
    </row>
    <row r="662" spans="2:41" x14ac:dyDescent="0.25">
      <c r="H662" s="195"/>
      <c r="I662" s="195"/>
      <c r="J662" s="195"/>
      <c r="V662" s="17"/>
      <c r="AC662" s="198"/>
      <c r="AD662" s="198"/>
      <c r="AE662" s="198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 x14ac:dyDescent="0.25">
      <c r="H707" s="195"/>
      <c r="I707" s="195"/>
      <c r="J707" s="195"/>
      <c r="V707" s="17"/>
      <c r="AA707" s="195"/>
      <c r="AB707" s="195"/>
      <c r="AC707" s="19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8" t="s">
        <v>29</v>
      </c>
      <c r="AD753" s="198"/>
      <c r="AE753" s="198"/>
    </row>
    <row r="754" spans="2:41" x14ac:dyDescent="0.25">
      <c r="H754" s="195" t="s">
        <v>28</v>
      </c>
      <c r="I754" s="195"/>
      <c r="J754" s="195"/>
      <c r="V754" s="17"/>
      <c r="AC754" s="198"/>
      <c r="AD754" s="198"/>
      <c r="AE754" s="198"/>
    </row>
    <row r="755" spans="2:41" x14ac:dyDescent="0.25">
      <c r="H755" s="195"/>
      <c r="I755" s="195"/>
      <c r="J755" s="195"/>
      <c r="V755" s="17"/>
      <c r="AC755" s="198"/>
      <c r="AD755" s="198"/>
      <c r="AE755" s="198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 x14ac:dyDescent="0.25">
      <c r="H800" s="195"/>
      <c r="I800" s="195"/>
      <c r="J800" s="195"/>
      <c r="V800" s="17"/>
      <c r="AA800" s="195"/>
      <c r="AB800" s="195"/>
      <c r="AC800" s="19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8" t="s">
        <v>29</v>
      </c>
      <c r="AD846" s="198"/>
      <c r="AE846" s="198"/>
    </row>
    <row r="847" spans="5:31" x14ac:dyDescent="0.25">
      <c r="H847" s="195" t="s">
        <v>28</v>
      </c>
      <c r="I847" s="195"/>
      <c r="J847" s="195"/>
      <c r="V847" s="17"/>
      <c r="AC847" s="198"/>
      <c r="AD847" s="198"/>
      <c r="AE847" s="198"/>
    </row>
    <row r="848" spans="5:31" x14ac:dyDescent="0.25">
      <c r="H848" s="195"/>
      <c r="I848" s="195"/>
      <c r="J848" s="195"/>
      <c r="V848" s="17"/>
      <c r="AC848" s="198"/>
      <c r="AD848" s="198"/>
      <c r="AE848" s="198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 x14ac:dyDescent="0.25">
      <c r="H893" s="195"/>
      <c r="I893" s="195"/>
      <c r="J893" s="195"/>
      <c r="V893" s="17"/>
      <c r="AA893" s="195"/>
      <c r="AB893" s="195"/>
      <c r="AC893" s="19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8" t="s">
        <v>29</v>
      </c>
      <c r="AD940" s="198"/>
      <c r="AE940" s="198"/>
    </row>
    <row r="941" spans="8:31" x14ac:dyDescent="0.25">
      <c r="H941" s="195" t="s">
        <v>28</v>
      </c>
      <c r="I941" s="195"/>
      <c r="J941" s="195"/>
      <c r="V941" s="17"/>
      <c r="AC941" s="198"/>
      <c r="AD941" s="198"/>
      <c r="AE941" s="198"/>
    </row>
    <row r="942" spans="8:31" x14ac:dyDescent="0.25">
      <c r="H942" s="195"/>
      <c r="I942" s="195"/>
      <c r="J942" s="195"/>
      <c r="V942" s="17"/>
      <c r="AC942" s="198"/>
      <c r="AD942" s="198"/>
      <c r="AE942" s="198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 x14ac:dyDescent="0.25">
      <c r="H987" s="195"/>
      <c r="I987" s="195"/>
      <c r="J987" s="195"/>
      <c r="V987" s="17"/>
      <c r="AA987" s="195"/>
      <c r="AB987" s="195"/>
      <c r="AC987" s="19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8" t="s">
        <v>29</v>
      </c>
      <c r="AD1033" s="198"/>
      <c r="AE1033" s="198"/>
    </row>
    <row r="1034" spans="2:41" x14ac:dyDescent="0.25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 x14ac:dyDescent="0.25">
      <c r="H1035" s="195"/>
      <c r="I1035" s="195"/>
      <c r="J1035" s="195"/>
      <c r="V1035" s="17"/>
      <c r="AC1035" s="198"/>
      <c r="AD1035" s="198"/>
      <c r="AE1035" s="198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 x14ac:dyDescent="0.25">
      <c r="H1080" s="195"/>
      <c r="I1080" s="195"/>
      <c r="J1080" s="195"/>
      <c r="V1080" s="17"/>
      <c r="AA1080" s="195"/>
      <c r="AB1080" s="195"/>
      <c r="AC1080" s="19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U638" workbookViewId="0">
      <selection activeCell="X790" sqref="X79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309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8" t="s">
        <v>29</v>
      </c>
      <c r="AD194" s="198"/>
      <c r="AE194" s="198"/>
    </row>
    <row r="195" spans="2:41" x14ac:dyDescent="0.25">
      <c r="H195" s="195" t="s">
        <v>28</v>
      </c>
      <c r="I195" s="195"/>
      <c r="J195" s="195"/>
      <c r="V195" s="17"/>
      <c r="AC195" s="198"/>
      <c r="AD195" s="198"/>
      <c r="AE195" s="198"/>
    </row>
    <row r="196" spans="2:41" x14ac:dyDescent="0.25">
      <c r="H196" s="195"/>
      <c r="I196" s="195"/>
      <c r="J196" s="195"/>
      <c r="V196" s="17"/>
      <c r="AC196" s="198"/>
      <c r="AD196" s="198"/>
      <c r="AE196" s="19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6" t="s">
        <v>437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 x14ac:dyDescent="0.25">
      <c r="H241" s="195"/>
      <c r="I241" s="195"/>
      <c r="J241" s="195"/>
      <c r="V241" s="17"/>
      <c r="AA241" s="195"/>
      <c r="AB241" s="195"/>
      <c r="AC241" s="19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562</v>
      </c>
      <c r="AB245" s="196"/>
      <c r="AC245" s="196"/>
      <c r="AD245" s="19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8" t="s">
        <v>29</v>
      </c>
      <c r="AD286" s="198"/>
      <c r="AE286" s="198"/>
    </row>
    <row r="287" spans="2:31" x14ac:dyDescent="0.25">
      <c r="H287" s="195" t="s">
        <v>28</v>
      </c>
      <c r="I287" s="195"/>
      <c r="J287" s="195"/>
      <c r="V287" s="17"/>
      <c r="AC287" s="198"/>
      <c r="AD287" s="198"/>
      <c r="AE287" s="198"/>
    </row>
    <row r="288" spans="2:31" x14ac:dyDescent="0.25">
      <c r="H288" s="195"/>
      <c r="I288" s="195"/>
      <c r="J288" s="195"/>
      <c r="V288" s="17"/>
      <c r="AC288" s="198"/>
      <c r="AD288" s="198"/>
      <c r="AE288" s="19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579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 x14ac:dyDescent="0.25">
      <c r="H333" s="195"/>
      <c r="I333" s="195"/>
      <c r="J333" s="195"/>
      <c r="V333" s="17"/>
      <c r="AA333" s="195"/>
      <c r="AB333" s="195"/>
      <c r="AC333" s="19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6" t="s">
        <v>562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8" t="s">
        <v>29</v>
      </c>
      <c r="AD373" s="198"/>
      <c r="AE373" s="198"/>
    </row>
    <row r="374" spans="2:41" x14ac:dyDescent="0.25">
      <c r="H374" s="195" t="s">
        <v>28</v>
      </c>
      <c r="I374" s="195"/>
      <c r="J374" s="195"/>
      <c r="V374" s="17"/>
      <c r="AC374" s="198"/>
      <c r="AD374" s="198"/>
      <c r="AE374" s="198"/>
    </row>
    <row r="375" spans="2:41" x14ac:dyDescent="0.25">
      <c r="H375" s="195"/>
      <c r="I375" s="195"/>
      <c r="J375" s="195"/>
      <c r="V375" s="17"/>
      <c r="AC375" s="198"/>
      <c r="AD375" s="198"/>
      <c r="AE375" s="19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562</v>
      </c>
      <c r="AB379" s="196"/>
      <c r="AC379" s="196"/>
      <c r="AD379" s="19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 x14ac:dyDescent="0.25">
      <c r="H415" s="195"/>
      <c r="I415" s="195"/>
      <c r="J415" s="195"/>
      <c r="V415" s="17"/>
      <c r="AA415" s="195"/>
      <c r="AB415" s="195"/>
      <c r="AC415" s="19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IF(B1179="PAGADO",0,C424)</f>
        <v>0</v>
      </c>
      <c r="AA419" s="196" t="s">
        <v>846</v>
      </c>
      <c r="AB419" s="196"/>
      <c r="AC419" s="196"/>
      <c r="AD419" s="19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8" t="s">
        <v>29</v>
      </c>
      <c r="AD458" s="198"/>
      <c r="AE458" s="198"/>
    </row>
    <row r="459" spans="2:31" x14ac:dyDescent="0.25">
      <c r="H459" s="195" t="s">
        <v>28</v>
      </c>
      <c r="I459" s="195"/>
      <c r="J459" s="195"/>
      <c r="V459" s="17"/>
      <c r="AC459" s="198"/>
      <c r="AD459" s="198"/>
      <c r="AE459" s="198"/>
    </row>
    <row r="460" spans="2:31" x14ac:dyDescent="0.25">
      <c r="H460" s="195"/>
      <c r="I460" s="195"/>
      <c r="J460" s="195"/>
      <c r="V460" s="17"/>
      <c r="AC460" s="198"/>
      <c r="AD460" s="198"/>
      <c r="AE460" s="19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 x14ac:dyDescent="0.25">
      <c r="H505" s="195"/>
      <c r="I505" s="195"/>
      <c r="J505" s="195"/>
      <c r="V505" s="17"/>
      <c r="AA505" s="195"/>
      <c r="AB505" s="195"/>
      <c r="AC505" s="19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IF(B1276="PAGADO",0,C514)</f>
        <v>0</v>
      </c>
      <c r="AA509" s="196" t="s">
        <v>846</v>
      </c>
      <c r="AB509" s="196"/>
      <c r="AC509" s="196"/>
      <c r="AD509" s="19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8" t="s">
        <v>29</v>
      </c>
      <c r="AD550" s="198"/>
      <c r="AE550" s="198"/>
    </row>
    <row r="551" spans="2:41" x14ac:dyDescent="0.25">
      <c r="H551" s="195" t="s">
        <v>28</v>
      </c>
      <c r="I551" s="195"/>
      <c r="J551" s="195"/>
      <c r="V551" s="17"/>
      <c r="AC551" s="198"/>
      <c r="AD551" s="198"/>
      <c r="AE551" s="198"/>
    </row>
    <row r="552" spans="2:41" x14ac:dyDescent="0.25">
      <c r="H552" s="195"/>
      <c r="I552" s="195"/>
      <c r="J552" s="195"/>
      <c r="V552" s="17"/>
      <c r="AC552" s="198"/>
      <c r="AD552" s="198"/>
      <c r="AE552" s="19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6" t="s">
        <v>1021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 x14ac:dyDescent="0.25">
      <c r="H592" s="195"/>
      <c r="I592" s="195"/>
      <c r="J592" s="195"/>
      <c r="V592" s="17"/>
      <c r="AA592" s="195"/>
      <c r="AB592" s="195"/>
      <c r="AC592" s="19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IF(B1375="PAGADO",0,C601)</f>
        <v>0</v>
      </c>
      <c r="AA596" s="196" t="s">
        <v>20</v>
      </c>
      <c r="AB596" s="196"/>
      <c r="AC596" s="196"/>
      <c r="AD596" s="19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8" t="s">
        <v>29</v>
      </c>
      <c r="AD638" s="198"/>
      <c r="AE638" s="198"/>
    </row>
    <row r="639" spans="5:31" x14ac:dyDescent="0.25">
      <c r="H639" s="195" t="s">
        <v>28</v>
      </c>
      <c r="I639" s="195"/>
      <c r="J639" s="195"/>
      <c r="V639" s="17"/>
      <c r="AC639" s="198"/>
      <c r="AD639" s="198"/>
      <c r="AE639" s="198"/>
    </row>
    <row r="640" spans="5:31" x14ac:dyDescent="0.25">
      <c r="H640" s="195"/>
      <c r="I640" s="195"/>
      <c r="J640" s="195"/>
      <c r="V640" s="17"/>
      <c r="AC640" s="198"/>
      <c r="AD640" s="198"/>
      <c r="AE640" s="19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6" t="s">
        <v>562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1102</v>
      </c>
      <c r="AB644" s="196"/>
      <c r="AC644" s="196"/>
      <c r="AD644" s="19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 x14ac:dyDescent="0.25">
      <c r="H680" s="195"/>
      <c r="I680" s="195"/>
      <c r="J680" s="195"/>
      <c r="V680" s="17"/>
      <c r="AA680" s="195"/>
      <c r="AB680" s="195"/>
      <c r="AC680" s="19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6" t="s">
        <v>858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1238</v>
      </c>
      <c r="AB684" s="196"/>
      <c r="AC684" s="196"/>
      <c r="AD684" s="19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8" t="s">
        <v>29</v>
      </c>
      <c r="AD722" s="198"/>
      <c r="AE722" s="198"/>
    </row>
    <row r="723" spans="2:41" x14ac:dyDescent="0.25">
      <c r="H723" s="195" t="s">
        <v>28</v>
      </c>
      <c r="I723" s="195"/>
      <c r="J723" s="195"/>
      <c r="V723" s="17"/>
      <c r="AC723" s="198"/>
      <c r="AD723" s="198"/>
      <c r="AE723" s="198"/>
    </row>
    <row r="724" spans="2:41" x14ac:dyDescent="0.25">
      <c r="H724" s="195"/>
      <c r="I724" s="195"/>
      <c r="J724" s="195"/>
      <c r="V724" s="17"/>
      <c r="AC724" s="198"/>
      <c r="AD724" s="198"/>
      <c r="AE724" s="19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196" t="s">
        <v>1307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1367</v>
      </c>
      <c r="AB728" s="196"/>
      <c r="AC728" s="196"/>
      <c r="AD728" s="19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17" t="s">
        <v>1310</v>
      </c>
      <c r="H751" s="217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 x14ac:dyDescent="0.25">
      <c r="H763" s="195"/>
      <c r="I763" s="195"/>
      <c r="J763" s="195"/>
      <c r="V763" s="17"/>
      <c r="AA763" s="195"/>
      <c r="AB763" s="195"/>
      <c r="AC763" s="19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196" t="s">
        <v>1410</v>
      </c>
      <c r="F767" s="196"/>
      <c r="G767" s="196"/>
      <c r="H767" s="196"/>
      <c r="V767" s="17"/>
      <c r="X767" s="23" t="s">
        <v>1419</v>
      </c>
      <c r="Y767" s="20">
        <f>IF(B767="PAGADO",0,C772)</f>
        <v>0</v>
      </c>
      <c r="AA767" s="196" t="s">
        <v>20</v>
      </c>
      <c r="AB767" s="196"/>
      <c r="AC767" s="196"/>
      <c r="AD767" s="19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98" t="s">
        <v>29</v>
      </c>
      <c r="AD803" s="198"/>
      <c r="AE803" s="198"/>
    </row>
    <row r="804" spans="2:41" x14ac:dyDescent="0.25">
      <c r="H804" s="195" t="s">
        <v>28</v>
      </c>
      <c r="I804" s="195"/>
      <c r="J804" s="195"/>
      <c r="V804" s="17"/>
      <c r="AC804" s="198"/>
      <c r="AD804" s="198"/>
      <c r="AE804" s="198"/>
    </row>
    <row r="805" spans="2:41" x14ac:dyDescent="0.25">
      <c r="H805" s="195"/>
      <c r="I805" s="195"/>
      <c r="J805" s="195"/>
      <c r="V805" s="17"/>
      <c r="AC805" s="198"/>
      <c r="AD805" s="198"/>
      <c r="AE805" s="198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150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150</v>
      </c>
      <c r="AA809" s="196" t="s">
        <v>20</v>
      </c>
      <c r="AB809" s="196"/>
      <c r="AC809" s="196"/>
      <c r="AD809" s="196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 x14ac:dyDescent="0.25">
      <c r="H850" s="195"/>
      <c r="I850" s="195"/>
      <c r="J850" s="195"/>
      <c r="V850" s="17"/>
      <c r="AA850" s="195"/>
      <c r="AB850" s="195"/>
      <c r="AC850" s="195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150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150</v>
      </c>
      <c r="AA854" s="196" t="s">
        <v>20</v>
      </c>
      <c r="AB854" s="196"/>
      <c r="AC854" s="196"/>
      <c r="AD854" s="196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COBRAR'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97" t="str">
        <f>IF(C859&lt;0,"NO PAGAR","COBRAR'")</f>
        <v>COBRAR'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98" t="s">
        <v>29</v>
      </c>
      <c r="AD897" s="198"/>
      <c r="AE897" s="198"/>
    </row>
    <row r="898" spans="2:41" x14ac:dyDescent="0.25">
      <c r="H898" s="195" t="s">
        <v>28</v>
      </c>
      <c r="I898" s="195"/>
      <c r="J898" s="195"/>
      <c r="V898" s="17"/>
      <c r="AC898" s="198"/>
      <c r="AD898" s="198"/>
      <c r="AE898" s="198"/>
    </row>
    <row r="899" spans="2:41" x14ac:dyDescent="0.25">
      <c r="H899" s="195"/>
      <c r="I899" s="195"/>
      <c r="J899" s="195"/>
      <c r="V899" s="17"/>
      <c r="AC899" s="198"/>
      <c r="AD899" s="198"/>
      <c r="AE899" s="198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150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150</v>
      </c>
      <c r="AA903" s="196" t="s">
        <v>20</v>
      </c>
      <c r="AB903" s="196"/>
      <c r="AC903" s="196"/>
      <c r="AD903" s="196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 x14ac:dyDescent="0.25">
      <c r="H944" s="195"/>
      <c r="I944" s="195"/>
      <c r="J944" s="195"/>
      <c r="V944" s="17"/>
      <c r="AA944" s="195"/>
      <c r="AB944" s="195"/>
      <c r="AC944" s="195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150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150</v>
      </c>
      <c r="AA948" s="196" t="s">
        <v>20</v>
      </c>
      <c r="AB948" s="196"/>
      <c r="AC948" s="196"/>
      <c r="AD948" s="196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COBRAR'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97" t="str">
        <f>IF(C953&lt;0,"NO PAGAR","COBRAR'")</f>
        <v>COBRAR'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98" t="s">
        <v>29</v>
      </c>
      <c r="AD990" s="198"/>
      <c r="AE990" s="198"/>
    </row>
    <row r="991" spans="5:31" x14ac:dyDescent="0.25">
      <c r="H991" s="195" t="s">
        <v>28</v>
      </c>
      <c r="I991" s="195"/>
      <c r="J991" s="195"/>
      <c r="V991" s="17"/>
      <c r="AC991" s="198"/>
      <c r="AD991" s="198"/>
      <c r="AE991" s="198"/>
    </row>
    <row r="992" spans="5:31" x14ac:dyDescent="0.25">
      <c r="H992" s="195"/>
      <c r="I992" s="195"/>
      <c r="J992" s="195"/>
      <c r="V992" s="17"/>
      <c r="AC992" s="198"/>
      <c r="AD992" s="198"/>
      <c r="AE992" s="198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150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150</v>
      </c>
      <c r="AA996" s="196" t="s">
        <v>20</v>
      </c>
      <c r="AB996" s="196"/>
      <c r="AC996" s="196"/>
      <c r="AD996" s="196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 x14ac:dyDescent="0.25">
      <c r="H1037" s="195"/>
      <c r="I1037" s="195"/>
      <c r="J1037" s="195"/>
      <c r="V1037" s="17"/>
      <c r="AA1037" s="195"/>
      <c r="AB1037" s="195"/>
      <c r="AC1037" s="195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150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150</v>
      </c>
      <c r="AA1041" s="196" t="s">
        <v>20</v>
      </c>
      <c r="AB1041" s="196"/>
      <c r="AC1041" s="196"/>
      <c r="AD1041" s="196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COBRAR'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97" t="str">
        <f>IF(C1046&lt;0,"NO PAGAR","COBRAR'")</f>
        <v>COBRAR'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8" t="s">
        <v>29</v>
      </c>
      <c r="AD93" s="198"/>
      <c r="AE93" s="198"/>
    </row>
    <row r="94" spans="2:31" x14ac:dyDescent="0.25">
      <c r="H94" s="195" t="s">
        <v>28</v>
      </c>
      <c r="I94" s="195"/>
      <c r="J94" s="195"/>
      <c r="V94" s="17"/>
      <c r="AC94" s="198"/>
      <c r="AD94" s="198"/>
      <c r="AE94" s="198"/>
    </row>
    <row r="95" spans="2:31" x14ac:dyDescent="0.25">
      <c r="H95" s="195"/>
      <c r="I95" s="195"/>
      <c r="J95" s="195"/>
      <c r="V95" s="17"/>
      <c r="AC95" s="198"/>
      <c r="AD95" s="198"/>
      <c r="AE95" s="198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 x14ac:dyDescent="0.25">
      <c r="H132" s="195"/>
      <c r="I132" s="195"/>
      <c r="J132" s="195"/>
      <c r="V132" s="17"/>
      <c r="AA132" s="195"/>
      <c r="AB132" s="195"/>
      <c r="AC132" s="19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8" t="s">
        <v>29</v>
      </c>
      <c r="AD179" s="198"/>
      <c r="AE179" s="198"/>
    </row>
    <row r="180" spans="2:41" x14ac:dyDescent="0.25">
      <c r="H180" s="195" t="s">
        <v>28</v>
      </c>
      <c r="I180" s="195"/>
      <c r="J180" s="195"/>
      <c r="V180" s="17"/>
      <c r="AC180" s="198"/>
      <c r="AD180" s="198"/>
      <c r="AE180" s="198"/>
    </row>
    <row r="181" spans="2:41" x14ac:dyDescent="0.25">
      <c r="H181" s="195"/>
      <c r="I181" s="195"/>
      <c r="J181" s="195"/>
      <c r="V181" s="17"/>
      <c r="AC181" s="198"/>
      <c r="AD181" s="198"/>
      <c r="AE181" s="198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 x14ac:dyDescent="0.25">
      <c r="H226" s="195"/>
      <c r="I226" s="195"/>
      <c r="J226" s="195"/>
      <c r="V226" s="17"/>
      <c r="AA226" s="195"/>
      <c r="AB226" s="195"/>
      <c r="AC226" s="19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IF(B993="PAGADO",0,C235)</f>
        <v>0</v>
      </c>
      <c r="AA230" s="196" t="s">
        <v>20</v>
      </c>
      <c r="AB230" s="196"/>
      <c r="AC230" s="196"/>
      <c r="AD230" s="19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8" t="s">
        <v>29</v>
      </c>
      <c r="AD271" s="198"/>
      <c r="AE271" s="198"/>
    </row>
    <row r="272" spans="2:31" x14ac:dyDescent="0.25">
      <c r="H272" s="195" t="s">
        <v>28</v>
      </c>
      <c r="I272" s="195"/>
      <c r="J272" s="195"/>
      <c r="V272" s="17"/>
      <c r="AC272" s="198"/>
      <c r="AD272" s="198"/>
      <c r="AE272" s="198"/>
    </row>
    <row r="273" spans="2:41" x14ac:dyDescent="0.25">
      <c r="H273" s="195"/>
      <c r="I273" s="195"/>
      <c r="J273" s="195"/>
      <c r="V273" s="17"/>
      <c r="AC273" s="198"/>
      <c r="AD273" s="198"/>
      <c r="AE273" s="198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 x14ac:dyDescent="0.25">
      <c r="H318" s="195"/>
      <c r="I318" s="195"/>
      <c r="J318" s="195"/>
      <c r="V318" s="17"/>
      <c r="AA318" s="195"/>
      <c r="AB318" s="195"/>
      <c r="AC318" s="19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IF(B1085="PAGADO",0,C327)</f>
        <v>0</v>
      </c>
      <c r="AA322" s="196" t="s">
        <v>20</v>
      </c>
      <c r="AB322" s="196"/>
      <c r="AC322" s="196"/>
      <c r="AD322" s="19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8" t="s">
        <v>29</v>
      </c>
      <c r="AD364" s="198"/>
      <c r="AE364" s="198"/>
    </row>
    <row r="365" spans="8:31" x14ac:dyDescent="0.25">
      <c r="H365" s="195" t="s">
        <v>28</v>
      </c>
      <c r="I365" s="195"/>
      <c r="J365" s="195"/>
      <c r="V365" s="17"/>
      <c r="AC365" s="198"/>
      <c r="AD365" s="198"/>
      <c r="AE365" s="198"/>
    </row>
    <row r="366" spans="8:31" x14ac:dyDescent="0.25">
      <c r="H366" s="195"/>
      <c r="I366" s="195"/>
      <c r="J366" s="195"/>
      <c r="V366" s="17"/>
      <c r="AC366" s="198"/>
      <c r="AD366" s="198"/>
      <c r="AE366" s="198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 x14ac:dyDescent="0.25">
      <c r="H411" s="195"/>
      <c r="I411" s="195"/>
      <c r="J411" s="195"/>
      <c r="V411" s="17"/>
      <c r="AA411" s="195"/>
      <c r="AB411" s="195"/>
      <c r="AC411" s="19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IF(B1178="PAGADO",0,C420)</f>
        <v>0</v>
      </c>
      <c r="AA415" s="196" t="s">
        <v>858</v>
      </c>
      <c r="AB415" s="196"/>
      <c r="AC415" s="196"/>
      <c r="AD415" s="19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8" t="s">
        <v>29</v>
      </c>
      <c r="AD454" s="198"/>
      <c r="AE454" s="198"/>
    </row>
    <row r="455" spans="2:41" x14ac:dyDescent="0.25">
      <c r="H455" s="195" t="s">
        <v>28</v>
      </c>
      <c r="I455" s="195"/>
      <c r="J455" s="195"/>
      <c r="V455" s="17"/>
      <c r="AC455" s="198"/>
      <c r="AD455" s="198"/>
      <c r="AE455" s="198"/>
    </row>
    <row r="456" spans="2:41" x14ac:dyDescent="0.25">
      <c r="H456" s="195"/>
      <c r="I456" s="195"/>
      <c r="J456" s="195"/>
      <c r="V456" s="17"/>
      <c r="AC456" s="198"/>
      <c r="AD456" s="198"/>
      <c r="AE456" s="198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919</v>
      </c>
      <c r="AB460" s="196"/>
      <c r="AC460" s="196"/>
      <c r="AD460" s="19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 x14ac:dyDescent="0.25">
      <c r="H501" s="195"/>
      <c r="I501" s="195"/>
      <c r="J501" s="195"/>
      <c r="V501" s="17"/>
      <c r="AA501" s="195"/>
      <c r="AB501" s="195"/>
      <c r="AC501" s="19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6" t="s">
        <v>989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7" t="s">
        <v>991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 x14ac:dyDescent="0.25">
      <c r="H593" s="195"/>
      <c r="I593" s="195"/>
      <c r="J593" s="195"/>
      <c r="V593" s="17"/>
      <c r="AA593" s="195"/>
      <c r="AB593" s="195"/>
      <c r="AC593" s="19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IF(B1374="PAGADO",0,C602)</f>
        <v>0</v>
      </c>
      <c r="AA597" s="196" t="s">
        <v>20</v>
      </c>
      <c r="AB597" s="196"/>
      <c r="AC597" s="196"/>
      <c r="AD597" s="19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8" t="s">
        <v>29</v>
      </c>
      <c r="AD639" s="198"/>
      <c r="AE639" s="198"/>
    </row>
    <row r="640" spans="2:31" x14ac:dyDescent="0.25">
      <c r="H640" s="195" t="s">
        <v>28</v>
      </c>
      <c r="I640" s="195"/>
      <c r="J640" s="195"/>
      <c r="V640" s="17"/>
      <c r="AC640" s="198"/>
      <c r="AD640" s="198"/>
      <c r="AE640" s="198"/>
    </row>
    <row r="641" spans="2:41" x14ac:dyDescent="0.25">
      <c r="H641" s="195"/>
      <c r="I641" s="195"/>
      <c r="J641" s="195"/>
      <c r="V641" s="17"/>
      <c r="AC641" s="198"/>
      <c r="AD641" s="198"/>
      <c r="AE641" s="198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437</v>
      </c>
      <c r="AB645" s="196"/>
      <c r="AC645" s="196"/>
      <c r="AD645" s="19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 x14ac:dyDescent="0.25">
      <c r="H680" s="195"/>
      <c r="I680" s="195"/>
      <c r="J680" s="195"/>
      <c r="V680" s="17"/>
      <c r="AA680" s="195"/>
      <c r="AB680" s="195"/>
      <c r="AC680" s="19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6" t="s">
        <v>1187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1267</v>
      </c>
      <c r="AB684" s="196"/>
      <c r="AC684" s="196"/>
      <c r="AD684" s="19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8" t="s">
        <v>29</v>
      </c>
      <c r="AD719" s="198"/>
      <c r="AE719" s="198"/>
    </row>
    <row r="720" spans="2:31" x14ac:dyDescent="0.25">
      <c r="H720" s="195" t="s">
        <v>28</v>
      </c>
      <c r="I720" s="195"/>
      <c r="J720" s="195"/>
      <c r="V720" s="17"/>
      <c r="AC720" s="198"/>
      <c r="AD720" s="198"/>
      <c r="AE720" s="198"/>
    </row>
    <row r="721" spans="2:41" x14ac:dyDescent="0.25">
      <c r="H721" s="195"/>
      <c r="I721" s="195"/>
      <c r="J721" s="195"/>
      <c r="V721" s="17"/>
      <c r="AC721" s="198"/>
      <c r="AD721" s="198"/>
      <c r="AE721" s="198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196" t="s">
        <v>1308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1364</v>
      </c>
      <c r="AB725" s="196"/>
      <c r="AC725" s="196"/>
      <c r="AD725" s="19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 x14ac:dyDescent="0.25">
      <c r="H761" s="195"/>
      <c r="I761" s="195"/>
      <c r="J761" s="195"/>
      <c r="V761" s="17"/>
      <c r="AA761" s="195"/>
      <c r="AB761" s="195"/>
      <c r="AC761" s="19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196" t="s">
        <v>20</v>
      </c>
      <c r="F763" s="196"/>
      <c r="G763" s="196"/>
      <c r="H763" s="196"/>
      <c r="V763" s="17"/>
      <c r="X763" s="23" t="s">
        <v>282</v>
      </c>
      <c r="Y763" s="20">
        <f>IF(B1560="PAGADO",0,C768)</f>
        <v>0</v>
      </c>
      <c r="AA763" s="196" t="s">
        <v>195</v>
      </c>
      <c r="AB763" s="196"/>
      <c r="AC763" s="196"/>
      <c r="AD763" s="19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COBRAR'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197" t="str">
        <f>IF(C768&lt;0,"NO PAGAR","COBRAR'")</f>
        <v>COBRAR'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2" t="s">
        <v>7</v>
      </c>
      <c r="F779" s="193"/>
      <c r="G779" s="19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2" t="s">
        <v>7</v>
      </c>
      <c r="O781" s="193"/>
      <c r="P781" s="193"/>
      <c r="Q781" s="194"/>
      <c r="R781" s="18">
        <f>SUM(R765:R780)</f>
        <v>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198" t="s">
        <v>29</v>
      </c>
      <c r="AD802" s="198"/>
      <c r="AE802" s="198"/>
    </row>
    <row r="803" spans="2:41" x14ac:dyDescent="0.25">
      <c r="H803" s="195" t="s">
        <v>28</v>
      </c>
      <c r="I803" s="195"/>
      <c r="J803" s="195"/>
      <c r="V803" s="17"/>
      <c r="AC803" s="198"/>
      <c r="AD803" s="198"/>
      <c r="AE803" s="198"/>
    </row>
    <row r="804" spans="2:41" x14ac:dyDescent="0.25">
      <c r="H804" s="195"/>
      <c r="I804" s="195"/>
      <c r="J804" s="195"/>
      <c r="V804" s="17"/>
      <c r="AC804" s="198"/>
      <c r="AD804" s="198"/>
      <c r="AE804" s="198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1100</v>
      </c>
      <c r="E808" s="196" t="s">
        <v>20</v>
      </c>
      <c r="F808" s="196"/>
      <c r="G808" s="196"/>
      <c r="H808" s="196"/>
      <c r="V808" s="17"/>
      <c r="X808" s="23" t="s">
        <v>32</v>
      </c>
      <c r="Y808" s="20">
        <f>IF(B808="PAGADO",0,C813)</f>
        <v>1100</v>
      </c>
      <c r="AA808" s="196" t="s">
        <v>20</v>
      </c>
      <c r="AB808" s="196"/>
      <c r="AC808" s="196"/>
      <c r="AD808" s="196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199" t="str">
        <f>IF(C813&lt;0,"NO PAGAR","COBRAR")</f>
        <v>COBRAR</v>
      </c>
      <c r="C814" s="19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9" t="str">
        <f>IF(Y813&lt;0,"NO PAGAR","COBRAR")</f>
        <v>COBRAR</v>
      </c>
      <c r="Y814" s="19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0" t="s">
        <v>9</v>
      </c>
      <c r="C815" s="19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0" t="s">
        <v>9</v>
      </c>
      <c r="Y815" s="19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192" t="s">
        <v>7</v>
      </c>
      <c r="F824" s="193"/>
      <c r="G824" s="19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2" t="s">
        <v>7</v>
      </c>
      <c r="AB824" s="193"/>
      <c r="AC824" s="19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192" t="s">
        <v>7</v>
      </c>
      <c r="O826" s="193"/>
      <c r="P826" s="193"/>
      <c r="Q826" s="194"/>
      <c r="R826" s="18">
        <f>SUM(R810:R825)</f>
        <v>0</v>
      </c>
      <c r="S826" s="3"/>
      <c r="V826" s="17"/>
      <c r="X826" s="12"/>
      <c r="Y826" s="10"/>
      <c r="AJ826" s="192" t="s">
        <v>7</v>
      </c>
      <c r="AK826" s="193"/>
      <c r="AL826" s="193"/>
      <c r="AM826" s="194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195" t="s">
        <v>30</v>
      </c>
      <c r="I848" s="195"/>
      <c r="J848" s="195"/>
      <c r="V848" s="17"/>
      <c r="AA848" s="195" t="s">
        <v>31</v>
      </c>
      <c r="AB848" s="195"/>
      <c r="AC848" s="195"/>
    </row>
    <row r="849" spans="2:41" x14ac:dyDescent="0.25">
      <c r="H849" s="195"/>
      <c r="I849" s="195"/>
      <c r="J849" s="195"/>
      <c r="V849" s="17"/>
      <c r="AA849" s="195"/>
      <c r="AB849" s="195"/>
      <c r="AC849" s="19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IF(X808="PAGADO",0,C813)</f>
        <v>1100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IF(B1653="PAGADO",0,C858)</f>
        <v>1100</v>
      </c>
      <c r="AA853" s="196" t="s">
        <v>20</v>
      </c>
      <c r="AB853" s="196"/>
      <c r="AC853" s="196"/>
      <c r="AD853" s="19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tr">
        <f>IF(Y858&lt;0,"NO PAGAR","COBRAR'")</f>
        <v>COBRAR'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197" t="str">
        <f>IF(C858&lt;0,"NO PAGAR","COBRAR'")</f>
        <v>COBRAR'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0" t="s">
        <v>9</v>
      </c>
      <c r="C861" s="19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0" t="s">
        <v>9</v>
      </c>
      <c r="Y861" s="19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198" t="s">
        <v>29</v>
      </c>
      <c r="AD896" s="198"/>
      <c r="AE896" s="198"/>
    </row>
    <row r="897" spans="2:41" x14ac:dyDescent="0.25">
      <c r="H897" s="195" t="s">
        <v>28</v>
      </c>
      <c r="I897" s="195"/>
      <c r="J897" s="195"/>
      <c r="V897" s="17"/>
      <c r="AC897" s="198"/>
      <c r="AD897" s="198"/>
      <c r="AE897" s="198"/>
    </row>
    <row r="898" spans="2:41" x14ac:dyDescent="0.25">
      <c r="H898" s="195"/>
      <c r="I898" s="195"/>
      <c r="J898" s="195"/>
      <c r="V898" s="17"/>
      <c r="AC898" s="198"/>
      <c r="AD898" s="198"/>
      <c r="AE898" s="198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196" t="s">
        <v>20</v>
      </c>
      <c r="F902" s="196"/>
      <c r="G902" s="196"/>
      <c r="H902" s="196"/>
      <c r="V902" s="17"/>
      <c r="X902" s="23" t="s">
        <v>32</v>
      </c>
      <c r="Y902" s="20">
        <f>IF(B902="PAGADO",0,C907)</f>
        <v>1100</v>
      </c>
      <c r="AA902" s="196" t="s">
        <v>20</v>
      </c>
      <c r="AB902" s="196"/>
      <c r="AC902" s="196"/>
      <c r="AD902" s="196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199" t="str">
        <f>IF(C907&lt;0,"NO PAGAR","COBRAR")</f>
        <v>COBRAR</v>
      </c>
      <c r="C908" s="19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9" t="str">
        <f>IF(Y907&lt;0,"NO PAGAR","COBRAR")</f>
        <v>COBRAR</v>
      </c>
      <c r="Y908" s="19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0" t="s">
        <v>9</v>
      </c>
      <c r="C909" s="19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0" t="s">
        <v>9</v>
      </c>
      <c r="Y909" s="19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192" t="s">
        <v>7</v>
      </c>
      <c r="F918" s="193"/>
      <c r="G918" s="19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2" t="s">
        <v>7</v>
      </c>
      <c r="AB918" s="193"/>
      <c r="AC918" s="19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192" t="s">
        <v>7</v>
      </c>
      <c r="O920" s="193"/>
      <c r="P920" s="193"/>
      <c r="Q920" s="194"/>
      <c r="R920" s="18">
        <f>SUM(R904:R919)</f>
        <v>0</v>
      </c>
      <c r="S920" s="3"/>
      <c r="V920" s="17"/>
      <c r="X920" s="12"/>
      <c r="Y920" s="10"/>
      <c r="AJ920" s="192" t="s">
        <v>7</v>
      </c>
      <c r="AK920" s="193"/>
      <c r="AL920" s="193"/>
      <c r="AM920" s="194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195" t="s">
        <v>30</v>
      </c>
      <c r="I942" s="195"/>
      <c r="J942" s="195"/>
      <c r="V942" s="17"/>
      <c r="AA942" s="195" t="s">
        <v>31</v>
      </c>
      <c r="AB942" s="195"/>
      <c r="AC942" s="195"/>
    </row>
    <row r="943" spans="1:43" x14ac:dyDescent="0.25">
      <c r="H943" s="195"/>
      <c r="I943" s="195"/>
      <c r="J943" s="195"/>
      <c r="V943" s="17"/>
      <c r="AA943" s="195"/>
      <c r="AB943" s="195"/>
      <c r="AC943" s="195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IF(B1747="PAGADO",0,C952)</f>
        <v>1100</v>
      </c>
      <c r="AA947" s="196" t="s">
        <v>20</v>
      </c>
      <c r="AB947" s="196"/>
      <c r="AC947" s="196"/>
      <c r="AD947" s="19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tr">
        <f>IF(Y952&lt;0,"NO PAGAR","COBRAR'")</f>
        <v>COBRAR'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197" t="str">
        <f>IF(C952&lt;0,"NO PAGAR","COBRAR'")</f>
        <v>COBRAR'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0" t="s">
        <v>9</v>
      </c>
      <c r="C955" s="19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0" t="s">
        <v>9</v>
      </c>
      <c r="Y955" s="19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198" t="s">
        <v>29</v>
      </c>
      <c r="AD989" s="198"/>
      <c r="AE989" s="198"/>
    </row>
    <row r="990" spans="8:31" x14ac:dyDescent="0.25">
      <c r="H990" s="195" t="s">
        <v>28</v>
      </c>
      <c r="I990" s="195"/>
      <c r="J990" s="195"/>
      <c r="V990" s="17"/>
      <c r="AC990" s="198"/>
      <c r="AD990" s="198"/>
      <c r="AE990" s="198"/>
    </row>
    <row r="991" spans="8:31" x14ac:dyDescent="0.25">
      <c r="H991" s="195"/>
      <c r="I991" s="195"/>
      <c r="J991" s="195"/>
      <c r="V991" s="17"/>
      <c r="AC991" s="198"/>
      <c r="AD991" s="198"/>
      <c r="AE991" s="198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196" t="s">
        <v>20</v>
      </c>
      <c r="F995" s="196"/>
      <c r="G995" s="196"/>
      <c r="H995" s="196"/>
      <c r="V995" s="17"/>
      <c r="X995" s="23" t="s">
        <v>32</v>
      </c>
      <c r="Y995" s="20">
        <f>IF(B995="PAGADO",0,C1000)</f>
        <v>1100</v>
      </c>
      <c r="AA995" s="196" t="s">
        <v>20</v>
      </c>
      <c r="AB995" s="196"/>
      <c r="AC995" s="196"/>
      <c r="AD995" s="196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199" t="str">
        <f>IF(C1000&lt;0,"NO PAGAR","COBRAR")</f>
        <v>COBRAR</v>
      </c>
      <c r="C1001" s="19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9" t="str">
        <f>IF(Y1000&lt;0,"NO PAGAR","COBRAR")</f>
        <v>COBRAR</v>
      </c>
      <c r="Y1001" s="19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0" t="s">
        <v>9</v>
      </c>
      <c r="C1002" s="19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0" t="s">
        <v>9</v>
      </c>
      <c r="Y1002" s="19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192" t="s">
        <v>7</v>
      </c>
      <c r="F1011" s="193"/>
      <c r="G1011" s="19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2" t="s">
        <v>7</v>
      </c>
      <c r="AB1011" s="193"/>
      <c r="AC1011" s="19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192" t="s">
        <v>7</v>
      </c>
      <c r="O1013" s="193"/>
      <c r="P1013" s="193"/>
      <c r="Q1013" s="194"/>
      <c r="R1013" s="18">
        <f>SUM(R997:R1012)</f>
        <v>0</v>
      </c>
      <c r="S1013" s="3"/>
      <c r="V1013" s="17"/>
      <c r="X1013" s="12"/>
      <c r="Y1013" s="10"/>
      <c r="AJ1013" s="192" t="s">
        <v>7</v>
      </c>
      <c r="AK1013" s="193"/>
      <c r="AL1013" s="193"/>
      <c r="AM1013" s="194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195" t="s">
        <v>30</v>
      </c>
      <c r="I1035" s="195"/>
      <c r="J1035" s="195"/>
      <c r="V1035" s="17"/>
      <c r="AA1035" s="195" t="s">
        <v>31</v>
      </c>
      <c r="AB1035" s="195"/>
      <c r="AC1035" s="195"/>
    </row>
    <row r="1036" spans="1:43" x14ac:dyDescent="0.25">
      <c r="H1036" s="195"/>
      <c r="I1036" s="195"/>
      <c r="J1036" s="195"/>
      <c r="V1036" s="17"/>
      <c r="AA1036" s="195"/>
      <c r="AB1036" s="195"/>
      <c r="AC1036" s="195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IF(B1840="PAGADO",0,C1045)</f>
        <v>1100</v>
      </c>
      <c r="AA1040" s="196" t="s">
        <v>20</v>
      </c>
      <c r="AB1040" s="196"/>
      <c r="AC1040" s="196"/>
      <c r="AD1040" s="19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tr">
        <f>IF(Y1045&lt;0,"NO PAGAR","COBRAR'")</f>
        <v>COBRAR'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197" t="str">
        <f>IF(C1045&lt;0,"NO PAGAR","COBRAR'")</f>
        <v>COBRAR'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0" t="s">
        <v>9</v>
      </c>
      <c r="C1048" s="19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0" t="s">
        <v>9</v>
      </c>
      <c r="Y1048" s="19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8" t="s">
        <v>29</v>
      </c>
      <c r="AD2" s="198"/>
      <c r="AE2" s="198"/>
    </row>
    <row r="3" spans="2:41" x14ac:dyDescent="0.25">
      <c r="H3" s="195" t="s">
        <v>28</v>
      </c>
      <c r="I3" s="195"/>
      <c r="J3" s="195"/>
      <c r="V3" s="17"/>
      <c r="AC3" s="198"/>
      <c r="AD3" s="198"/>
      <c r="AE3" s="198"/>
    </row>
    <row r="4" spans="2:41" x14ac:dyDescent="0.25">
      <c r="H4" s="195"/>
      <c r="I4" s="195"/>
      <c r="J4" s="195"/>
      <c r="V4" s="17"/>
      <c r="AC4" s="198"/>
      <c r="AD4" s="198"/>
      <c r="AE4" s="19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x14ac:dyDescent="0.25">
      <c r="H49" s="195"/>
      <c r="I49" s="195"/>
      <c r="J49" s="195"/>
      <c r="V49" s="17"/>
      <c r="AA49" s="195"/>
      <c r="AB49" s="195"/>
      <c r="AC49" s="19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8" t="s">
        <v>29</v>
      </c>
      <c r="AD100" s="198"/>
      <c r="AE100" s="198"/>
    </row>
    <row r="101" spans="2:41" x14ac:dyDescent="0.25">
      <c r="H101" s="195" t="s">
        <v>28</v>
      </c>
      <c r="I101" s="195"/>
      <c r="J101" s="195"/>
      <c r="V101" s="17"/>
      <c r="AC101" s="198"/>
      <c r="AD101" s="198"/>
      <c r="AE101" s="198"/>
    </row>
    <row r="102" spans="2:41" x14ac:dyDescent="0.25">
      <c r="H102" s="195"/>
      <c r="I102" s="195"/>
      <c r="J102" s="195"/>
      <c r="V102" s="17"/>
      <c r="AC102" s="198"/>
      <c r="AD102" s="198"/>
      <c r="AE102" s="19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 x14ac:dyDescent="0.25">
      <c r="H147" s="195"/>
      <c r="I147" s="195"/>
      <c r="J147" s="195"/>
      <c r="V147" s="17"/>
      <c r="AA147" s="195"/>
      <c r="AB147" s="195"/>
      <c r="AC147" s="19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6" t="s">
        <v>342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7" t="str">
        <f>IF(C156&lt;0,"NO PAGAR","COBRAR'")</f>
        <v>COBRAR'</v>
      </c>
      <c r="C158" s="19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8" t="s">
        <v>29</v>
      </c>
      <c r="AD185" s="198"/>
      <c r="AE185" s="198"/>
    </row>
    <row r="186" spans="2:41" x14ac:dyDescent="0.25">
      <c r="H186" s="195" t="s">
        <v>28</v>
      </c>
      <c r="I186" s="195"/>
      <c r="J186" s="195"/>
      <c r="V186" s="17"/>
      <c r="AC186" s="198"/>
      <c r="AD186" s="198"/>
      <c r="AE186" s="198"/>
    </row>
    <row r="187" spans="2:41" x14ac:dyDescent="0.25">
      <c r="H187" s="195"/>
      <c r="I187" s="195"/>
      <c r="J187" s="195"/>
      <c r="V187" s="17"/>
      <c r="AC187" s="198"/>
      <c r="AD187" s="198"/>
      <c r="AE187" s="19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6" t="s">
        <v>308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9" t="str">
        <f>IF(C196&lt;0,"NO PAGAR","COBRAR")</f>
        <v>COBRAR</v>
      </c>
      <c r="C197" s="19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 x14ac:dyDescent="0.25">
      <c r="H232" s="195"/>
      <c r="I232" s="195"/>
      <c r="J232" s="195"/>
      <c r="V232" s="17"/>
      <c r="AA232" s="195"/>
      <c r="AB232" s="195"/>
      <c r="AC232" s="19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8" t="s">
        <v>29</v>
      </c>
      <c r="AD277" s="198"/>
      <c r="AE277" s="198"/>
    </row>
    <row r="278" spans="2:41" x14ac:dyDescent="0.25">
      <c r="H278" s="195" t="s">
        <v>28</v>
      </c>
      <c r="I278" s="195"/>
      <c r="J278" s="195"/>
      <c r="V278" s="17"/>
      <c r="AC278" s="198"/>
      <c r="AD278" s="198"/>
      <c r="AE278" s="198"/>
    </row>
    <row r="279" spans="2:41" x14ac:dyDescent="0.25">
      <c r="H279" s="195"/>
      <c r="I279" s="195"/>
      <c r="J279" s="195"/>
      <c r="V279" s="17"/>
      <c r="AC279" s="198"/>
      <c r="AD279" s="198"/>
      <c r="AE279" s="19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 x14ac:dyDescent="0.25">
      <c r="H324" s="195"/>
      <c r="I324" s="195"/>
      <c r="J324" s="195"/>
      <c r="V324" s="17"/>
      <c r="AA324" s="195"/>
      <c r="AB324" s="195"/>
      <c r="AC324" s="19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697</v>
      </c>
      <c r="AB328" s="196"/>
      <c r="AC328" s="196"/>
      <c r="AD328" s="19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8" t="s">
        <v>29</v>
      </c>
      <c r="AD363" s="198"/>
      <c r="AE363" s="198"/>
    </row>
    <row r="364" spans="2:31" x14ac:dyDescent="0.25">
      <c r="H364" s="195" t="s">
        <v>28</v>
      </c>
      <c r="I364" s="195"/>
      <c r="J364" s="195"/>
      <c r="V364" s="17"/>
      <c r="AC364" s="198"/>
      <c r="AD364" s="198"/>
      <c r="AE364" s="198"/>
    </row>
    <row r="365" spans="2:31" x14ac:dyDescent="0.25">
      <c r="H365" s="195"/>
      <c r="I365" s="195"/>
      <c r="J365" s="195"/>
      <c r="V365" s="17"/>
      <c r="AC365" s="198"/>
      <c r="AD365" s="198"/>
      <c r="AE365" s="198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 x14ac:dyDescent="0.25">
      <c r="H410" s="195"/>
      <c r="I410" s="195"/>
      <c r="J410" s="195"/>
      <c r="V410" s="17"/>
      <c r="AA410" s="195"/>
      <c r="AB410" s="195"/>
      <c r="AC410" s="19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6" t="s">
        <v>308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7" t="str">
        <f>IF(C419&lt;0,"NO PAGAR","COBRAR'")</f>
        <v>COBRAR'</v>
      </c>
      <c r="C421" s="19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0" t="s">
        <v>9</v>
      </c>
      <c r="C422" s="19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8" t="s">
        <v>29</v>
      </c>
      <c r="AD453" s="198"/>
      <c r="AE453" s="198"/>
    </row>
    <row r="454" spans="2:41" x14ac:dyDescent="0.25">
      <c r="H454" s="195" t="s">
        <v>28</v>
      </c>
      <c r="I454" s="195"/>
      <c r="J454" s="195"/>
      <c r="V454" s="17"/>
      <c r="AC454" s="198"/>
      <c r="AD454" s="198"/>
      <c r="AE454" s="198"/>
    </row>
    <row r="455" spans="2:41" x14ac:dyDescent="0.25">
      <c r="H455" s="195"/>
      <c r="I455" s="195"/>
      <c r="J455" s="195"/>
      <c r="V455" s="17"/>
      <c r="AC455" s="198"/>
      <c r="AD455" s="198"/>
      <c r="AE455" s="198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 x14ac:dyDescent="0.25">
      <c r="H500" s="195"/>
      <c r="I500" s="195"/>
      <c r="J500" s="195"/>
      <c r="V500" s="17"/>
      <c r="AA500" s="195"/>
      <c r="AB500" s="195"/>
      <c r="AC500" s="19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1003</v>
      </c>
      <c r="AB504" s="196"/>
      <c r="AC504" s="196"/>
      <c r="AD504" s="19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8" t="s">
        <v>29</v>
      </c>
      <c r="AD546" s="198"/>
      <c r="AE546" s="198"/>
    </row>
    <row r="547" spans="2:41" x14ac:dyDescent="0.25">
      <c r="H547" s="195" t="s">
        <v>28</v>
      </c>
      <c r="I547" s="195"/>
      <c r="J547" s="195"/>
      <c r="V547" s="17"/>
      <c r="AC547" s="198"/>
      <c r="AD547" s="198"/>
      <c r="AE547" s="198"/>
    </row>
    <row r="548" spans="2:41" x14ac:dyDescent="0.25">
      <c r="H548" s="195"/>
      <c r="I548" s="195"/>
      <c r="J548" s="195"/>
      <c r="V548" s="17"/>
      <c r="AC548" s="198"/>
      <c r="AD548" s="198"/>
      <c r="AE548" s="19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9" t="str">
        <f>IF(C557&lt;0,"NO PAGAR","COBRAR")</f>
        <v>COBRAR</v>
      </c>
      <c r="C558" s="19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192" t="s">
        <v>7</v>
      </c>
      <c r="G573" s="19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 x14ac:dyDescent="0.25">
      <c r="H587" s="195"/>
      <c r="I587" s="195"/>
      <c r="J587" s="195"/>
      <c r="V587" s="17"/>
      <c r="AA587" s="195"/>
      <c r="AB587" s="195"/>
      <c r="AC587" s="19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8" t="s">
        <v>29</v>
      </c>
      <c r="AD633" s="198"/>
      <c r="AE633" s="198"/>
    </row>
    <row r="634" spans="2:41" x14ac:dyDescent="0.25">
      <c r="H634" s="195" t="s">
        <v>28</v>
      </c>
      <c r="I634" s="195"/>
      <c r="J634" s="195"/>
      <c r="V634" s="17"/>
      <c r="AC634" s="198"/>
      <c r="AD634" s="198"/>
      <c r="AE634" s="198"/>
    </row>
    <row r="635" spans="2:41" x14ac:dyDescent="0.25">
      <c r="H635" s="195"/>
      <c r="I635" s="195"/>
      <c r="J635" s="195"/>
      <c r="V635" s="17"/>
      <c r="AC635" s="198"/>
      <c r="AD635" s="198"/>
      <c r="AE635" s="198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6" t="s">
        <v>308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0" t="s">
        <v>9</v>
      </c>
      <c r="C646" s="19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 x14ac:dyDescent="0.25">
      <c r="H675" s="195"/>
      <c r="I675" s="195"/>
      <c r="J675" s="195"/>
      <c r="V675" s="17"/>
      <c r="AA675" s="195"/>
      <c r="AB675" s="195"/>
      <c r="AC675" s="19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8" t="s">
        <v>29</v>
      </c>
      <c r="AD721" s="198"/>
      <c r="AE721" s="198"/>
    </row>
    <row r="722" spans="2:41" x14ac:dyDescent="0.25">
      <c r="H722" s="195" t="s">
        <v>28</v>
      </c>
      <c r="I722" s="195"/>
      <c r="J722" s="195"/>
      <c r="V722" s="17"/>
      <c r="AC722" s="198"/>
      <c r="AD722" s="198"/>
      <c r="AE722" s="198"/>
    </row>
    <row r="723" spans="2:41" x14ac:dyDescent="0.25">
      <c r="H723" s="195"/>
      <c r="I723" s="195"/>
      <c r="J723" s="195"/>
      <c r="V723" s="17"/>
      <c r="AC723" s="198"/>
      <c r="AD723" s="198"/>
      <c r="AE723" s="198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110</v>
      </c>
      <c r="AA727" s="196" t="s">
        <v>20</v>
      </c>
      <c r="AB727" s="196"/>
      <c r="AC727" s="196"/>
      <c r="AD727" s="196"/>
    </row>
    <row r="728" spans="2:41" x14ac:dyDescent="0.25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2" t="s">
        <v>7</v>
      </c>
      <c r="F743" s="193"/>
      <c r="G743" s="194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 x14ac:dyDescent="0.25">
      <c r="H768" s="195"/>
      <c r="I768" s="195"/>
      <c r="J768" s="195"/>
      <c r="V768" s="17"/>
      <c r="AA768" s="195"/>
      <c r="AB768" s="195"/>
      <c r="AC768" s="19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110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110</v>
      </c>
      <c r="AA772" s="196" t="s">
        <v>20</v>
      </c>
      <c r="AB772" s="196"/>
      <c r="AC772" s="196"/>
      <c r="AD772" s="19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8" t="s">
        <v>29</v>
      </c>
      <c r="AD814" s="198"/>
      <c r="AE814" s="198"/>
    </row>
    <row r="815" spans="5:31" x14ac:dyDescent="0.25">
      <c r="H815" s="195" t="s">
        <v>28</v>
      </c>
      <c r="I815" s="195"/>
      <c r="J815" s="195"/>
      <c r="V815" s="17"/>
      <c r="AC815" s="198"/>
      <c r="AD815" s="198"/>
      <c r="AE815" s="198"/>
    </row>
    <row r="816" spans="5:31" x14ac:dyDescent="0.25">
      <c r="H816" s="195"/>
      <c r="I816" s="195"/>
      <c r="J816" s="195"/>
      <c r="V816" s="17"/>
      <c r="AC816" s="198"/>
      <c r="AD816" s="198"/>
      <c r="AE816" s="198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110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110</v>
      </c>
      <c r="AA820" s="196" t="s">
        <v>20</v>
      </c>
      <c r="AB820" s="196"/>
      <c r="AC820" s="196"/>
      <c r="AD820" s="19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 x14ac:dyDescent="0.25">
      <c r="H861" s="195"/>
      <c r="I861" s="195"/>
      <c r="J861" s="195"/>
      <c r="V861" s="17"/>
      <c r="AA861" s="195"/>
      <c r="AB861" s="195"/>
      <c r="AC861" s="19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110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110</v>
      </c>
      <c r="AA865" s="196" t="s">
        <v>20</v>
      </c>
      <c r="AB865" s="196"/>
      <c r="AC865" s="196"/>
      <c r="AD865" s="19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8" t="s">
        <v>29</v>
      </c>
      <c r="AD908" s="198"/>
      <c r="AE908" s="198"/>
    </row>
    <row r="909" spans="8:31" x14ac:dyDescent="0.25">
      <c r="H909" s="195" t="s">
        <v>28</v>
      </c>
      <c r="I909" s="195"/>
      <c r="J909" s="195"/>
      <c r="V909" s="17"/>
      <c r="AC909" s="198"/>
      <c r="AD909" s="198"/>
      <c r="AE909" s="198"/>
    </row>
    <row r="910" spans="8:31" x14ac:dyDescent="0.25">
      <c r="H910" s="195"/>
      <c r="I910" s="195"/>
      <c r="J910" s="195"/>
      <c r="V910" s="17"/>
      <c r="AC910" s="198"/>
      <c r="AD910" s="198"/>
      <c r="AE910" s="198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110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110</v>
      </c>
      <c r="AA914" s="196" t="s">
        <v>20</v>
      </c>
      <c r="AB914" s="196"/>
      <c r="AC914" s="196"/>
      <c r="AD914" s="19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 x14ac:dyDescent="0.25">
      <c r="H955" s="195"/>
      <c r="I955" s="195"/>
      <c r="J955" s="195"/>
      <c r="V955" s="17"/>
      <c r="AA955" s="195"/>
      <c r="AB955" s="195"/>
      <c r="AC955" s="195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110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110</v>
      </c>
      <c r="AA959" s="196" t="s">
        <v>20</v>
      </c>
      <c r="AB959" s="196"/>
      <c r="AC959" s="196"/>
      <c r="AD959" s="196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8" t="s">
        <v>29</v>
      </c>
      <c r="AD1001" s="198"/>
      <c r="AE1001" s="198"/>
    </row>
    <row r="1002" spans="2:41" x14ac:dyDescent="0.25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 x14ac:dyDescent="0.25">
      <c r="H1003" s="195"/>
      <c r="I1003" s="195"/>
      <c r="J1003" s="195"/>
      <c r="V1003" s="17"/>
      <c r="AC1003" s="198"/>
      <c r="AD1003" s="198"/>
      <c r="AE1003" s="198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110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110</v>
      </c>
      <c r="AA1007" s="196" t="s">
        <v>20</v>
      </c>
      <c r="AB1007" s="196"/>
      <c r="AC1007" s="196"/>
      <c r="AD1007" s="196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 x14ac:dyDescent="0.25">
      <c r="H1048" s="195"/>
      <c r="I1048" s="195"/>
      <c r="J1048" s="195"/>
      <c r="V1048" s="17"/>
      <c r="AA1048" s="195"/>
      <c r="AB1048" s="195"/>
      <c r="AC1048" s="195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110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110</v>
      </c>
      <c r="AA1052" s="196" t="s">
        <v>20</v>
      </c>
      <c r="AB1052" s="196"/>
      <c r="AC1052" s="196"/>
      <c r="AD1052" s="196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abSelected="1" topLeftCell="A175" workbookViewId="0">
      <selection activeCell="D191" sqref="D191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2.85546875" customWidth="1"/>
  </cols>
  <sheetData>
    <row r="2" spans="1:8" ht="27" x14ac:dyDescent="0.35">
      <c r="A2" s="218" t="s">
        <v>1134</v>
      </c>
      <c r="B2" s="219"/>
      <c r="C2" s="219"/>
      <c r="D2" s="219"/>
      <c r="E2" s="219"/>
      <c r="F2" s="219"/>
      <c r="G2" s="219"/>
      <c r="H2" s="220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18" t="s">
        <v>1302</v>
      </c>
      <c r="B81" s="219"/>
      <c r="C81" s="219"/>
      <c r="D81" s="219"/>
      <c r="E81" s="219"/>
      <c r="F81" s="219"/>
      <c r="G81" s="219"/>
      <c r="H81" s="220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18" t="s">
        <v>1446</v>
      </c>
      <c r="B178" s="219"/>
      <c r="C178" s="219"/>
      <c r="D178" s="219"/>
      <c r="E178" s="219"/>
      <c r="F178" s="219"/>
      <c r="G178" s="219"/>
      <c r="H178" s="220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1447</v>
      </c>
      <c r="D180" s="47" t="s">
        <v>1454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1449</v>
      </c>
      <c r="C183" s="3" t="s">
        <v>308</v>
      </c>
      <c r="D183" s="47">
        <v>32</v>
      </c>
      <c r="E183" s="47" t="s">
        <v>1450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1455</v>
      </c>
      <c r="E184" s="47" t="s">
        <v>1451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1452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1456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1457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1453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1458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1460</v>
      </c>
      <c r="D191" s="3"/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/>
      <c r="B192" s="3"/>
      <c r="C192" s="3"/>
      <c r="D192" s="3"/>
      <c r="E192" s="47"/>
      <c r="F192" s="167"/>
      <c r="G192" s="167"/>
      <c r="H192" s="167">
        <f t="shared" si="4"/>
        <v>0</v>
      </c>
    </row>
    <row r="193" spans="1:8" x14ac:dyDescent="0.25">
      <c r="A193" s="25"/>
      <c r="B193" s="3"/>
      <c r="C193" s="3"/>
      <c r="D193" s="3"/>
      <c r="E193" s="47"/>
      <c r="F193" s="167"/>
      <c r="G193" s="167"/>
      <c r="H193" s="167">
        <f t="shared" si="4"/>
        <v>0</v>
      </c>
    </row>
    <row r="194" spans="1:8" x14ac:dyDescent="0.25">
      <c r="A194" s="25"/>
      <c r="B194" s="3"/>
      <c r="C194" s="3"/>
      <c r="D194" s="3"/>
      <c r="E194" s="47"/>
      <c r="F194" s="167"/>
      <c r="G194" s="167"/>
      <c r="H194" s="167">
        <f t="shared" si="4"/>
        <v>0</v>
      </c>
    </row>
    <row r="195" spans="1:8" x14ac:dyDescent="0.25">
      <c r="A195" s="25"/>
      <c r="B195" s="3"/>
      <c r="C195" s="3"/>
      <c r="D195" s="3"/>
      <c r="E195" s="47"/>
      <c r="F195" s="167"/>
      <c r="G195" s="167"/>
      <c r="H195" s="167">
        <f t="shared" si="4"/>
        <v>0</v>
      </c>
    </row>
    <row r="196" spans="1:8" x14ac:dyDescent="0.25">
      <c r="A196" s="25"/>
      <c r="B196" s="3"/>
      <c r="C196" s="3"/>
      <c r="D196" s="3"/>
      <c r="E196" s="47"/>
      <c r="F196" s="167"/>
      <c r="G196" s="167"/>
      <c r="H196" s="167">
        <f t="shared" si="4"/>
        <v>0</v>
      </c>
    </row>
    <row r="197" spans="1:8" x14ac:dyDescent="0.25">
      <c r="A197" s="25"/>
      <c r="B197" s="3"/>
      <c r="C197" s="3"/>
      <c r="D197" s="3"/>
      <c r="E197" s="47"/>
      <c r="F197" s="167"/>
      <c r="G197" s="167"/>
      <c r="H197" s="167">
        <f t="shared" si="4"/>
        <v>0</v>
      </c>
    </row>
    <row r="198" spans="1:8" x14ac:dyDescent="0.25">
      <c r="A198" s="25"/>
      <c r="B198" s="3"/>
      <c r="C198" s="3"/>
      <c r="D198" s="3"/>
      <c r="E198" s="47"/>
      <c r="F198" s="167"/>
      <c r="G198" s="167"/>
      <c r="H198" s="167">
        <f t="shared" si="4"/>
        <v>0</v>
      </c>
    </row>
    <row r="199" spans="1:8" x14ac:dyDescent="0.25">
      <c r="A199" s="25"/>
      <c r="B199" s="3"/>
      <c r="C199" s="3"/>
      <c r="D199" s="3"/>
      <c r="E199" s="47"/>
      <c r="F199" s="167"/>
      <c r="G199" s="167"/>
      <c r="H199" s="167">
        <f t="shared" si="4"/>
        <v>0</v>
      </c>
    </row>
    <row r="200" spans="1:8" x14ac:dyDescent="0.25">
      <c r="A200" s="25"/>
      <c r="B200" s="3"/>
      <c r="C200" s="3"/>
      <c r="D200" s="3"/>
      <c r="E200" s="47"/>
      <c r="F200" s="167"/>
      <c r="G200" s="167"/>
      <c r="H200" s="167">
        <f t="shared" si="4"/>
        <v>0</v>
      </c>
    </row>
    <row r="201" spans="1:8" x14ac:dyDescent="0.25">
      <c r="A201" s="25"/>
      <c r="B201" s="3"/>
      <c r="C201" s="3"/>
      <c r="D201" s="3"/>
      <c r="E201" s="47"/>
      <c r="F201" s="167"/>
      <c r="G201" s="167"/>
      <c r="H201" s="167">
        <f t="shared" si="4"/>
        <v>0</v>
      </c>
    </row>
    <row r="202" spans="1:8" x14ac:dyDescent="0.25">
      <c r="A202" s="25"/>
      <c r="B202" s="3"/>
      <c r="C202" s="3"/>
      <c r="D202" s="3"/>
      <c r="E202" s="47"/>
      <c r="F202" s="167"/>
      <c r="G202" s="167"/>
      <c r="H202" s="167">
        <f t="shared" si="4"/>
        <v>0</v>
      </c>
    </row>
    <row r="203" spans="1:8" x14ac:dyDescent="0.25">
      <c r="A203" s="25"/>
      <c r="B203" s="3"/>
      <c r="C203" s="3"/>
      <c r="D203" s="3"/>
      <c r="E203" s="47"/>
      <c r="F203" s="167"/>
      <c r="G203" s="167"/>
      <c r="H203" s="167">
        <f t="shared" si="4"/>
        <v>0</v>
      </c>
    </row>
    <row r="204" spans="1:8" x14ac:dyDescent="0.25">
      <c r="A204" s="25"/>
      <c r="B204" s="3"/>
      <c r="C204" s="3"/>
      <c r="D204" s="3"/>
      <c r="E204" s="47"/>
      <c r="F204" s="167"/>
      <c r="G204" s="167"/>
      <c r="H204" s="167">
        <f t="shared" si="4"/>
        <v>0</v>
      </c>
    </row>
    <row r="205" spans="1:8" x14ac:dyDescent="0.25">
      <c r="A205" s="25"/>
      <c r="B205" s="3"/>
      <c r="C205" s="3"/>
      <c r="D205" s="3"/>
      <c r="E205" s="47"/>
      <c r="F205" s="167"/>
      <c r="G205" s="167"/>
      <c r="H205" s="167">
        <f t="shared" si="4"/>
        <v>0</v>
      </c>
    </row>
    <row r="206" spans="1:8" x14ac:dyDescent="0.25">
      <c r="A206" s="25"/>
      <c r="B206" s="3"/>
      <c r="C206" s="3"/>
      <c r="D206" s="3"/>
      <c r="E206" s="3"/>
      <c r="F206" s="167"/>
      <c r="G206" s="167"/>
      <c r="H206" s="167">
        <f t="shared" si="4"/>
        <v>0</v>
      </c>
    </row>
    <row r="207" spans="1:8" x14ac:dyDescent="0.25">
      <c r="A207" s="25"/>
      <c r="B207" s="3"/>
      <c r="C207" s="3"/>
      <c r="D207" s="3"/>
      <c r="E207" s="3"/>
      <c r="F207" s="167"/>
      <c r="G207" s="167"/>
      <c r="H207" s="167">
        <f t="shared" si="4"/>
        <v>0</v>
      </c>
    </row>
    <row r="208" spans="1:8" x14ac:dyDescent="0.25">
      <c r="A208" s="25"/>
      <c r="B208" s="3"/>
      <c r="C208" s="3"/>
      <c r="D208" s="3"/>
      <c r="E208" s="3"/>
      <c r="F208" s="167"/>
      <c r="G208" s="167"/>
      <c r="H208" s="167">
        <f t="shared" si="4"/>
        <v>0</v>
      </c>
    </row>
    <row r="209" spans="1:8" x14ac:dyDescent="0.25">
      <c r="A209" s="25"/>
      <c r="B209" s="3"/>
      <c r="C209" s="3"/>
      <c r="D209" s="3"/>
      <c r="E209" s="3"/>
      <c r="F209" s="167"/>
      <c r="G209" s="167"/>
      <c r="H209" s="167">
        <f t="shared" si="4"/>
        <v>0</v>
      </c>
    </row>
    <row r="210" spans="1:8" x14ac:dyDescent="0.25">
      <c r="A210" s="25"/>
      <c r="B210" s="3"/>
      <c r="C210" s="3"/>
      <c r="D210" s="3"/>
      <c r="E210" s="3"/>
      <c r="F210" s="167"/>
      <c r="G210" s="167"/>
      <c r="H210" s="167">
        <f t="shared" si="4"/>
        <v>0</v>
      </c>
    </row>
    <row r="211" spans="1:8" x14ac:dyDescent="0.25">
      <c r="A211" s="25"/>
      <c r="B211" s="3"/>
      <c r="C211" s="3"/>
      <c r="D211" s="3"/>
      <c r="E211" s="3"/>
      <c r="F211" s="167"/>
      <c r="G211" s="167"/>
      <c r="H211" s="167">
        <f t="shared" si="4"/>
        <v>0</v>
      </c>
    </row>
    <row r="212" spans="1:8" x14ac:dyDescent="0.25">
      <c r="A212" s="25"/>
      <c r="B212" s="3"/>
      <c r="C212" s="3"/>
      <c r="D212" s="3"/>
      <c r="E212" s="3"/>
      <c r="F212" s="167"/>
      <c r="G212" s="167"/>
      <c r="H212" s="167">
        <f t="shared" si="4"/>
        <v>0</v>
      </c>
    </row>
    <row r="213" spans="1:8" ht="15.75" x14ac:dyDescent="0.25">
      <c r="A213" s="25"/>
      <c r="B213" s="3"/>
      <c r="C213" s="3"/>
      <c r="D213" s="178"/>
      <c r="E213" s="3"/>
      <c r="F213" s="167"/>
      <c r="G213" s="167"/>
      <c r="H213" s="167">
        <f t="shared" si="4"/>
        <v>0</v>
      </c>
    </row>
    <row r="214" spans="1:8" x14ac:dyDescent="0.25">
      <c r="A214" s="25"/>
      <c r="B214" s="3"/>
      <c r="C214" s="3"/>
      <c r="D214" s="3"/>
      <c r="E214" s="3"/>
      <c r="F214" s="167"/>
      <c r="G214" s="167"/>
      <c r="H214" s="167">
        <f t="shared" si="4"/>
        <v>0</v>
      </c>
    </row>
    <row r="215" spans="1:8" x14ac:dyDescent="0.25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 x14ac:dyDescent="0.25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 x14ac:dyDescent="0.25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 x14ac:dyDescent="0.25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 x14ac:dyDescent="0.25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 x14ac:dyDescent="0.25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 x14ac:dyDescent="0.25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 x14ac:dyDescent="0.25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 x14ac:dyDescent="0.25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 x14ac:dyDescent="0.25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 x14ac:dyDescent="0.25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 x14ac:dyDescent="0.25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 x14ac:dyDescent="0.25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 x14ac:dyDescent="0.25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 x14ac:dyDescent="0.25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 x14ac:dyDescent="0.25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 x14ac:dyDescent="0.25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 x14ac:dyDescent="0.25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 x14ac:dyDescent="0.25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 x14ac:dyDescent="0.25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 x14ac:dyDescent="0.25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 x14ac:dyDescent="0.25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1" t="s">
        <v>76</v>
      </c>
      <c r="C1" s="221"/>
      <c r="D1" s="221"/>
      <c r="E1" s="221"/>
      <c r="F1" s="221"/>
      <c r="G1" s="221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 x14ac:dyDescent="0.25">
      <c r="B22" s="221" t="s">
        <v>23</v>
      </c>
      <c r="C22" s="221"/>
      <c r="D22" s="221"/>
      <c r="E22" s="221"/>
      <c r="F22" s="221"/>
      <c r="G22" s="221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 x14ac:dyDescent="0.25">
      <c r="B41" s="221" t="s">
        <v>23</v>
      </c>
      <c r="C41" s="221"/>
      <c r="D41" s="221"/>
      <c r="E41" s="221"/>
      <c r="F41" s="221"/>
      <c r="G41" s="221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4" t="s">
        <v>7</v>
      </c>
      <c r="C79" s="20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4" t="s">
        <v>7</v>
      </c>
      <c r="C96" s="206"/>
      <c r="D96" s="26">
        <f>SUM(D83:D95)</f>
        <v>565</v>
      </c>
      <c r="E96" s="27"/>
      <c r="F96" s="3"/>
    </row>
    <row r="99" spans="2:9" x14ac:dyDescent="0.25">
      <c r="B99" s="221" t="s">
        <v>756</v>
      </c>
      <c r="C99" s="221"/>
      <c r="D99" s="221"/>
      <c r="E99" s="221"/>
      <c r="F99" s="221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1" t="s">
        <v>55</v>
      </c>
      <c r="B1" s="222"/>
      <c r="C1" s="222"/>
      <c r="D1" s="222"/>
      <c r="E1" s="222"/>
      <c r="F1" s="222"/>
      <c r="G1" s="222"/>
      <c r="H1" s="222"/>
      <c r="I1" s="232"/>
      <c r="J1" s="231" t="s">
        <v>55</v>
      </c>
      <c r="K1" s="222"/>
      <c r="L1" s="222"/>
      <c r="M1" s="222"/>
      <c r="N1" s="222"/>
      <c r="O1" s="222"/>
      <c r="P1" s="222"/>
      <c r="Q1" s="222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33" t="s">
        <v>39</v>
      </c>
      <c r="B2" s="223"/>
      <c r="C2" s="223"/>
      <c r="D2" s="223"/>
      <c r="E2" s="223"/>
      <c r="F2" s="223"/>
      <c r="G2" s="223"/>
      <c r="H2" s="223"/>
      <c r="I2" s="234"/>
      <c r="J2" s="233" t="s">
        <v>39</v>
      </c>
      <c r="K2" s="223"/>
      <c r="L2" s="223"/>
      <c r="M2" s="223"/>
      <c r="N2" s="223"/>
      <c r="O2" s="223"/>
      <c r="P2" s="223"/>
      <c r="Q2" s="223"/>
      <c r="R2" s="23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0">
        <f>AF12-AJ12</f>
        <v>520.00621866666677</v>
      </c>
      <c r="AK13" s="30"/>
      <c r="AM13" s="29"/>
      <c r="AQ13" s="230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0"/>
      <c r="AK14" s="30"/>
      <c r="AM14" s="29"/>
      <c r="AQ14" s="230"/>
      <c r="AU14" s="30"/>
    </row>
    <row r="15" spans="1:47" ht="15" customHeight="1" x14ac:dyDescent="0.25">
      <c r="A15" s="29"/>
      <c r="E15" s="230">
        <f>D14-H14</f>
        <v>536.97475599999996</v>
      </c>
      <c r="I15" s="30"/>
      <c r="J15" s="29"/>
      <c r="N15" s="23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0"/>
      <c r="I16" s="30"/>
      <c r="J16" s="29"/>
      <c r="N16" s="230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9" t="s">
        <v>53</v>
      </c>
      <c r="AE19" s="229"/>
      <c r="AF19" s="229"/>
      <c r="AH19" s="229" t="s">
        <v>54</v>
      </c>
      <c r="AI19" s="229"/>
      <c r="AJ19" s="229"/>
      <c r="AK19" s="36"/>
      <c r="AM19" s="29"/>
      <c r="AN19" s="229" t="s">
        <v>53</v>
      </c>
      <c r="AO19" s="229"/>
      <c r="AP19" s="229"/>
      <c r="AR19" s="229" t="s">
        <v>54</v>
      </c>
      <c r="AS19" s="229"/>
      <c r="AT19" s="22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9" t="s">
        <v>53</v>
      </c>
      <c r="C21" s="229"/>
      <c r="D21" s="229"/>
      <c r="F21" s="229" t="s">
        <v>54</v>
      </c>
      <c r="G21" s="229"/>
      <c r="H21" s="229"/>
      <c r="I21" s="36"/>
      <c r="J21" s="29"/>
      <c r="K21" s="229" t="s">
        <v>53</v>
      </c>
      <c r="L21" s="229"/>
      <c r="M21" s="229"/>
      <c r="O21" s="229" t="s">
        <v>54</v>
      </c>
      <c r="P21" s="229"/>
      <c r="Q21" s="22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8"/>
      <c r="U22" s="238"/>
      <c r="V22" s="238"/>
      <c r="W22" s="238"/>
      <c r="X22" s="238"/>
      <c r="Y22" s="238"/>
      <c r="Z22" s="238"/>
      <c r="AA22" s="238"/>
      <c r="AB22" s="238"/>
      <c r="AC22" s="231" t="s">
        <v>55</v>
      </c>
      <c r="AD22" s="222"/>
      <c r="AE22" s="222"/>
      <c r="AF22" s="222"/>
      <c r="AG22" s="222"/>
      <c r="AH22" s="222"/>
      <c r="AI22" s="222"/>
      <c r="AJ22" s="222"/>
      <c r="AK22" s="232"/>
      <c r="AM22" s="231" t="s">
        <v>55</v>
      </c>
      <c r="AN22" s="222"/>
      <c r="AO22" s="222"/>
      <c r="AP22" s="222"/>
      <c r="AQ22" s="222"/>
      <c r="AR22" s="222"/>
      <c r="AS22" s="222"/>
      <c r="AT22" s="222"/>
      <c r="AU22" s="232"/>
    </row>
    <row r="23" spans="1:47" ht="26.25" x14ac:dyDescent="0.25">
      <c r="A23" s="231" t="s">
        <v>55</v>
      </c>
      <c r="B23" s="222"/>
      <c r="C23" s="222"/>
      <c r="D23" s="222"/>
      <c r="E23" s="222"/>
      <c r="F23" s="222"/>
      <c r="G23" s="222"/>
      <c r="H23" s="222"/>
      <c r="I23" s="232"/>
      <c r="J23" s="231" t="s">
        <v>55</v>
      </c>
      <c r="K23" s="222"/>
      <c r="L23" s="222"/>
      <c r="M23" s="222"/>
      <c r="N23" s="222"/>
      <c r="O23" s="222"/>
      <c r="P23" s="222"/>
      <c r="Q23" s="222"/>
      <c r="R23" s="23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33" t="s">
        <v>39</v>
      </c>
      <c r="B24" s="223"/>
      <c r="C24" s="223"/>
      <c r="D24" s="223"/>
      <c r="E24" s="223"/>
      <c r="F24" s="223"/>
      <c r="G24" s="223"/>
      <c r="H24" s="223"/>
      <c r="I24" s="234"/>
      <c r="J24" s="233" t="s">
        <v>39</v>
      </c>
      <c r="K24" s="223"/>
      <c r="L24" s="223"/>
      <c r="M24" s="223"/>
      <c r="N24" s="223"/>
      <c r="O24" s="223"/>
      <c r="P24" s="223"/>
      <c r="Q24" s="223"/>
      <c r="R24" s="23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0"/>
      <c r="U27" s="235"/>
      <c r="V27" s="235"/>
      <c r="W27" s="235"/>
      <c r="X27" s="90"/>
      <c r="Y27" s="235"/>
      <c r="Z27" s="235"/>
      <c r="AA27" s="235"/>
      <c r="AB27" s="94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 x14ac:dyDescent="0.2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36"/>
      <c r="Y34" s="90"/>
      <c r="Z34" s="90"/>
      <c r="AA34" s="90"/>
      <c r="AB34" s="90"/>
      <c r="AC34" s="29"/>
      <c r="AG34" s="230">
        <f>AF33-AJ33</f>
        <v>520.00288533333332</v>
      </c>
      <c r="AK34" s="30"/>
      <c r="AM34" s="29"/>
      <c r="AQ34" s="230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36"/>
      <c r="Y35" s="90"/>
      <c r="Z35" s="90"/>
      <c r="AA35" s="90"/>
      <c r="AB35" s="90"/>
      <c r="AC35" s="29"/>
      <c r="AG35" s="230"/>
      <c r="AK35" s="30"/>
      <c r="AM35" s="29"/>
      <c r="AQ35" s="230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0">
        <f>D36-H36</f>
        <v>260.00144333333338</v>
      </c>
      <c r="I37" s="30"/>
      <c r="J37" s="29"/>
      <c r="N37" s="23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0"/>
      <c r="I38" s="30"/>
      <c r="J38" s="29"/>
      <c r="N38" s="23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37"/>
      <c r="V40" s="237"/>
      <c r="W40" s="237"/>
      <c r="X40" s="90"/>
      <c r="Y40" s="237"/>
      <c r="Z40" s="237"/>
      <c r="AA40" s="237"/>
      <c r="AB40" s="98"/>
      <c r="AC40" s="29"/>
      <c r="AD40" s="229" t="s">
        <v>53</v>
      </c>
      <c r="AE40" s="229"/>
      <c r="AF40" s="229"/>
      <c r="AH40" s="229" t="s">
        <v>54</v>
      </c>
      <c r="AI40" s="229"/>
      <c r="AJ40" s="229"/>
      <c r="AK40" s="36"/>
      <c r="AM40" s="29"/>
      <c r="AN40" s="229" t="s">
        <v>53</v>
      </c>
      <c r="AO40" s="229"/>
      <c r="AP40" s="229"/>
      <c r="AR40" s="229" t="s">
        <v>54</v>
      </c>
      <c r="AS40" s="229"/>
      <c r="AT40" s="229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29" t="s">
        <v>53</v>
      </c>
      <c r="C43" s="229"/>
      <c r="D43" s="229"/>
      <c r="F43" s="229" t="s">
        <v>54</v>
      </c>
      <c r="G43" s="229"/>
      <c r="H43" s="229"/>
      <c r="I43" s="36"/>
      <c r="J43" s="29"/>
      <c r="K43" s="229" t="s">
        <v>53</v>
      </c>
      <c r="L43" s="229"/>
      <c r="M43" s="229"/>
      <c r="O43" s="229" t="s">
        <v>54</v>
      </c>
      <c r="P43" s="229"/>
      <c r="Q43" s="229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1" t="s">
        <v>55</v>
      </c>
      <c r="B48" s="222"/>
      <c r="C48" s="222"/>
      <c r="D48" s="222"/>
      <c r="E48" s="222"/>
      <c r="F48" s="222"/>
      <c r="G48" s="222"/>
      <c r="H48" s="222"/>
      <c r="I48" s="232"/>
      <c r="J48" s="231" t="s">
        <v>55</v>
      </c>
      <c r="K48" s="222"/>
      <c r="L48" s="222"/>
      <c r="M48" s="222"/>
      <c r="N48" s="222"/>
      <c r="O48" s="222"/>
      <c r="P48" s="222"/>
      <c r="Q48" s="222"/>
      <c r="R48" s="232"/>
    </row>
    <row r="49" spans="1:18" ht="21" x14ac:dyDescent="0.35">
      <c r="A49" s="233" t="s">
        <v>39</v>
      </c>
      <c r="B49" s="223"/>
      <c r="C49" s="223"/>
      <c r="D49" s="223"/>
      <c r="E49" s="223"/>
      <c r="F49" s="223"/>
      <c r="G49" s="223"/>
      <c r="H49" s="223"/>
      <c r="I49" s="234"/>
      <c r="J49" s="233" t="s">
        <v>39</v>
      </c>
      <c r="K49" s="223"/>
      <c r="L49" s="223"/>
      <c r="M49" s="223"/>
      <c r="N49" s="223"/>
      <c r="O49" s="223"/>
      <c r="P49" s="223"/>
      <c r="Q49" s="223"/>
      <c r="R49" s="234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0">
        <f>D61-H61</f>
        <v>260.00310933333338</v>
      </c>
      <c r="I62" s="30"/>
      <c r="J62" s="29"/>
      <c r="N62" s="230">
        <f>M61-Q61</f>
        <v>241.23750000000001</v>
      </c>
      <c r="R62" s="30"/>
    </row>
    <row r="63" spans="1:18" x14ac:dyDescent="0.25">
      <c r="A63" s="29"/>
      <c r="E63" s="230"/>
      <c r="I63" s="30"/>
      <c r="J63" s="29"/>
      <c r="N63" s="230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29" t="s">
        <v>53</v>
      </c>
      <c r="C68" s="229"/>
      <c r="D68" s="229"/>
      <c r="F68" s="229" t="s">
        <v>54</v>
      </c>
      <c r="G68" s="229"/>
      <c r="H68" s="229"/>
      <c r="I68" s="36"/>
      <c r="J68" s="29"/>
      <c r="K68" s="229" t="s">
        <v>53</v>
      </c>
      <c r="L68" s="229"/>
      <c r="M68" s="229"/>
      <c r="O68" s="229" t="s">
        <v>54</v>
      </c>
      <c r="P68" s="229"/>
      <c r="Q68" s="22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31" t="s">
        <v>55</v>
      </c>
      <c r="B71" s="222"/>
      <c r="C71" s="222"/>
      <c r="D71" s="222"/>
      <c r="E71" s="222"/>
      <c r="F71" s="222"/>
      <c r="G71" s="222"/>
      <c r="H71" s="222"/>
      <c r="I71" s="232"/>
      <c r="J71" s="231" t="s">
        <v>55</v>
      </c>
      <c r="K71" s="222"/>
      <c r="L71" s="222"/>
      <c r="M71" s="222"/>
      <c r="N71" s="222"/>
      <c r="O71" s="222"/>
      <c r="P71" s="222"/>
      <c r="Q71" s="222"/>
      <c r="R71" s="232"/>
    </row>
    <row r="72" spans="1:18" ht="21" x14ac:dyDescent="0.35">
      <c r="A72" s="233" t="s">
        <v>39</v>
      </c>
      <c r="B72" s="223"/>
      <c r="C72" s="223"/>
      <c r="D72" s="223"/>
      <c r="E72" s="223"/>
      <c r="F72" s="223"/>
      <c r="G72" s="223"/>
      <c r="H72" s="223"/>
      <c r="I72" s="234"/>
      <c r="J72" s="233" t="s">
        <v>39</v>
      </c>
      <c r="K72" s="223"/>
      <c r="L72" s="223"/>
      <c r="M72" s="223"/>
      <c r="N72" s="223"/>
      <c r="O72" s="223"/>
      <c r="P72" s="223"/>
      <c r="Q72" s="223"/>
      <c r="R72" s="234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0">
        <f>D84-H84</f>
        <v>241.23750000000001</v>
      </c>
      <c r="I85" s="30"/>
      <c r="J85" s="29"/>
      <c r="N85" s="230">
        <f>M84-Q84</f>
        <v>241.23750000000001</v>
      </c>
      <c r="R85" s="30"/>
    </row>
    <row r="86" spans="1:18" x14ac:dyDescent="0.25">
      <c r="A86" s="29"/>
      <c r="E86" s="230"/>
      <c r="I86" s="30"/>
      <c r="J86" s="29"/>
      <c r="N86" s="230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29" t="s">
        <v>53</v>
      </c>
      <c r="C91" s="229"/>
      <c r="D91" s="229"/>
      <c r="F91" s="229" t="s">
        <v>54</v>
      </c>
      <c r="G91" s="229"/>
      <c r="H91" s="229"/>
      <c r="I91" s="36"/>
      <c r="J91" s="29"/>
      <c r="K91" s="229" t="s">
        <v>53</v>
      </c>
      <c r="L91" s="229"/>
      <c r="M91" s="229"/>
      <c r="O91" s="229" t="s">
        <v>54</v>
      </c>
      <c r="P91" s="229"/>
      <c r="Q91" s="229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31" t="s">
        <v>55</v>
      </c>
      <c r="B94" s="222"/>
      <c r="C94" s="222"/>
      <c r="D94" s="222"/>
      <c r="E94" s="222"/>
      <c r="F94" s="222"/>
      <c r="G94" s="222"/>
      <c r="H94" s="222"/>
      <c r="I94" s="232"/>
      <c r="J94" s="231" t="s">
        <v>55</v>
      </c>
      <c r="K94" s="222"/>
      <c r="L94" s="222"/>
      <c r="M94" s="222"/>
      <c r="N94" s="222"/>
      <c r="O94" s="222"/>
      <c r="P94" s="222"/>
      <c r="Q94" s="222"/>
      <c r="R94" s="232"/>
    </row>
    <row r="95" spans="1:18" ht="21" x14ac:dyDescent="0.35">
      <c r="A95" s="233" t="s">
        <v>39</v>
      </c>
      <c r="B95" s="223"/>
      <c r="C95" s="223"/>
      <c r="D95" s="223"/>
      <c r="E95" s="223"/>
      <c r="F95" s="223"/>
      <c r="G95" s="223"/>
      <c r="H95" s="223"/>
      <c r="I95" s="234"/>
      <c r="J95" s="233" t="s">
        <v>39</v>
      </c>
      <c r="K95" s="223"/>
      <c r="L95" s="223"/>
      <c r="M95" s="223"/>
      <c r="N95" s="223"/>
      <c r="O95" s="223"/>
      <c r="P95" s="223"/>
      <c r="Q95" s="223"/>
      <c r="R95" s="234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25">
        <v>1720145711</v>
      </c>
      <c r="D98" s="225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27" t="s">
        <v>41</v>
      </c>
      <c r="C101" s="227"/>
      <c r="D101" s="227"/>
      <c r="F101" s="227" t="s">
        <v>42</v>
      </c>
      <c r="G101" s="227"/>
      <c r="H101" s="227"/>
      <c r="I101" s="34"/>
      <c r="J101" s="29"/>
      <c r="K101" s="227" t="s">
        <v>41</v>
      </c>
      <c r="L101" s="227"/>
      <c r="M101" s="227"/>
      <c r="O101" s="227" t="s">
        <v>42</v>
      </c>
      <c r="P101" s="227"/>
      <c r="Q101" s="227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0">
        <f>D107-H107</f>
        <v>241.23750000000001</v>
      </c>
      <c r="I108" s="30"/>
      <c r="J108" s="29"/>
      <c r="N108" s="230">
        <f>M107-Q107</f>
        <v>519.96</v>
      </c>
      <c r="R108" s="30"/>
    </row>
    <row r="109" spans="1:18" x14ac:dyDescent="0.25">
      <c r="A109" s="29"/>
      <c r="E109" s="230"/>
      <c r="I109" s="30"/>
      <c r="J109" s="29"/>
      <c r="N109" s="230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29" t="s">
        <v>53</v>
      </c>
      <c r="C113" s="229"/>
      <c r="D113" s="229"/>
      <c r="F113" s="229" t="s">
        <v>54</v>
      </c>
      <c r="G113" s="229"/>
      <c r="H113" s="229"/>
      <c r="I113" s="36"/>
      <c r="J113" s="29"/>
      <c r="K113" s="229" t="s">
        <v>53</v>
      </c>
      <c r="L113" s="229"/>
      <c r="M113" s="229"/>
      <c r="O113" s="229" t="s">
        <v>54</v>
      </c>
      <c r="P113" s="229"/>
      <c r="Q113" s="229"/>
      <c r="R113" s="36"/>
    </row>
    <row r="114" spans="1:18" ht="26.25" x14ac:dyDescent="0.25">
      <c r="B114" s="83"/>
      <c r="C114" s="83"/>
      <c r="D114" s="222" t="s">
        <v>55</v>
      </c>
      <c r="E114" s="222"/>
      <c r="F114" s="222"/>
      <c r="G114" s="83"/>
      <c r="H114" s="83"/>
      <c r="I114" s="84"/>
      <c r="K114" s="83"/>
      <c r="L114" s="83"/>
      <c r="M114" s="222" t="s">
        <v>55</v>
      </c>
      <c r="N114" s="222"/>
      <c r="O114" s="222"/>
      <c r="P114" s="83"/>
      <c r="Q114" s="83"/>
      <c r="R114" s="84"/>
    </row>
    <row r="115" spans="1:18" ht="21" x14ac:dyDescent="0.35">
      <c r="B115" s="43"/>
      <c r="C115" s="43"/>
      <c r="D115" s="223" t="s">
        <v>39</v>
      </c>
      <c r="E115" s="223"/>
      <c r="F115" s="223"/>
      <c r="G115" s="43"/>
      <c r="H115" s="43"/>
      <c r="I115" s="44"/>
      <c r="K115" s="43"/>
      <c r="L115" s="43"/>
      <c r="M115" s="223" t="s">
        <v>39</v>
      </c>
      <c r="N115" s="223"/>
      <c r="O115" s="223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24" t="s">
        <v>716</v>
      </c>
      <c r="H117" s="224"/>
      <c r="I117" s="28"/>
      <c r="J117" s="29"/>
      <c r="K117" s="1" t="s">
        <v>56</v>
      </c>
      <c r="L117" t="s">
        <v>1008</v>
      </c>
      <c r="O117" t="s">
        <v>59</v>
      </c>
      <c r="P117" s="224" t="s">
        <v>716</v>
      </c>
      <c r="Q117" s="224"/>
      <c r="R117" s="28"/>
    </row>
    <row r="118" spans="1:18" ht="15.75" x14ac:dyDescent="0.25">
      <c r="A118" s="29"/>
      <c r="B118" s="1" t="s">
        <v>57</v>
      </c>
      <c r="C118" s="225">
        <v>1721244075</v>
      </c>
      <c r="D118" s="225"/>
      <c r="F118" s="226" t="s">
        <v>729</v>
      </c>
      <c r="G118" s="226"/>
      <c r="H118">
        <v>225.02</v>
      </c>
      <c r="I118" s="28"/>
      <c r="J118" s="29"/>
      <c r="K118" s="1" t="s">
        <v>57</v>
      </c>
      <c r="L118">
        <v>924011786</v>
      </c>
      <c r="O118" s="226" t="s">
        <v>729</v>
      </c>
      <c r="P118" s="226"/>
      <c r="Q118">
        <v>229.36</v>
      </c>
      <c r="R118" s="28"/>
    </row>
    <row r="119" spans="1:18" ht="15.75" x14ac:dyDescent="0.2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27" t="s">
        <v>41</v>
      </c>
      <c r="C121" s="227"/>
      <c r="D121" s="227"/>
      <c r="F121" s="227" t="s">
        <v>42</v>
      </c>
      <c r="G121" s="227"/>
      <c r="H121" s="227"/>
      <c r="I121" s="34"/>
      <c r="J121" s="29"/>
      <c r="K121" s="227" t="s">
        <v>41</v>
      </c>
      <c r="L121" s="227"/>
      <c r="M121" s="227"/>
      <c r="O121" s="227" t="s">
        <v>730</v>
      </c>
      <c r="P121" s="227"/>
      <c r="Q121" s="227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28" t="s">
        <v>50</v>
      </c>
      <c r="C127" s="228"/>
      <c r="D127" s="42">
        <f>SUM(D122:D126)</f>
        <v>262.52333333333337</v>
      </c>
      <c r="F127" s="228" t="s">
        <v>51</v>
      </c>
      <c r="G127" s="228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28" t="s">
        <v>51</v>
      </c>
      <c r="P127" s="228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22" t="s">
        <v>55</v>
      </c>
      <c r="E137" s="222"/>
      <c r="F137" s="222"/>
      <c r="G137" s="83"/>
      <c r="H137" s="83"/>
      <c r="I137" s="84"/>
      <c r="K137" s="83"/>
      <c r="L137" s="83"/>
      <c r="M137" s="222" t="s">
        <v>55</v>
      </c>
      <c r="N137" s="222"/>
      <c r="O137" s="222"/>
      <c r="P137" s="83"/>
      <c r="Q137" s="83"/>
      <c r="R137" s="84"/>
    </row>
    <row r="138" spans="1:18" ht="21" x14ac:dyDescent="0.35">
      <c r="B138" s="43"/>
      <c r="C138" s="43"/>
      <c r="D138" s="223" t="s">
        <v>39</v>
      </c>
      <c r="E138" s="223"/>
      <c r="F138" s="223"/>
      <c r="G138" s="43"/>
      <c r="H138" s="43"/>
      <c r="I138" s="44"/>
      <c r="K138" s="43"/>
      <c r="L138" s="43"/>
      <c r="M138" s="223" t="s">
        <v>39</v>
      </c>
      <c r="N138" s="223"/>
      <c r="O138" s="223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24" t="s">
        <v>716</v>
      </c>
      <c r="H140" s="224"/>
      <c r="I140" s="28"/>
      <c r="K140" s="1" t="s">
        <v>56</v>
      </c>
      <c r="L140" t="s">
        <v>1124</v>
      </c>
      <c r="O140" t="s">
        <v>59</v>
      </c>
      <c r="P140" s="224" t="s">
        <v>716</v>
      </c>
      <c r="Q140" s="224"/>
      <c r="R140" s="28"/>
    </row>
    <row r="141" spans="1:18" ht="15.75" x14ac:dyDescent="0.25">
      <c r="B141" s="1" t="s">
        <v>57</v>
      </c>
      <c r="C141" s="225">
        <v>1716325822</v>
      </c>
      <c r="D141" s="225"/>
      <c r="F141" s="226" t="s">
        <v>729</v>
      </c>
      <c r="G141" s="226"/>
      <c r="H141">
        <v>450.04</v>
      </c>
      <c r="I141" s="28"/>
      <c r="K141" s="1" t="s">
        <v>57</v>
      </c>
      <c r="L141" s="225">
        <v>1716325822</v>
      </c>
      <c r="M141" s="225"/>
      <c r="O141" s="226" t="s">
        <v>729</v>
      </c>
      <c r="P141" s="226"/>
      <c r="Q141">
        <v>225.02</v>
      </c>
      <c r="R141" s="28"/>
    </row>
    <row r="142" spans="1:18" ht="15.75" x14ac:dyDescent="0.2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27" t="s">
        <v>41</v>
      </c>
      <c r="C144" s="227"/>
      <c r="D144" s="227"/>
      <c r="F144" s="227" t="s">
        <v>42</v>
      </c>
      <c r="G144" s="227"/>
      <c r="H144" s="227"/>
      <c r="I144" s="34"/>
      <c r="K144" s="227" t="s">
        <v>41</v>
      </c>
      <c r="L144" s="227"/>
      <c r="M144" s="227"/>
      <c r="O144" s="227" t="s">
        <v>42</v>
      </c>
      <c r="P144" s="227"/>
      <c r="Q144" s="227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28" t="s">
        <v>50</v>
      </c>
      <c r="C150" s="228"/>
      <c r="D150" s="42">
        <f>SUM(D145:D149)</f>
        <v>562.53499866666675</v>
      </c>
      <c r="F150" s="228" t="s">
        <v>51</v>
      </c>
      <c r="G150" s="228"/>
      <c r="H150" s="42">
        <f>SUM(H145:H149)</f>
        <v>42.528779999999998</v>
      </c>
      <c r="I150" s="35"/>
      <c r="K150" s="228" t="s">
        <v>50</v>
      </c>
      <c r="L150" s="228"/>
      <c r="M150" s="42">
        <f>SUM(M145:M149)</f>
        <v>262.52333333333337</v>
      </c>
      <c r="O150" s="228" t="s">
        <v>51</v>
      </c>
      <c r="P150" s="228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25" t="s">
        <v>112</v>
      </c>
      <c r="E1" s="225"/>
      <c r="F1" s="225"/>
      <c r="N1" s="225" t="s">
        <v>112</v>
      </c>
      <c r="O1" s="225"/>
      <c r="P1" s="22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2023-10-02T16:51:27Z</cp:lastPrinted>
  <dcterms:created xsi:type="dcterms:W3CDTF">2022-12-25T20:52:30Z</dcterms:created>
  <dcterms:modified xsi:type="dcterms:W3CDTF">2023-10-03T18:22:49Z</dcterms:modified>
</cp:coreProperties>
</file>