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11" documentId="13_ncr:1_{FB774CAF-BCA7-4125-A5D1-746552136201}" xr6:coauthVersionLast="47" xr6:coauthVersionMax="47" xr10:uidLastSave="{90DCA2C5-1645-4BF7-95E2-8AC9C1AE43CD}"/>
  <bookViews>
    <workbookView xWindow="-120" yWindow="-120" windowWidth="20730" windowHeight="11040" tabRatio="565" firstSheet="11" activeTab="14" xr2:uid="{00000000-000D-0000-FFFF-FFFF00000000}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" sheetId="5" r:id="rId8"/>
    <sheet name="Jaime Abril " sheetId="6" r:id="rId9"/>
    <sheet name="Stalin Abril " sheetId="7" r:id="rId10"/>
    <sheet name="roberto reyes " sheetId="16" r:id="rId11"/>
    <sheet name="OTROS PROVEEDORES 1" sheetId="19" r:id="rId12"/>
    <sheet name="Otros proveedores" sheetId="8" r:id="rId13"/>
    <sheet name="estivadores " sheetId="9" r:id="rId14"/>
    <sheet name="COMPROBANTE DE PAGO " sheetId="23" r:id="rId15"/>
    <sheet name="combustibles " sheetId="10" r:id="rId16"/>
    <sheet name="rol de pagos Empleados " sheetId="12" r:id="rId17"/>
    <sheet name="Hoja2" sheetId="15" r:id="rId18"/>
    <sheet name="Hoja1" sheetId="21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91" i="1" l="1"/>
  <c r="Y913" i="5"/>
  <c r="C918" i="6" l="1"/>
  <c r="C918" i="4"/>
  <c r="C935" i="1"/>
  <c r="H310" i="23" l="1"/>
  <c r="R919" i="3" l="1"/>
  <c r="C914" i="3" s="1"/>
  <c r="R911" i="1"/>
  <c r="C906" i="1" s="1"/>
  <c r="R897" i="4"/>
  <c r="C889" i="4" s="1"/>
  <c r="R861" i="13"/>
  <c r="C852" i="13" s="1"/>
  <c r="R899" i="6"/>
  <c r="C889" i="6" s="1"/>
  <c r="R895" i="5"/>
  <c r="C886" i="5" s="1"/>
  <c r="R901" i="22"/>
  <c r="C894" i="22" s="1"/>
  <c r="R899" i="2"/>
  <c r="C883" i="2" s="1"/>
  <c r="H363" i="23" l="1"/>
  <c r="H362" i="23"/>
  <c r="H361" i="23"/>
  <c r="H360" i="23"/>
  <c r="H359" i="23"/>
  <c r="H358" i="23"/>
  <c r="H357" i="23"/>
  <c r="H356" i="23"/>
  <c r="H355" i="23"/>
  <c r="H354" i="23"/>
  <c r="H353" i="23"/>
  <c r="H352" i="23"/>
  <c r="H351" i="23"/>
  <c r="H350" i="23"/>
  <c r="H349" i="23"/>
  <c r="H348" i="23"/>
  <c r="H347" i="23"/>
  <c r="H346" i="23"/>
  <c r="H345" i="23"/>
  <c r="H344" i="23"/>
  <c r="H343" i="23"/>
  <c r="H342" i="23"/>
  <c r="H341" i="23"/>
  <c r="H340" i="23"/>
  <c r="H339" i="23"/>
  <c r="H338" i="23"/>
  <c r="H337" i="23"/>
  <c r="H336" i="23"/>
  <c r="H335" i="23"/>
  <c r="H334" i="23"/>
  <c r="H333" i="23"/>
  <c r="H332" i="23"/>
  <c r="H331" i="23"/>
  <c r="H330" i="23"/>
  <c r="H329" i="23"/>
  <c r="H328" i="23"/>
  <c r="H327" i="23"/>
  <c r="H326" i="23"/>
  <c r="H325" i="23"/>
  <c r="H324" i="23"/>
  <c r="H323" i="23"/>
  <c r="H322" i="23"/>
  <c r="H321" i="23"/>
  <c r="H320" i="23"/>
  <c r="H319" i="23"/>
  <c r="H318" i="23"/>
  <c r="H317" i="23"/>
  <c r="H316" i="23"/>
  <c r="H315" i="23"/>
  <c r="H314" i="23"/>
  <c r="H313" i="23"/>
  <c r="H312" i="23"/>
  <c r="H311" i="23"/>
  <c r="H309" i="23"/>
  <c r="H308" i="23"/>
  <c r="H307" i="23"/>
  <c r="H306" i="23"/>
  <c r="H305" i="23"/>
  <c r="H304" i="23"/>
  <c r="H303" i="23"/>
  <c r="H302" i="23"/>
  <c r="H301" i="23"/>
  <c r="H300" i="23"/>
  <c r="H299" i="23"/>
  <c r="H298" i="23"/>
  <c r="H297" i="23"/>
  <c r="H296" i="23"/>
  <c r="H295" i="23"/>
  <c r="H294" i="23"/>
  <c r="H293" i="23"/>
  <c r="H292" i="23"/>
  <c r="H291" i="23"/>
  <c r="H290" i="23"/>
  <c r="H289" i="23"/>
  <c r="H288" i="23"/>
  <c r="H287" i="23"/>
  <c r="H286" i="23"/>
  <c r="H285" i="23"/>
  <c r="H284" i="23"/>
  <c r="H283" i="23"/>
  <c r="H282" i="23"/>
  <c r="H281" i="23"/>
  <c r="H280" i="23"/>
  <c r="H279" i="23"/>
  <c r="H278" i="23"/>
  <c r="H277" i="23"/>
  <c r="H276" i="23"/>
  <c r="H275" i="23"/>
  <c r="H895" i="6" l="1"/>
  <c r="C874" i="6" s="1"/>
  <c r="Y846" i="8" l="1"/>
  <c r="Y806" i="8"/>
  <c r="C849" i="19"/>
  <c r="C894" i="19"/>
  <c r="Y849" i="19"/>
  <c r="R850" i="6"/>
  <c r="C844" i="6" s="1"/>
  <c r="R846" i="5"/>
  <c r="C838" i="5" s="1"/>
  <c r="R851" i="4"/>
  <c r="C844" i="4" s="1"/>
  <c r="R814" i="13"/>
  <c r="C805" i="13" s="1"/>
  <c r="R855" i="22"/>
  <c r="C850" i="22" s="1"/>
  <c r="R876" i="3"/>
  <c r="C869" i="3" s="1"/>
  <c r="R846" i="2"/>
  <c r="C835" i="2" s="1"/>
  <c r="R865" i="1"/>
  <c r="C861" i="1" s="1"/>
  <c r="C806" i="8"/>
  <c r="L142" i="12" l="1"/>
  <c r="C142" i="12"/>
  <c r="L119" i="12"/>
  <c r="C119" i="12"/>
  <c r="C99" i="12"/>
  <c r="L99" i="12" s="1"/>
  <c r="L76" i="12"/>
  <c r="C76" i="12"/>
  <c r="L53" i="12"/>
  <c r="C53" i="12"/>
  <c r="L28" i="12"/>
  <c r="C28" i="12"/>
  <c r="L6" i="12"/>
  <c r="H205" i="23" l="1"/>
  <c r="H206" i="23"/>
  <c r="H207" i="23"/>
  <c r="H208" i="23"/>
  <c r="H209" i="23"/>
  <c r="H210" i="23"/>
  <c r="H211" i="23"/>
  <c r="H212" i="23"/>
  <c r="H213" i="23"/>
  <c r="H214" i="23"/>
  <c r="H215" i="23"/>
  <c r="C804" i="22" l="1"/>
  <c r="S826" i="1"/>
  <c r="C817" i="1" s="1"/>
  <c r="S808" i="6"/>
  <c r="C800" i="6" s="1"/>
  <c r="S769" i="13"/>
  <c r="C761" i="13" s="1"/>
  <c r="S805" i="4"/>
  <c r="C798" i="4" s="1"/>
  <c r="S832" i="3"/>
  <c r="C825" i="3" s="1"/>
  <c r="S799" i="2"/>
  <c r="C791" i="2" s="1"/>
  <c r="S802" i="5"/>
  <c r="C792" i="5" s="1"/>
  <c r="H193" i="23"/>
  <c r="H194" i="23"/>
  <c r="H195" i="23"/>
  <c r="H268" i="23"/>
  <c r="H267" i="23"/>
  <c r="H266" i="23"/>
  <c r="H265" i="23"/>
  <c r="H264" i="23"/>
  <c r="H263" i="23"/>
  <c r="H262" i="23"/>
  <c r="H261" i="23"/>
  <c r="H260" i="23"/>
  <c r="H259" i="23"/>
  <c r="H258" i="23"/>
  <c r="H257" i="23"/>
  <c r="H256" i="23"/>
  <c r="H255" i="23"/>
  <c r="H254" i="23"/>
  <c r="H253" i="23"/>
  <c r="H252" i="23"/>
  <c r="H251" i="23"/>
  <c r="H250" i="23"/>
  <c r="H249" i="23"/>
  <c r="H248" i="23"/>
  <c r="H247" i="23"/>
  <c r="H246" i="23"/>
  <c r="H245" i="23"/>
  <c r="H244" i="23"/>
  <c r="H243" i="23"/>
  <c r="H242" i="23"/>
  <c r="H241" i="23"/>
  <c r="H240" i="23"/>
  <c r="H239" i="23"/>
  <c r="H238" i="23"/>
  <c r="H237" i="23"/>
  <c r="H236" i="23"/>
  <c r="H235" i="23"/>
  <c r="H234" i="23"/>
  <c r="H233" i="23"/>
  <c r="H232" i="23"/>
  <c r="H231" i="23"/>
  <c r="H230" i="23"/>
  <c r="H229" i="23"/>
  <c r="H228" i="23"/>
  <c r="H227" i="23"/>
  <c r="H226" i="23"/>
  <c r="H225" i="23"/>
  <c r="H224" i="23"/>
  <c r="H223" i="23"/>
  <c r="H222" i="23"/>
  <c r="H221" i="23"/>
  <c r="H220" i="23"/>
  <c r="H219" i="23"/>
  <c r="H218" i="23"/>
  <c r="H217" i="23"/>
  <c r="H216" i="23"/>
  <c r="H204" i="23"/>
  <c r="H203" i="23"/>
  <c r="H202" i="23"/>
  <c r="H201" i="23"/>
  <c r="H200" i="23"/>
  <c r="H199" i="23"/>
  <c r="H198" i="23"/>
  <c r="H197" i="23"/>
  <c r="H196" i="23"/>
  <c r="H192" i="23"/>
  <c r="H191" i="23"/>
  <c r="H190" i="23"/>
  <c r="H189" i="23"/>
  <c r="H188" i="23"/>
  <c r="H187" i="23"/>
  <c r="H186" i="23"/>
  <c r="H185" i="23"/>
  <c r="H184" i="23"/>
  <c r="H183" i="23"/>
  <c r="H182" i="23"/>
  <c r="H181" i="23"/>
  <c r="H180" i="23"/>
  <c r="R788" i="3" l="1"/>
  <c r="C776" i="5" l="1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Y767" i="19"/>
  <c r="Y700" i="13"/>
  <c r="Y744" i="22"/>
  <c r="Y758" i="1"/>
  <c r="Y735" i="5"/>
  <c r="C754" i="4"/>
  <c r="C761" i="22"/>
  <c r="C780" i="3"/>
  <c r="R756" i="5"/>
  <c r="C752" i="5" s="1"/>
  <c r="R723" i="13"/>
  <c r="C717" i="13" s="1"/>
  <c r="R780" i="1"/>
  <c r="C775" i="1" s="1"/>
  <c r="R763" i="6"/>
  <c r="C756" i="6" s="1"/>
  <c r="R753" i="2"/>
  <c r="C747" i="2" s="1"/>
  <c r="C700" i="13"/>
  <c r="C763" i="8" l="1"/>
  <c r="R683" i="13" l="1"/>
  <c r="C673" i="13" s="1"/>
  <c r="H709" i="2"/>
  <c r="C688" i="2" s="1"/>
  <c r="C736" i="1"/>
  <c r="R715" i="5"/>
  <c r="C708" i="5" s="1"/>
  <c r="R745" i="3"/>
  <c r="C740" i="3" s="1"/>
  <c r="R727" i="22"/>
  <c r="C720" i="22" s="1"/>
  <c r="R720" i="4"/>
  <c r="C714" i="4" s="1"/>
  <c r="R722" i="6"/>
  <c r="C712" i="6" s="1"/>
  <c r="R714" i="2"/>
  <c r="C703" i="2" s="1"/>
  <c r="C725" i="8" l="1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74" i="23" l="1"/>
  <c r="Y639" i="9" l="1"/>
  <c r="H73" i="23"/>
  <c r="C692" i="5" l="1"/>
  <c r="H60" i="23" l="1"/>
  <c r="H61" i="23"/>
  <c r="H62" i="23"/>
  <c r="H63" i="23"/>
  <c r="H64" i="23"/>
  <c r="H65" i="23"/>
  <c r="H66" i="23"/>
  <c r="H67" i="23"/>
  <c r="H68" i="23"/>
  <c r="H69" i="23"/>
  <c r="H70" i="23"/>
  <c r="H71" i="23"/>
  <c r="H72" i="23"/>
  <c r="Y684" i="19"/>
  <c r="Y673" i="4"/>
  <c r="Y678" i="22"/>
  <c r="AN697" i="3"/>
  <c r="Y693" i="3" s="1"/>
  <c r="AN694" i="1"/>
  <c r="Y689" i="1" s="1"/>
  <c r="AN637" i="13"/>
  <c r="Y633" i="13" s="1"/>
  <c r="AN669" i="2"/>
  <c r="Y662" i="2" s="1"/>
  <c r="AN680" i="6"/>
  <c r="Y669" i="6" s="1"/>
  <c r="AN672" i="5"/>
  <c r="Y667" i="5" s="1"/>
  <c r="H50" i="23"/>
  <c r="H51" i="23"/>
  <c r="H52" i="23"/>
  <c r="H53" i="23"/>
  <c r="H54" i="23"/>
  <c r="H55" i="23"/>
  <c r="H56" i="23"/>
  <c r="H57" i="23"/>
  <c r="H58" i="23"/>
  <c r="H59" i="23"/>
  <c r="Y661" i="22"/>
  <c r="Y672" i="1"/>
  <c r="Y684" i="8"/>
  <c r="Y650" i="5"/>
  <c r="Y616" i="13"/>
  <c r="H665" i="2"/>
  <c r="C646" i="2" s="1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32" i="23"/>
  <c r="H31" i="23" l="1"/>
  <c r="H28" i="23"/>
  <c r="H29" i="23"/>
  <c r="H30" i="23"/>
  <c r="AD630" i="6" l="1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5" i="23"/>
  <c r="H6" i="23"/>
  <c r="H7" i="23"/>
  <c r="H8" i="23"/>
  <c r="H9" i="23"/>
  <c r="H10" i="23"/>
  <c r="H11" i="23"/>
  <c r="H12" i="23"/>
  <c r="H4" i="23"/>
  <c r="M148" i="12" l="1"/>
  <c r="M147" i="12"/>
  <c r="Q145" i="12"/>
  <c r="Q150" i="12" s="1"/>
  <c r="R636" i="6"/>
  <c r="C630" i="6" s="1"/>
  <c r="R631" i="5"/>
  <c r="C621" i="5" s="1"/>
  <c r="R636" i="4"/>
  <c r="C627" i="4" s="1"/>
  <c r="R592" i="13"/>
  <c r="C587" i="13" s="1"/>
  <c r="R641" i="22"/>
  <c r="C636" i="22" s="1"/>
  <c r="R653" i="3"/>
  <c r="C647" i="3" s="1"/>
  <c r="R629" i="2"/>
  <c r="C618" i="2" s="1"/>
  <c r="R653" i="1"/>
  <c r="Y538" i="13"/>
  <c r="Y578" i="22"/>
  <c r="C520" i="5"/>
  <c r="Y586" i="1"/>
  <c r="T610" i="1"/>
  <c r="H573" i="9"/>
  <c r="C553" i="9" s="1"/>
  <c r="T582" i="2"/>
  <c r="C573" i="2" s="1"/>
  <c r="H573" i="2"/>
  <c r="C557" i="2" s="1"/>
  <c r="M150" i="12" l="1"/>
  <c r="N151" i="12" s="1"/>
  <c r="Y561" i="5"/>
  <c r="C586" i="4"/>
  <c r="C595" i="22"/>
  <c r="C606" i="3"/>
  <c r="C603" i="1"/>
  <c r="T559" i="13"/>
  <c r="C555" i="13" s="1"/>
  <c r="T593" i="6"/>
  <c r="C584" i="6" s="1"/>
  <c r="H591" i="6"/>
  <c r="C568" i="6" s="1"/>
  <c r="Q519" i="13"/>
  <c r="Q552" i="6"/>
  <c r="Q559" i="22"/>
  <c r="Q550" i="4"/>
  <c r="Q571" i="3"/>
  <c r="D149" i="12" l="1"/>
  <c r="D148" i="12"/>
  <c r="D147" i="12"/>
  <c r="H145" i="12"/>
  <c r="H150" i="12" s="1"/>
  <c r="M106" i="12"/>
  <c r="AD504" i="6"/>
  <c r="Y484" i="6" s="1"/>
  <c r="D150" i="12" l="1"/>
  <c r="E151" i="12" s="1"/>
  <c r="AN500" i="4"/>
  <c r="AN513" i="22" l="1"/>
  <c r="AN485" i="13"/>
  <c r="AN499" i="2"/>
  <c r="AN508" i="6"/>
  <c r="AN496" i="5"/>
  <c r="Y504" i="9"/>
  <c r="Y414" i="9" l="1"/>
  <c r="Y505" i="8"/>
  <c r="Y464" i="13"/>
  <c r="Y491" i="22"/>
  <c r="Y500" i="1"/>
  <c r="Y474" i="5" l="1"/>
  <c r="H505" i="6" l="1"/>
  <c r="C484" i="6" s="1"/>
  <c r="H524" i="1" l="1"/>
  <c r="C501" i="1" s="1"/>
  <c r="H407" i="5" l="1"/>
  <c r="AD24" i="6"/>
  <c r="Y480" i="3" l="1"/>
  <c r="AN444" i="13"/>
  <c r="Y440" i="13" s="1"/>
  <c r="AN473" i="6"/>
  <c r="Y463" i="6" s="1"/>
  <c r="AN479" i="1"/>
  <c r="Y478" i="1" s="1"/>
  <c r="AN477" i="22"/>
  <c r="Y468" i="22" s="1"/>
  <c r="AN460" i="5"/>
  <c r="Y453" i="5" s="1"/>
  <c r="AN463" i="2"/>
  <c r="Y452" i="2" s="1"/>
  <c r="AR463" i="4"/>
  <c r="Y459" i="4" s="1"/>
  <c r="AN448" i="2" l="1"/>
  <c r="Y445" i="2" s="1"/>
  <c r="C464" i="19"/>
  <c r="M13" i="12"/>
  <c r="M12" i="12"/>
  <c r="M11" i="12"/>
  <c r="Q9" i="12"/>
  <c r="Q14" i="12" s="1"/>
  <c r="D58" i="12"/>
  <c r="D59" i="12"/>
  <c r="H421" i="2"/>
  <c r="Y391" i="5"/>
  <c r="AM432" i="6"/>
  <c r="AM406" i="5"/>
  <c r="AM412" i="4"/>
  <c r="AM404" i="13"/>
  <c r="AM429" i="22"/>
  <c r="AM433" i="3"/>
  <c r="AM417" i="2"/>
  <c r="M14" i="12" l="1"/>
  <c r="N15" i="12" s="1"/>
  <c r="Y410" i="6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M125" i="12" l="1"/>
  <c r="M124" i="12" l="1"/>
  <c r="M127" i="12" s="1"/>
  <c r="Q122" i="12"/>
  <c r="Q127" i="12" s="1"/>
  <c r="H1032" i="22"/>
  <c r="AN1034" i="22"/>
  <c r="Y1026" i="22" s="1"/>
  <c r="R1034" i="22"/>
  <c r="C1026" i="22" s="1"/>
  <c r="AD1032" i="22"/>
  <c r="Y1017" i="22" s="1"/>
  <c r="C1017" i="22"/>
  <c r="H987" i="22"/>
  <c r="C972" i="22" s="1"/>
  <c r="AN989" i="22"/>
  <c r="Y980" i="22" s="1"/>
  <c r="R989" i="22"/>
  <c r="C980" i="22" s="1"/>
  <c r="AD987" i="22"/>
  <c r="Y972" i="22" s="1"/>
  <c r="B979" i="22"/>
  <c r="H939" i="22"/>
  <c r="C924" i="22" s="1"/>
  <c r="AN941" i="22"/>
  <c r="Y933" i="22" s="1"/>
  <c r="R941" i="22"/>
  <c r="C933" i="22" s="1"/>
  <c r="AD939" i="22"/>
  <c r="Y924" i="22" s="1"/>
  <c r="H894" i="22"/>
  <c r="C879" i="22" s="1"/>
  <c r="AN896" i="22"/>
  <c r="Y887" i="22" s="1"/>
  <c r="R896" i="22"/>
  <c r="C887" i="22" s="1"/>
  <c r="AD894" i="22"/>
  <c r="Y879" i="22" s="1"/>
  <c r="B886" i="22"/>
  <c r="H849" i="22"/>
  <c r="C834" i="22" s="1"/>
  <c r="AN851" i="22"/>
  <c r="Y843" i="22" s="1"/>
  <c r="R851" i="22"/>
  <c r="C843" i="22" s="1"/>
  <c r="AD849" i="22"/>
  <c r="Y834" i="22" s="1"/>
  <c r="H804" i="22"/>
  <c r="C789" i="22" s="1"/>
  <c r="AN806" i="22"/>
  <c r="Y797" i="22" s="1"/>
  <c r="R806" i="22"/>
  <c r="C797" i="22" s="1"/>
  <c r="AD804" i="22"/>
  <c r="Y789" i="22" s="1"/>
  <c r="B796" i="22"/>
  <c r="H760" i="22"/>
  <c r="C745" i="22" s="1"/>
  <c r="AN762" i="22"/>
  <c r="Y754" i="22" s="1"/>
  <c r="R762" i="22"/>
  <c r="C754" i="22" s="1"/>
  <c r="AD760" i="22"/>
  <c r="Y745" i="22" s="1"/>
  <c r="H720" i="22"/>
  <c r="C705" i="22" s="1"/>
  <c r="AN722" i="22"/>
  <c r="Y713" i="22" s="1"/>
  <c r="R722" i="22"/>
  <c r="C713" i="22" s="1"/>
  <c r="AD720" i="22"/>
  <c r="Y705" i="22" s="1"/>
  <c r="B712" i="22"/>
  <c r="H677" i="22"/>
  <c r="C662" i="22" s="1"/>
  <c r="AN679" i="22"/>
  <c r="Y671" i="22" s="1"/>
  <c r="R679" i="22"/>
  <c r="C671" i="22" s="1"/>
  <c r="AD677" i="22"/>
  <c r="Y662" i="22" s="1"/>
  <c r="H636" i="22"/>
  <c r="C621" i="22" s="1"/>
  <c r="AN638" i="22"/>
  <c r="Y629" i="22" s="1"/>
  <c r="R638" i="22"/>
  <c r="C629" i="22" s="1"/>
  <c r="AD636" i="22"/>
  <c r="Y621" i="22" s="1"/>
  <c r="B628" i="22"/>
  <c r="H594" i="22"/>
  <c r="C579" i="22" s="1"/>
  <c r="AN596" i="22"/>
  <c r="Y588" i="22" s="1"/>
  <c r="R596" i="22"/>
  <c r="C588" i="22" s="1"/>
  <c r="AD594" i="22"/>
  <c r="Y579" i="22" s="1"/>
  <c r="H554" i="22"/>
  <c r="C539" i="22" s="1"/>
  <c r="AN556" i="22"/>
  <c r="Y547" i="22" s="1"/>
  <c r="R556" i="22"/>
  <c r="C547" i="22" s="1"/>
  <c r="AD554" i="22"/>
  <c r="Y539" i="22" s="1"/>
  <c r="B546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N128" i="12"/>
  <c r="Y154" i="22"/>
  <c r="Y11" i="22"/>
  <c r="C56" i="22"/>
  <c r="Y109" i="22"/>
  <c r="Y194" i="22"/>
  <c r="Y286" i="22"/>
  <c r="M105" i="12"/>
  <c r="M104" i="12"/>
  <c r="Q102" i="12"/>
  <c r="Q107" i="12" s="1"/>
  <c r="X16" i="22" l="1"/>
  <c r="Y13" i="22"/>
  <c r="B62" i="22" s="1"/>
  <c r="B14" i="22"/>
  <c r="M107" i="12"/>
  <c r="N108" i="12" s="1"/>
  <c r="C62" i="22" l="1"/>
  <c r="C81" i="22" s="1"/>
  <c r="C57" i="22" s="1"/>
  <c r="C58" i="22" s="1"/>
  <c r="X62" i="22" s="1"/>
  <c r="X14" i="22"/>
  <c r="D125" i="12"/>
  <c r="D124" i="12"/>
  <c r="H122" i="12"/>
  <c r="H127" i="12" s="1"/>
  <c r="B60" i="22" l="1"/>
  <c r="Y62" i="22"/>
  <c r="Y81" i="22" s="1"/>
  <c r="Y57" i="22" s="1"/>
  <c r="Y58" i="22" s="1"/>
  <c r="X59" i="22" s="1"/>
  <c r="D127" i="12"/>
  <c r="E128" i="12" s="1"/>
  <c r="Y337" i="19"/>
  <c r="C114" i="22" l="1"/>
  <c r="C133" i="22" s="1"/>
  <c r="C110" i="22" s="1"/>
  <c r="C111" i="22" s="1"/>
  <c r="X114" i="22" s="1"/>
  <c r="AG332" i="3"/>
  <c r="B112" i="22" l="1"/>
  <c r="Y114" i="22"/>
  <c r="Y133" i="22" s="1"/>
  <c r="Y110" i="22" s="1"/>
  <c r="Y111" i="22" s="1"/>
  <c r="B160" i="22" s="1"/>
  <c r="H335" i="2"/>
  <c r="X112" i="22" l="1"/>
  <c r="C160" i="22"/>
  <c r="C170" i="22" s="1"/>
  <c r="C155" i="22" s="1"/>
  <c r="C151" i="22"/>
  <c r="C154" i="22" s="1"/>
  <c r="AN277" i="5"/>
  <c r="C156" i="22" l="1"/>
  <c r="X160" i="22" s="1"/>
  <c r="Y160" i="22" l="1"/>
  <c r="Y170" i="22" s="1"/>
  <c r="Y155" i="22" s="1"/>
  <c r="Y156" i="22" s="1"/>
  <c r="C199" i="22" s="1"/>
  <c r="C218" i="22" s="1"/>
  <c r="C195" i="22" s="1"/>
  <c r="C196" i="22" s="1"/>
  <c r="X199" i="22" s="1"/>
  <c r="B158" i="22"/>
  <c r="D105" i="12"/>
  <c r="D104" i="12"/>
  <c r="H102" i="12"/>
  <c r="H107" i="12" s="1"/>
  <c r="Y199" i="22" l="1"/>
  <c r="Y218" i="22" s="1"/>
  <c r="Y195" i="22" s="1"/>
  <c r="Y196" i="22" s="1"/>
  <c r="C245" i="22" s="1"/>
  <c r="C264" i="22" s="1"/>
  <c r="C240" i="22" s="1"/>
  <c r="B197" i="22"/>
  <c r="X157" i="22"/>
  <c r="D107" i="12"/>
  <c r="E108" i="12" s="1"/>
  <c r="B245" i="22" l="1"/>
  <c r="X197" i="22"/>
  <c r="C236" i="22"/>
  <c r="C239" i="22" s="1"/>
  <c r="C241" i="22" s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Y291" i="22" l="1"/>
  <c r="Y310" i="22" s="1"/>
  <c r="Y287" i="22" s="1"/>
  <c r="Y288" i="22" s="1"/>
  <c r="C328" i="22" s="1"/>
  <c r="C331" i="22" s="1"/>
  <c r="B289" i="22"/>
  <c r="I107" i="10"/>
  <c r="D114" i="10"/>
  <c r="X289" i="22" l="1"/>
  <c r="C337" i="22"/>
  <c r="C356" i="22" s="1"/>
  <c r="C332" i="22" s="1"/>
  <c r="C333" i="22" s="1"/>
  <c r="X337" i="22" s="1"/>
  <c r="B337" i="22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AN163" i="3"/>
  <c r="Y424" i="22" l="1"/>
  <c r="Y436" i="22" s="1"/>
  <c r="Y419" i="22" s="1"/>
  <c r="B422" i="22"/>
  <c r="Y418" i="22"/>
  <c r="M82" i="12"/>
  <c r="M81" i="12"/>
  <c r="Q79" i="12"/>
  <c r="Q84" i="12" s="1"/>
  <c r="M59" i="12"/>
  <c r="M58" i="12"/>
  <c r="D82" i="12"/>
  <c r="D81" i="12"/>
  <c r="D60" i="12"/>
  <c r="M33" i="12"/>
  <c r="M35" i="12"/>
  <c r="M34" i="12"/>
  <c r="D35" i="12"/>
  <c r="D34" i="12"/>
  <c r="D33" i="12"/>
  <c r="AP32" i="12"/>
  <c r="AP31" i="12"/>
  <c r="AP30" i="12"/>
  <c r="AF32" i="12"/>
  <c r="AF31" i="12"/>
  <c r="AF30" i="12"/>
  <c r="D13" i="12"/>
  <c r="D12" i="12"/>
  <c r="D11" i="12"/>
  <c r="AP11" i="12"/>
  <c r="AP10" i="12"/>
  <c r="AP9" i="12"/>
  <c r="AF11" i="12"/>
  <c r="AF10" i="12"/>
  <c r="AF9" i="12"/>
  <c r="M84" i="12" l="1"/>
  <c r="N85" i="12" s="1"/>
  <c r="Y420" i="22"/>
  <c r="X421" i="22" s="1"/>
  <c r="C460" i="22" l="1"/>
  <c r="C473" i="22" s="1"/>
  <c r="C456" i="22" s="1"/>
  <c r="C452" i="22"/>
  <c r="C455" i="22" s="1"/>
  <c r="R169" i="9"/>
  <c r="AN169" i="9"/>
  <c r="C457" i="22" l="1"/>
  <c r="X460" i="22" l="1"/>
  <c r="Y452" i="22"/>
  <c r="Y455" i="22" s="1"/>
  <c r="Y460" i="22"/>
  <c r="Y473" i="22" s="1"/>
  <c r="Y456" i="22" s="1"/>
  <c r="B458" i="22"/>
  <c r="Y106" i="1"/>
  <c r="Y457" i="22" l="1"/>
  <c r="C500" i="22" l="1"/>
  <c r="C512" i="22" s="1"/>
  <c r="C495" i="22" s="1"/>
  <c r="C491" i="22"/>
  <c r="C494" i="22" s="1"/>
  <c r="B500" i="22"/>
  <c r="Y494" i="22"/>
  <c r="X458" i="22"/>
  <c r="C496" i="22" l="1"/>
  <c r="Y53" i="8"/>
  <c r="AD69" i="8"/>
  <c r="Y54" i="8" s="1"/>
  <c r="X500" i="22" l="1"/>
  <c r="Y500" i="22"/>
  <c r="Y512" i="22" s="1"/>
  <c r="Y495" i="22" s="1"/>
  <c r="Y496" i="22" s="1"/>
  <c r="X497" i="22" s="1"/>
  <c r="B498" i="22"/>
  <c r="Y56" i="8"/>
  <c r="AN1050" i="19"/>
  <c r="Y1042" i="19" s="1"/>
  <c r="R1050" i="19"/>
  <c r="C1042" i="19" s="1"/>
  <c r="AD1048" i="19"/>
  <c r="Y1033" i="19" s="1"/>
  <c r="H1048" i="19"/>
  <c r="C1033" i="19" s="1"/>
  <c r="AN1005" i="19"/>
  <c r="Y996" i="19" s="1"/>
  <c r="R1005" i="19"/>
  <c r="C996" i="19" s="1"/>
  <c r="AD1003" i="19"/>
  <c r="Y988" i="19" s="1"/>
  <c r="H1003" i="19"/>
  <c r="C988" i="19" s="1"/>
  <c r="B995" i="19"/>
  <c r="AN957" i="19"/>
  <c r="Y949" i="19" s="1"/>
  <c r="R957" i="19"/>
  <c r="C949" i="19" s="1"/>
  <c r="AD955" i="19"/>
  <c r="Y940" i="19" s="1"/>
  <c r="H955" i="19"/>
  <c r="C940" i="19" s="1"/>
  <c r="AN912" i="19"/>
  <c r="Y903" i="19" s="1"/>
  <c r="R912" i="19"/>
  <c r="C903" i="19" s="1"/>
  <c r="AD910" i="19"/>
  <c r="Y895" i="19" s="1"/>
  <c r="H910" i="19"/>
  <c r="C895" i="19" s="1"/>
  <c r="B902" i="19"/>
  <c r="AN867" i="19"/>
  <c r="Y859" i="19" s="1"/>
  <c r="R867" i="19"/>
  <c r="C859" i="19" s="1"/>
  <c r="AD865" i="19"/>
  <c r="Y850" i="19" s="1"/>
  <c r="H865" i="19"/>
  <c r="C850" i="19" s="1"/>
  <c r="AN825" i="19"/>
  <c r="Y816" i="19" s="1"/>
  <c r="R825" i="19"/>
  <c r="C816" i="19" s="1"/>
  <c r="AD823" i="19"/>
  <c r="Y808" i="19" s="1"/>
  <c r="H823" i="19"/>
  <c r="C808" i="19" s="1"/>
  <c r="B815" i="19"/>
  <c r="AN785" i="19"/>
  <c r="Y777" i="19" s="1"/>
  <c r="R785" i="19"/>
  <c r="C777" i="19" s="1"/>
  <c r="AD783" i="19"/>
  <c r="Y768" i="19" s="1"/>
  <c r="H783" i="19"/>
  <c r="C768" i="19" s="1"/>
  <c r="AN746" i="19"/>
  <c r="Y737" i="19" s="1"/>
  <c r="R746" i="19"/>
  <c r="C737" i="19" s="1"/>
  <c r="AD744" i="19"/>
  <c r="Y729" i="19" s="1"/>
  <c r="H744" i="19"/>
  <c r="C729" i="19" s="1"/>
  <c r="B736" i="19"/>
  <c r="AN702" i="19"/>
  <c r="Y694" i="19" s="1"/>
  <c r="R702" i="19"/>
  <c r="C694" i="19" s="1"/>
  <c r="AD700" i="19"/>
  <c r="Y685" i="19" s="1"/>
  <c r="H700" i="19"/>
  <c r="C685" i="19" s="1"/>
  <c r="AN662" i="19"/>
  <c r="Y653" i="19" s="1"/>
  <c r="R662" i="19"/>
  <c r="C653" i="19" s="1"/>
  <c r="AD660" i="19"/>
  <c r="Y645" i="19" s="1"/>
  <c r="H660" i="19"/>
  <c r="C645" i="19" s="1"/>
  <c r="B652" i="19"/>
  <c r="AN614" i="19"/>
  <c r="Y606" i="19" s="1"/>
  <c r="R614" i="19"/>
  <c r="C606" i="19" s="1"/>
  <c r="AD612" i="19"/>
  <c r="Y597" i="19" s="1"/>
  <c r="H612" i="19"/>
  <c r="C597" i="19" s="1"/>
  <c r="AN574" i="19"/>
  <c r="Y565" i="19" s="1"/>
  <c r="R574" i="19"/>
  <c r="C565" i="19" s="1"/>
  <c r="AD572" i="19"/>
  <c r="Y557" i="19" s="1"/>
  <c r="H572" i="19"/>
  <c r="C557" i="19" s="1"/>
  <c r="B564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546" i="22" l="1"/>
  <c r="C560" i="22" s="1"/>
  <c r="C542" i="22" s="1"/>
  <c r="C538" i="22"/>
  <c r="C541" i="22" s="1"/>
  <c r="C13" i="19"/>
  <c r="B14" i="19" s="1"/>
  <c r="C9" i="19"/>
  <c r="C56" i="19"/>
  <c r="Y56" i="19"/>
  <c r="Y11" i="19"/>
  <c r="AD69" i="1"/>
  <c r="Y16" i="19" l="1"/>
  <c r="Y35" i="19" s="1"/>
  <c r="Y12" i="19" s="1"/>
  <c r="Y13" i="19" s="1"/>
  <c r="C62" i="19" s="1"/>
  <c r="C81" i="19" s="1"/>
  <c r="C57" i="19" s="1"/>
  <c r="C58" i="19" s="1"/>
  <c r="X16" i="19"/>
  <c r="C543" i="22"/>
  <c r="Y546" i="22" s="1"/>
  <c r="Y560" i="22" s="1"/>
  <c r="Y542" i="22" s="1"/>
  <c r="Y538" i="22"/>
  <c r="Y541" i="22" s="1"/>
  <c r="Y53" i="3"/>
  <c r="B544" i="22" l="1"/>
  <c r="X546" i="22"/>
  <c r="X14" i="19"/>
  <c r="Y543" i="22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B587" i="22" l="1"/>
  <c r="C578" i="22"/>
  <c r="C581" i="22" s="1"/>
  <c r="X544" i="22"/>
  <c r="C587" i="22"/>
  <c r="C600" i="22" s="1"/>
  <c r="C582" i="22" s="1"/>
  <c r="C11" i="16"/>
  <c r="C13" i="16" s="1"/>
  <c r="Y56" i="16"/>
  <c r="C114" i="19"/>
  <c r="C133" i="19" s="1"/>
  <c r="C110" i="19" s="1"/>
  <c r="C106" i="19"/>
  <c r="C109" i="19" s="1"/>
  <c r="X59" i="19"/>
  <c r="Y11" i="16"/>
  <c r="C56" i="16"/>
  <c r="C583" i="22" l="1"/>
  <c r="X587" i="22" s="1"/>
  <c r="C628" i="22"/>
  <c r="C643" i="22" s="1"/>
  <c r="C624" i="22" s="1"/>
  <c r="C111" i="19"/>
  <c r="B112" i="19" s="1"/>
  <c r="Y106" i="19"/>
  <c r="Y109" i="19" s="1"/>
  <c r="X114" i="19"/>
  <c r="Y16" i="16"/>
  <c r="Y35" i="16" s="1"/>
  <c r="Y12" i="16" s="1"/>
  <c r="Y13" i="16" s="1"/>
  <c r="B14" i="16"/>
  <c r="X16" i="16"/>
  <c r="B585" i="22" l="1"/>
  <c r="Y587" i="22"/>
  <c r="Y600" i="22" s="1"/>
  <c r="Y582" i="22" s="1"/>
  <c r="Y114" i="19"/>
  <c r="Y133" i="19" s="1"/>
  <c r="Y110" i="19" s="1"/>
  <c r="Y111" i="19" s="1"/>
  <c r="B160" i="19" s="1"/>
  <c r="C151" i="19"/>
  <c r="C154" i="19" s="1"/>
  <c r="Y581" i="22"/>
  <c r="Y583" i="22" s="1"/>
  <c r="C62" i="16"/>
  <c r="C81" i="16" s="1"/>
  <c r="C57" i="16" s="1"/>
  <c r="C58" i="16" s="1"/>
  <c r="B62" i="16"/>
  <c r="X14" i="16"/>
  <c r="X584" i="22" l="1"/>
  <c r="C620" i="22"/>
  <c r="C623" i="22" s="1"/>
  <c r="C625" i="22" s="1"/>
  <c r="X628" i="22" s="1"/>
  <c r="X112" i="19"/>
  <c r="C160" i="19"/>
  <c r="C179" i="19" s="1"/>
  <c r="C155" i="19" s="1"/>
  <c r="C156" i="19" s="1"/>
  <c r="X160" i="19" s="1"/>
  <c r="Y151" i="19"/>
  <c r="Y154" i="19" s="1"/>
  <c r="Y62" i="16"/>
  <c r="Y81" i="16" s="1"/>
  <c r="Y57" i="16" s="1"/>
  <c r="Y58" i="16" s="1"/>
  <c r="B60" i="16"/>
  <c r="X62" i="16"/>
  <c r="Y620" i="22" l="1"/>
  <c r="Y623" i="22" s="1"/>
  <c r="B626" i="22"/>
  <c r="Y628" i="22"/>
  <c r="Y643" i="22" s="1"/>
  <c r="Y624" i="22" s="1"/>
  <c r="Y160" i="19"/>
  <c r="Y179" i="19" s="1"/>
  <c r="Y155" i="19" s="1"/>
  <c r="Y156" i="19" s="1"/>
  <c r="X157" i="19" s="1"/>
  <c r="B158" i="19"/>
  <c r="C114" i="16"/>
  <c r="C133" i="16" s="1"/>
  <c r="C110" i="16" s="1"/>
  <c r="C106" i="16"/>
  <c r="C109" i="16" s="1"/>
  <c r="X59" i="16"/>
  <c r="Y625" i="22" l="1"/>
  <c r="X626" i="22" s="1"/>
  <c r="C200" i="19"/>
  <c r="C203" i="19" s="1"/>
  <c r="C208" i="19"/>
  <c r="C227" i="19" s="1"/>
  <c r="C204" i="19" s="1"/>
  <c r="C111" i="16"/>
  <c r="Y114" i="16" s="1"/>
  <c r="Y133" i="16" s="1"/>
  <c r="Y110" i="16" s="1"/>
  <c r="B670" i="22" l="1"/>
  <c r="C670" i="22"/>
  <c r="C684" i="22" s="1"/>
  <c r="C665" i="22" s="1"/>
  <c r="C661" i="22"/>
  <c r="C664" i="22" s="1"/>
  <c r="C205" i="19"/>
  <c r="Y200" i="19" s="1"/>
  <c r="Y203" i="19" s="1"/>
  <c r="C245" i="19"/>
  <c r="C248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X208" i="19" l="1"/>
  <c r="Y208" i="19"/>
  <c r="Y227" i="19" s="1"/>
  <c r="Y204" i="19" s="1"/>
  <c r="Y205" i="19" s="1"/>
  <c r="B254" i="19" s="1"/>
  <c r="B206" i="19"/>
  <c r="C666" i="22"/>
  <c r="C156" i="16"/>
  <c r="Y160" i="16" s="1"/>
  <c r="Y179" i="16" s="1"/>
  <c r="Y155" i="16" s="1"/>
  <c r="B160" i="16"/>
  <c r="X112" i="16"/>
  <c r="Y670" i="22" l="1"/>
  <c r="Y684" i="22" s="1"/>
  <c r="Y665" i="22" s="1"/>
  <c r="X670" i="22"/>
  <c r="B667" i="22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Y664" i="22" l="1"/>
  <c r="Y666" i="22" s="1"/>
  <c r="C712" i="22"/>
  <c r="C728" i="22" s="1"/>
  <c r="C708" i="22" s="1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X667" i="22" l="1"/>
  <c r="C704" i="22"/>
  <c r="C707" i="22" s="1"/>
  <c r="C709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B710" i="22" l="1"/>
  <c r="Y712" i="22"/>
  <c r="Y728" i="22" s="1"/>
  <c r="Y708" i="22" s="1"/>
  <c r="C744" i="22"/>
  <c r="C747" i="22" s="1"/>
  <c r="X712" i="22"/>
  <c r="Y704" i="22"/>
  <c r="Y707" i="22" s="1"/>
  <c r="C337" i="19"/>
  <c r="C340" i="19" s="1"/>
  <c r="X300" i="19"/>
  <c r="B298" i="19"/>
  <c r="Y300" i="19"/>
  <c r="Y319" i="19" s="1"/>
  <c r="Y296" i="19" s="1"/>
  <c r="Y292" i="19"/>
  <c r="Y295" i="19" s="1"/>
  <c r="Y205" i="16"/>
  <c r="Y709" i="22" l="1"/>
  <c r="C753" i="22" s="1"/>
  <c r="C768" i="22" s="1"/>
  <c r="C748" i="22" s="1"/>
  <c r="C749" i="22" s="1"/>
  <c r="B751" i="22" s="1"/>
  <c r="Y297" i="19"/>
  <c r="B346" i="19" s="1"/>
  <c r="B254" i="16"/>
  <c r="C254" i="16"/>
  <c r="C273" i="16" s="1"/>
  <c r="C249" i="16" s="1"/>
  <c r="C250" i="16" s="1"/>
  <c r="Y245" i="16" s="1"/>
  <c r="X206" i="16"/>
  <c r="C796" i="22" l="1"/>
  <c r="C815" i="22" s="1"/>
  <c r="C792" i="22" s="1"/>
  <c r="X753" i="22"/>
  <c r="Y753" i="22"/>
  <c r="Y768" i="22" s="1"/>
  <c r="Y748" i="22" s="1"/>
  <c r="B753" i="22"/>
  <c r="X710" i="22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Y747" i="22" l="1"/>
  <c r="Y749" i="22" s="1"/>
  <c r="Y250" i="16"/>
  <c r="C292" i="16" s="1"/>
  <c r="C295" i="16" s="1"/>
  <c r="B344" i="19"/>
  <c r="X346" i="19"/>
  <c r="C387" i="19"/>
  <c r="C401" i="19" s="1"/>
  <c r="C383" i="19" s="1"/>
  <c r="C788" i="22" l="1"/>
  <c r="C791" i="22" s="1"/>
  <c r="C793" i="22" s="1"/>
  <c r="X750" i="22"/>
  <c r="C300" i="16"/>
  <c r="C319" i="16" s="1"/>
  <c r="C296" i="16" s="1"/>
  <c r="C297" i="16" s="1"/>
  <c r="X251" i="16"/>
  <c r="Y340" i="19"/>
  <c r="Y342" i="19" s="1"/>
  <c r="C379" i="19" s="1"/>
  <c r="C382" i="19" s="1"/>
  <c r="C384" i="19" s="1"/>
  <c r="B794" i="22" l="1"/>
  <c r="Y796" i="22"/>
  <c r="Y815" i="22" s="1"/>
  <c r="Y792" i="22" s="1"/>
  <c r="Y788" i="22"/>
  <c r="Y791" i="22" s="1"/>
  <c r="X796" i="22"/>
  <c r="X343" i="19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Y793" i="22" l="1"/>
  <c r="Y384" i="19"/>
  <c r="B428" i="19" s="1"/>
  <c r="Y297" i="16"/>
  <c r="C337" i="16" s="1"/>
  <c r="C340" i="16" s="1"/>
  <c r="C842" i="22" l="1"/>
  <c r="C857" i="22" s="1"/>
  <c r="C837" i="22" s="1"/>
  <c r="C833" i="22"/>
  <c r="C836" i="22" s="1"/>
  <c r="X794" i="22"/>
  <c r="B842" i="22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C838" i="22" l="1"/>
  <c r="Y833" i="22" s="1"/>
  <c r="Y836" i="22" s="1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Y842" i="22" l="1"/>
  <c r="Y857" i="22" s="1"/>
  <c r="Y837" i="22" s="1"/>
  <c r="B840" i="22"/>
  <c r="X842" i="22"/>
  <c r="Y838" i="22"/>
  <c r="X839" i="22" s="1"/>
  <c r="C878" i="22"/>
  <c r="C881" i="22" s="1"/>
  <c r="C886" i="22"/>
  <c r="C905" i="22" s="1"/>
  <c r="C882" i="22" s="1"/>
  <c r="X425" i="19"/>
  <c r="C472" i="19"/>
  <c r="C491" i="19" s="1"/>
  <c r="C468" i="19" s="1"/>
  <c r="C469" i="19" s="1"/>
  <c r="C393" i="16"/>
  <c r="C412" i="16" s="1"/>
  <c r="C389" i="16" s="1"/>
  <c r="Y340" i="16"/>
  <c r="Y342" i="16" s="1"/>
  <c r="C883" i="22" l="1"/>
  <c r="Y886" i="22" s="1"/>
  <c r="Y905" i="22" s="1"/>
  <c r="Y882" i="22" s="1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X886" i="22" l="1"/>
  <c r="Y878" i="22"/>
  <c r="Y881" i="22" s="1"/>
  <c r="Y883" i="22" s="1"/>
  <c r="C932" i="22" s="1"/>
  <c r="C951" i="22" s="1"/>
  <c r="C927" i="22" s="1"/>
  <c r="C923" i="22"/>
  <c r="C926" i="22" s="1"/>
  <c r="B884" i="22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B932" i="22" l="1"/>
  <c r="C928" i="22"/>
  <c r="X884" i="22"/>
  <c r="C518" i="19"/>
  <c r="C530" i="19" s="1"/>
  <c r="C513" i="19" s="1"/>
  <c r="C514" i="19" s="1"/>
  <c r="Y518" i="19" s="1"/>
  <c r="Y530" i="19" s="1"/>
  <c r="Y513" i="19" s="1"/>
  <c r="X470" i="19"/>
  <c r="Y390" i="16"/>
  <c r="B930" i="22" l="1"/>
  <c r="Y923" i="22"/>
  <c r="X932" i="22"/>
  <c r="Y932" i="22"/>
  <c r="Y951" i="22" s="1"/>
  <c r="Y927" i="22" s="1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Y926" i="22" l="1"/>
  <c r="Y928" i="22" s="1"/>
  <c r="C979" i="22"/>
  <c r="C998" i="22" s="1"/>
  <c r="C975" i="22" s="1"/>
  <c r="X515" i="19"/>
  <c r="C556" i="19"/>
  <c r="C559" i="19" s="1"/>
  <c r="C564" i="19"/>
  <c r="C578" i="19" s="1"/>
  <c r="C560" i="19" s="1"/>
  <c r="X439" i="16"/>
  <c r="Y439" i="16"/>
  <c r="Y450" i="16" s="1"/>
  <c r="Y434" i="16" s="1"/>
  <c r="B437" i="16"/>
  <c r="Y433" i="16"/>
  <c r="C971" i="22" l="1"/>
  <c r="C974" i="22" s="1"/>
  <c r="C976" i="22" s="1"/>
  <c r="X929" i="22"/>
  <c r="Y435" i="16"/>
  <c r="C561" i="19"/>
  <c r="C474" i="16"/>
  <c r="C477" i="16" s="1"/>
  <c r="X436" i="16"/>
  <c r="C482" i="16"/>
  <c r="C501" i="16" s="1"/>
  <c r="C478" i="16" s="1"/>
  <c r="Y979" i="22" l="1"/>
  <c r="Y998" i="22" s="1"/>
  <c r="Y975" i="22" s="1"/>
  <c r="C1016" i="22"/>
  <c r="C1019" i="22" s="1"/>
  <c r="B977" i="22"/>
  <c r="X979" i="22"/>
  <c r="Y971" i="22"/>
  <c r="Y974" i="22" s="1"/>
  <c r="X564" i="19"/>
  <c r="Y564" i="19"/>
  <c r="Y578" i="19" s="1"/>
  <c r="Y560" i="19" s="1"/>
  <c r="Y556" i="19"/>
  <c r="Y559" i="19" s="1"/>
  <c r="B562" i="19"/>
  <c r="C479" i="16"/>
  <c r="Y976" i="22" l="1"/>
  <c r="B1025" i="22" s="1"/>
  <c r="Y561" i="19"/>
  <c r="C519" i="16"/>
  <c r="C522" i="16" s="1"/>
  <c r="X482" i="16"/>
  <c r="B480" i="16"/>
  <c r="Y482" i="16"/>
  <c r="Y501" i="16" s="1"/>
  <c r="Y478" i="16" s="1"/>
  <c r="Y474" i="16"/>
  <c r="Y477" i="16" s="1"/>
  <c r="X977" i="22" l="1"/>
  <c r="C1025" i="22"/>
  <c r="C1044" i="22" s="1"/>
  <c r="C1020" i="22" s="1"/>
  <c r="C1021" i="22" s="1"/>
  <c r="Y1025" i="22" s="1"/>
  <c r="Y1044" i="22" s="1"/>
  <c r="Y1020" i="22" s="1"/>
  <c r="C605" i="19"/>
  <c r="C624" i="19" s="1"/>
  <c r="C600" i="19" s="1"/>
  <c r="C596" i="19"/>
  <c r="C599" i="19" s="1"/>
  <c r="X562" i="19"/>
  <c r="B605" i="19"/>
  <c r="Y479" i="16"/>
  <c r="X1025" i="22" l="1"/>
  <c r="Y1016" i="22"/>
  <c r="Y1019" i="22" s="1"/>
  <c r="Y1021" i="22" s="1"/>
  <c r="X1022" i="22" s="1"/>
  <c r="B1023" i="22"/>
  <c r="C601" i="19"/>
  <c r="B528" i="16"/>
  <c r="C528" i="16"/>
  <c r="C547" i="16" s="1"/>
  <c r="C523" i="16" s="1"/>
  <c r="C524" i="16" s="1"/>
  <c r="X480" i="16"/>
  <c r="Y605" i="19" l="1"/>
  <c r="Y624" i="19" s="1"/>
  <c r="Y600" i="19" s="1"/>
  <c r="B603" i="19"/>
  <c r="X605" i="19"/>
  <c r="Y596" i="19"/>
  <c r="X528" i="16"/>
  <c r="Y528" i="16"/>
  <c r="Y547" i="16" s="1"/>
  <c r="Y523" i="16" s="1"/>
  <c r="B526" i="16"/>
  <c r="Y519" i="16"/>
  <c r="Y522" i="16" s="1"/>
  <c r="C652" i="19" l="1"/>
  <c r="C666" i="19" s="1"/>
  <c r="C648" i="19" s="1"/>
  <c r="Y599" i="19"/>
  <c r="Y601" i="19" s="1"/>
  <c r="Y524" i="16"/>
  <c r="C573" i="16" s="1"/>
  <c r="C576" i="16" s="1"/>
  <c r="C644" i="19" l="1"/>
  <c r="C647" i="19" s="1"/>
  <c r="C649" i="19" s="1"/>
  <c r="X602" i="19"/>
  <c r="C581" i="16"/>
  <c r="C600" i="16" s="1"/>
  <c r="C577" i="16" s="1"/>
  <c r="C578" i="16" s="1"/>
  <c r="X525" i="16"/>
  <c r="X652" i="19" l="1"/>
  <c r="Y652" i="19"/>
  <c r="Y666" i="19" s="1"/>
  <c r="Y648" i="19" s="1"/>
  <c r="B650" i="19"/>
  <c r="C684" i="19"/>
  <c r="C687" i="19" s="1"/>
  <c r="Y644" i="19"/>
  <c r="Y647" i="19" s="1"/>
  <c r="Y649" i="19" s="1"/>
  <c r="C618" i="16"/>
  <c r="C621" i="16" s="1"/>
  <c r="X581" i="16"/>
  <c r="B579" i="16"/>
  <c r="Y581" i="16"/>
  <c r="Y600" i="16" s="1"/>
  <c r="Y577" i="16" s="1"/>
  <c r="Y573" i="16"/>
  <c r="Y576" i="16" s="1"/>
  <c r="C693" i="19" l="1"/>
  <c r="C708" i="19" s="1"/>
  <c r="C688" i="19" s="1"/>
  <c r="C689" i="19" s="1"/>
  <c r="X650" i="19"/>
  <c r="B693" i="19"/>
  <c r="Y578" i="16"/>
  <c r="X693" i="19" l="1"/>
  <c r="Y693" i="19"/>
  <c r="Y708" i="19" s="1"/>
  <c r="Y688" i="19" s="1"/>
  <c r="B691" i="19"/>
  <c r="C627" i="16"/>
  <c r="C646" i="16" s="1"/>
  <c r="C622" i="16" s="1"/>
  <c r="C623" i="16" s="1"/>
  <c r="B627" i="16"/>
  <c r="X579" i="16"/>
  <c r="Y687" i="19" l="1"/>
  <c r="Y689" i="19" s="1"/>
  <c r="C736" i="19"/>
  <c r="C749" i="19" s="1"/>
  <c r="C732" i="19" s="1"/>
  <c r="Y627" i="16"/>
  <c r="Y646" i="16" s="1"/>
  <c r="Y622" i="16" s="1"/>
  <c r="B625" i="16"/>
  <c r="X627" i="16"/>
  <c r="Y618" i="16"/>
  <c r="R13" i="15"/>
  <c r="Q13" i="15"/>
  <c r="C731" i="19" l="1"/>
  <c r="C733" i="19" s="1"/>
  <c r="X690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B734" i="19" l="1"/>
  <c r="X736" i="19"/>
  <c r="Y736" i="19"/>
  <c r="Y749" i="19" s="1"/>
  <c r="Y732" i="19" s="1"/>
  <c r="Y728" i="19"/>
  <c r="Y731" i="19" s="1"/>
  <c r="C767" i="19"/>
  <c r="C770" i="19" s="1"/>
  <c r="K13" i="10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Y733" i="19" l="1"/>
  <c r="C776" i="19" s="1"/>
  <c r="C789" i="19" s="1"/>
  <c r="C771" i="19" s="1"/>
  <c r="C772" i="19" s="1"/>
  <c r="I20" i="15"/>
  <c r="U9" i="15"/>
  <c r="U7" i="15"/>
  <c r="U4" i="15"/>
  <c r="U6" i="15"/>
  <c r="U10" i="15"/>
  <c r="U11" i="15"/>
  <c r="U12" i="15"/>
  <c r="U3" i="15"/>
  <c r="U8" i="15"/>
  <c r="U5" i="15"/>
  <c r="U14" i="15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X734" i="19" l="1"/>
  <c r="B776" i="19"/>
  <c r="Y776" i="19"/>
  <c r="Y789" i="19" s="1"/>
  <c r="Y771" i="19" s="1"/>
  <c r="B774" i="19"/>
  <c r="X776" i="19"/>
  <c r="U13" i="15"/>
  <c r="Y671" i="16"/>
  <c r="C720" i="16" s="1"/>
  <c r="C739" i="16" s="1"/>
  <c r="C715" i="16" s="1"/>
  <c r="C716" i="16" s="1"/>
  <c r="R26" i="1"/>
  <c r="C815" i="19" l="1"/>
  <c r="C831" i="19" s="1"/>
  <c r="C811" i="19" s="1"/>
  <c r="Y770" i="19"/>
  <c r="Y772" i="19" s="1"/>
  <c r="X672" i="16"/>
  <c r="B720" i="16"/>
  <c r="Y720" i="16"/>
  <c r="Y739" i="16" s="1"/>
  <c r="Y715" i="16" s="1"/>
  <c r="B718" i="16"/>
  <c r="Y711" i="16"/>
  <c r="X720" i="16"/>
  <c r="AN992" i="13"/>
  <c r="Y984" i="13" s="1"/>
  <c r="R992" i="13"/>
  <c r="C984" i="13" s="1"/>
  <c r="AD990" i="13"/>
  <c r="Y975" i="13" s="1"/>
  <c r="H990" i="13"/>
  <c r="C975" i="13" s="1"/>
  <c r="AN947" i="13"/>
  <c r="Y938" i="13" s="1"/>
  <c r="R947" i="13"/>
  <c r="C938" i="13" s="1"/>
  <c r="AD945" i="13"/>
  <c r="Y930" i="13" s="1"/>
  <c r="H945" i="13"/>
  <c r="C930" i="13" s="1"/>
  <c r="B937" i="13"/>
  <c r="AN899" i="13"/>
  <c r="Y891" i="13" s="1"/>
  <c r="R899" i="13"/>
  <c r="C891" i="13" s="1"/>
  <c r="AD897" i="13"/>
  <c r="Y882" i="13" s="1"/>
  <c r="H897" i="13"/>
  <c r="C882" i="13" s="1"/>
  <c r="AN854" i="13"/>
  <c r="Y845" i="13" s="1"/>
  <c r="R854" i="13"/>
  <c r="C845" i="13" s="1"/>
  <c r="AD852" i="13"/>
  <c r="Y837" i="13" s="1"/>
  <c r="H852" i="13"/>
  <c r="C837" i="13" s="1"/>
  <c r="B844" i="13"/>
  <c r="AN806" i="13"/>
  <c r="Y798" i="13" s="1"/>
  <c r="R806" i="13"/>
  <c r="C798" i="13" s="1"/>
  <c r="AD804" i="13"/>
  <c r="Y789" i="13" s="1"/>
  <c r="H804" i="13"/>
  <c r="C789" i="13" s="1"/>
  <c r="AN763" i="13"/>
  <c r="Y754" i="13" s="1"/>
  <c r="R763" i="13"/>
  <c r="C754" i="13" s="1"/>
  <c r="AD761" i="13"/>
  <c r="Y746" i="13" s="1"/>
  <c r="H761" i="13"/>
  <c r="C746" i="13" s="1"/>
  <c r="B753" i="13"/>
  <c r="AN718" i="13"/>
  <c r="Y710" i="13" s="1"/>
  <c r="R718" i="13"/>
  <c r="C710" i="13" s="1"/>
  <c r="AD716" i="13"/>
  <c r="Y701" i="13" s="1"/>
  <c r="H716" i="13"/>
  <c r="C701" i="13" s="1"/>
  <c r="AN675" i="13"/>
  <c r="Y666" i="13" s="1"/>
  <c r="R675" i="13"/>
  <c r="C666" i="13" s="1"/>
  <c r="AD673" i="13"/>
  <c r="Y658" i="13" s="1"/>
  <c r="H673" i="13"/>
  <c r="C658" i="13" s="1"/>
  <c r="B665" i="13"/>
  <c r="AN634" i="13"/>
  <c r="Y626" i="13" s="1"/>
  <c r="R634" i="13"/>
  <c r="C626" i="13" s="1"/>
  <c r="AD632" i="13"/>
  <c r="Y617" i="13" s="1"/>
  <c r="H632" i="13"/>
  <c r="C617" i="13" s="1"/>
  <c r="AN589" i="13"/>
  <c r="Y580" i="13" s="1"/>
  <c r="R589" i="13"/>
  <c r="C580" i="13" s="1"/>
  <c r="AD587" i="13"/>
  <c r="Y572" i="13" s="1"/>
  <c r="H587" i="13"/>
  <c r="C572" i="13" s="1"/>
  <c r="B579" i="13"/>
  <c r="AN556" i="13"/>
  <c r="Y548" i="13" s="1"/>
  <c r="R556" i="13"/>
  <c r="C548" i="13" s="1"/>
  <c r="AD554" i="13"/>
  <c r="Y539" i="13" s="1"/>
  <c r="H554" i="13"/>
  <c r="C539" i="13" s="1"/>
  <c r="AN515" i="13"/>
  <c r="Y506" i="13" s="1"/>
  <c r="R515" i="13"/>
  <c r="C506" i="13" s="1"/>
  <c r="AD513" i="13"/>
  <c r="Y498" i="13" s="1"/>
  <c r="H513" i="13"/>
  <c r="C498" i="13" s="1"/>
  <c r="B505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773" i="19" l="1"/>
  <c r="C807" i="19"/>
  <c r="C810" i="19" s="1"/>
  <c r="C812" i="19" s="1"/>
  <c r="C767" i="16"/>
  <c r="C786" i="16" s="1"/>
  <c r="C763" i="16" s="1"/>
  <c r="Y714" i="16"/>
  <c r="Y716" i="16" s="1"/>
  <c r="Y11" i="13"/>
  <c r="C13" i="13"/>
  <c r="B14" i="13" s="1"/>
  <c r="C9" i="13"/>
  <c r="X815" i="19" l="1"/>
  <c r="B813" i="19"/>
  <c r="Y815" i="19"/>
  <c r="Y831" i="19" s="1"/>
  <c r="Y811" i="19" s="1"/>
  <c r="Y807" i="19"/>
  <c r="Y810" i="19" s="1"/>
  <c r="C852" i="19"/>
  <c r="Y16" i="13"/>
  <c r="Y35" i="13" s="1"/>
  <c r="Y12" i="13" s="1"/>
  <c r="Y13" i="13" s="1"/>
  <c r="C62" i="13" s="1"/>
  <c r="C77" i="13" s="1"/>
  <c r="C57" i="13" s="1"/>
  <c r="X16" i="13"/>
  <c r="C759" i="16"/>
  <c r="C762" i="16" s="1"/>
  <c r="C764" i="16" s="1"/>
  <c r="X717" i="16"/>
  <c r="C53" i="13"/>
  <c r="C56" i="13" s="1"/>
  <c r="Y812" i="19" l="1"/>
  <c r="X14" i="13"/>
  <c r="B62" i="13"/>
  <c r="C58" i="13"/>
  <c r="Y62" i="13" s="1"/>
  <c r="Y77" i="13" s="1"/>
  <c r="Y57" i="13" s="1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858" i="19" l="1"/>
  <c r="C873" i="19" s="1"/>
  <c r="C853" i="19" s="1"/>
  <c r="C854" i="19" s="1"/>
  <c r="B858" i="19"/>
  <c r="X813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Y852" i="19" l="1"/>
  <c r="B856" i="19"/>
  <c r="Y858" i="19"/>
  <c r="Y873" i="19" s="1"/>
  <c r="Y853" i="19" s="1"/>
  <c r="X858" i="19"/>
  <c r="X59" i="13"/>
  <c r="X765" i="16"/>
  <c r="B813" i="16"/>
  <c r="Y813" i="16"/>
  <c r="Y832" i="16" s="1"/>
  <c r="Y808" i="16" s="1"/>
  <c r="B811" i="16"/>
  <c r="Y804" i="16"/>
  <c r="X813" i="16"/>
  <c r="C107" i="13"/>
  <c r="Y854" i="19" l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C902" i="19" l="1"/>
  <c r="C921" i="19" s="1"/>
  <c r="C898" i="19" s="1"/>
  <c r="C897" i="19"/>
  <c r="X855" i="19"/>
  <c r="C852" i="16"/>
  <c r="C855" i="16" s="1"/>
  <c r="C857" i="16" s="1"/>
  <c r="X810" i="16"/>
  <c r="Y107" i="13"/>
  <c r="C899" i="19" l="1"/>
  <c r="Y894" i="19" s="1"/>
  <c r="Y897" i="19" s="1"/>
  <c r="C142" i="13"/>
  <c r="C151" i="13" s="1"/>
  <c r="C137" i="13" s="1"/>
  <c r="C133" i="13"/>
  <c r="C136" i="13" s="1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Y902" i="19" l="1"/>
  <c r="Y921" i="19" s="1"/>
  <c r="Y898" i="19" s="1"/>
  <c r="Y899" i="19" s="1"/>
  <c r="B900" i="19"/>
  <c r="X902" i="19"/>
  <c r="C939" i="19"/>
  <c r="C942" i="19" s="1"/>
  <c r="C138" i="13"/>
  <c r="Y857" i="16"/>
  <c r="C906" i="16" s="1"/>
  <c r="C925" i="16" s="1"/>
  <c r="C901" i="16" s="1"/>
  <c r="C902" i="16" s="1"/>
  <c r="C948" i="19" l="1"/>
  <c r="C967" i="19" s="1"/>
  <c r="C943" i="19" s="1"/>
  <c r="C944" i="19" s="1"/>
  <c r="X900" i="19"/>
  <c r="B948" i="19"/>
  <c r="Y142" i="13"/>
  <c r="Y152" i="13" s="1"/>
  <c r="Y137" i="13" s="1"/>
  <c r="Y138" i="13" s="1"/>
  <c r="B140" i="13"/>
  <c r="X142" i="13"/>
  <c r="X858" i="16"/>
  <c r="B906" i="16"/>
  <c r="Y906" i="16"/>
  <c r="Y925" i="16" s="1"/>
  <c r="Y901" i="16" s="1"/>
  <c r="B904" i="16"/>
  <c r="Y897" i="16"/>
  <c r="Y900" i="16" s="1"/>
  <c r="X906" i="16"/>
  <c r="Y948" i="19" l="1"/>
  <c r="Y967" i="19" s="1"/>
  <c r="Y943" i="19" s="1"/>
  <c r="B946" i="19"/>
  <c r="X948" i="19"/>
  <c r="Y939" i="19"/>
  <c r="C180" i="13"/>
  <c r="C199" i="13" s="1"/>
  <c r="C176" i="13" s="1"/>
  <c r="X139" i="13"/>
  <c r="C172" i="13"/>
  <c r="C175" i="13" s="1"/>
  <c r="Y902" i="16"/>
  <c r="C954" i="16" s="1"/>
  <c r="C973" i="16" s="1"/>
  <c r="C950" i="16" s="1"/>
  <c r="C995" i="19" l="1"/>
  <c r="C1014" i="19" s="1"/>
  <c r="C991" i="19" s="1"/>
  <c r="Y942" i="19"/>
  <c r="Y944" i="19" s="1"/>
  <c r="C177" i="13"/>
  <c r="Y173" i="13" s="1"/>
  <c r="Y176" i="13" s="1"/>
  <c r="X903" i="16"/>
  <c r="C946" i="16"/>
  <c r="C949" i="16" s="1"/>
  <c r="C951" i="16" s="1"/>
  <c r="C987" i="19" l="1"/>
  <c r="C990" i="19" s="1"/>
  <c r="C992" i="19" s="1"/>
  <c r="X945" i="19"/>
  <c r="X181" i="13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l="1"/>
  <c r="C1000" i="16" s="1"/>
  <c r="C1019" i="16" s="1"/>
  <c r="C995" i="16" s="1"/>
  <c r="C996" i="16" s="1"/>
  <c r="Y1000" i="16" s="1"/>
  <c r="Y1019" i="16" s="1"/>
  <c r="Y995" i="16" s="1"/>
  <c r="Y995" i="19"/>
  <c r="Y1014" i="19" s="1"/>
  <c r="Y991" i="19" s="1"/>
  <c r="C1032" i="19"/>
  <c r="C1035" i="19" s="1"/>
  <c r="Y987" i="19"/>
  <c r="Y990" i="19" s="1"/>
  <c r="B993" i="19"/>
  <c r="X995" i="19"/>
  <c r="X179" i="13"/>
  <c r="C226" i="13"/>
  <c r="C245" i="13" s="1"/>
  <c r="C217" i="13"/>
  <c r="C220" i="13" s="1"/>
  <c r="B226" i="13"/>
  <c r="X1000" i="16" l="1"/>
  <c r="X952" i="16"/>
  <c r="Y991" i="16"/>
  <c r="Y994" i="16" s="1"/>
  <c r="Y996" i="16" s="1"/>
  <c r="B998" i="16"/>
  <c r="B1000" i="16"/>
  <c r="Y992" i="19"/>
  <c r="B1041" i="19" s="1"/>
  <c r="C221" i="13"/>
  <c r="C222" i="13" s="1"/>
  <c r="Y218" i="13" s="1"/>
  <c r="C1047" i="16"/>
  <c r="C1066" i="16" s="1"/>
  <c r="C1043" i="16" s="1"/>
  <c r="X993" i="19" l="1"/>
  <c r="C1041" i="19"/>
  <c r="C1060" i="19" s="1"/>
  <c r="C1036" i="19" s="1"/>
  <c r="C1037" i="19" s="1"/>
  <c r="Y1041" i="19" s="1"/>
  <c r="Y1060" i="19" s="1"/>
  <c r="Y1036" i="19" s="1"/>
  <c r="B224" i="13"/>
  <c r="Y227" i="13"/>
  <c r="Y246" i="13" s="1"/>
  <c r="Y222" i="13" s="1"/>
  <c r="Y221" i="13"/>
  <c r="X227" i="13"/>
  <c r="C1039" i="16"/>
  <c r="C1042" i="16" s="1"/>
  <c r="C1044" i="16" s="1"/>
  <c r="X997" i="16"/>
  <c r="X1041" i="19" l="1"/>
  <c r="B1039" i="19"/>
  <c r="Y1032" i="19"/>
  <c r="Y1035" i="19" s="1"/>
  <c r="Y1037" i="19" s="1"/>
  <c r="X1038" i="19" s="1"/>
  <c r="Y223" i="13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B430" i="13"/>
  <c r="Y424" i="13"/>
  <c r="Y427" i="13" s="1"/>
  <c r="Y429" i="13" s="1"/>
  <c r="C473" i="13" l="1"/>
  <c r="C486" i="13" s="1"/>
  <c r="C468" i="13" s="1"/>
  <c r="C464" i="13"/>
  <c r="C467" i="13" s="1"/>
  <c r="B473" i="13"/>
  <c r="X430" i="13"/>
  <c r="C469" i="13" l="1"/>
  <c r="B471" i="13" s="1"/>
  <c r="Y467" i="13"/>
  <c r="X473" i="13" l="1"/>
  <c r="Y473" i="13"/>
  <c r="Y486" i="13" s="1"/>
  <c r="Y468" i="13" s="1"/>
  <c r="Y469" i="13" s="1"/>
  <c r="C505" i="13" s="1"/>
  <c r="C520" i="13" s="1"/>
  <c r="C501" i="13" s="1"/>
  <c r="X470" i="13" l="1"/>
  <c r="C497" i="13"/>
  <c r="C500" i="13" s="1"/>
  <c r="C502" i="13" s="1"/>
  <c r="Y505" i="13" s="1"/>
  <c r="Y520" i="13" s="1"/>
  <c r="Y501" i="13" s="1"/>
  <c r="Y497" i="13" l="1"/>
  <c r="Y500" i="13" s="1"/>
  <c r="Y502" i="13" s="1"/>
  <c r="B503" i="13"/>
  <c r="X505" i="13"/>
  <c r="C547" i="13" l="1"/>
  <c r="C560" i="13" s="1"/>
  <c r="C542" i="13" s="1"/>
  <c r="C538" i="13"/>
  <c r="C541" i="13" s="1"/>
  <c r="X503" i="13"/>
  <c r="B547" i="13"/>
  <c r="C543" i="13" l="1"/>
  <c r="B545" i="13" s="1"/>
  <c r="Y541" i="13"/>
  <c r="C579" i="13"/>
  <c r="C598" i="13" s="1"/>
  <c r="C575" i="13" s="1"/>
  <c r="X547" i="13" l="1"/>
  <c r="Y547" i="13"/>
  <c r="Y560" i="13" s="1"/>
  <c r="Y542" i="13" s="1"/>
  <c r="Y543" i="13" s="1"/>
  <c r="X544" i="13" l="1"/>
  <c r="C571" i="13"/>
  <c r="C574" i="13" s="1"/>
  <c r="C576" i="13" s="1"/>
  <c r="X579" i="13" s="1"/>
  <c r="Y571" i="13"/>
  <c r="Y574" i="13" s="1"/>
  <c r="B577" i="13" l="1"/>
  <c r="Y579" i="13"/>
  <c r="Y598" i="13" s="1"/>
  <c r="Y575" i="13" s="1"/>
  <c r="Y576" i="13" s="1"/>
  <c r="C625" i="13" l="1"/>
  <c r="C639" i="13" s="1"/>
  <c r="C620" i="13" s="1"/>
  <c r="C616" i="13"/>
  <c r="C619" i="13" s="1"/>
  <c r="X577" i="13"/>
  <c r="B625" i="13"/>
  <c r="C665" i="13"/>
  <c r="C684" i="13" s="1"/>
  <c r="C661" i="13" s="1"/>
  <c r="C621" i="13" l="1"/>
  <c r="X625" i="13" s="1"/>
  <c r="Y619" i="13"/>
  <c r="B623" i="13" l="1"/>
  <c r="Y625" i="13"/>
  <c r="Y639" i="13" s="1"/>
  <c r="Y620" i="13" s="1"/>
  <c r="Y621" i="13" s="1"/>
  <c r="X622" i="13" l="1"/>
  <c r="C657" i="13"/>
  <c r="C660" i="13" s="1"/>
  <c r="C662" i="13" s="1"/>
  <c r="X665" i="13" s="1"/>
  <c r="C703" i="13"/>
  <c r="Y657" i="13" l="1"/>
  <c r="Y660" i="13" s="1"/>
  <c r="Y665" i="13"/>
  <c r="Y682" i="13" s="1"/>
  <c r="Y661" i="13" s="1"/>
  <c r="B663" i="13"/>
  <c r="Y662" i="13" l="1"/>
  <c r="X663" i="13" s="1"/>
  <c r="B709" i="13"/>
  <c r="C709" i="13"/>
  <c r="C725" i="13" s="1"/>
  <c r="C704" i="13" s="1"/>
  <c r="C705" i="13" s="1"/>
  <c r="Y709" i="13" s="1"/>
  <c r="Y725" i="13" s="1"/>
  <c r="Y704" i="13" s="1"/>
  <c r="X709" i="13" l="1"/>
  <c r="B707" i="13"/>
  <c r="Y703" i="13"/>
  <c r="Y705" i="13" s="1"/>
  <c r="C753" i="13" l="1"/>
  <c r="C772" i="13" s="1"/>
  <c r="C749" i="13" s="1"/>
  <c r="X706" i="13"/>
  <c r="C745" i="13"/>
  <c r="C748" i="13" s="1"/>
  <c r="C750" i="13" l="1"/>
  <c r="Y753" i="13" s="1"/>
  <c r="Y772" i="13" s="1"/>
  <c r="Y749" i="13" s="1"/>
  <c r="X753" i="13" l="1"/>
  <c r="Y745" i="13"/>
  <c r="Y748" i="13" s="1"/>
  <c r="Y750" i="13" s="1"/>
  <c r="B751" i="13"/>
  <c r="C797" i="13" l="1"/>
  <c r="C815" i="13" s="1"/>
  <c r="C792" i="13" s="1"/>
  <c r="C788" i="13"/>
  <c r="C791" i="13" s="1"/>
  <c r="X751" i="13"/>
  <c r="B797" i="13"/>
  <c r="C793" i="13" l="1"/>
  <c r="Y797" i="13" s="1"/>
  <c r="Y815" i="13" s="1"/>
  <c r="Y792" i="13" s="1"/>
  <c r="B795" i="13"/>
  <c r="Y788" i="13" l="1"/>
  <c r="Y791" i="13" s="1"/>
  <c r="Y793" i="13" s="1"/>
  <c r="C844" i="13" s="1"/>
  <c r="C863" i="13" s="1"/>
  <c r="C840" i="13" s="1"/>
  <c r="X797" i="13"/>
  <c r="X794" i="13" l="1"/>
  <c r="C836" i="13"/>
  <c r="C839" i="13" s="1"/>
  <c r="C841" i="13" s="1"/>
  <c r="Y844" i="13" s="1"/>
  <c r="Y863" i="13" s="1"/>
  <c r="Y840" i="13" s="1"/>
  <c r="B842" i="13" l="1"/>
  <c r="X844" i="13"/>
  <c r="C881" i="13"/>
  <c r="C884" i="13" s="1"/>
  <c r="Y836" i="13"/>
  <c r="Y839" i="13" s="1"/>
  <c r="Y841" i="13" s="1"/>
  <c r="X842" i="13" s="1"/>
  <c r="C890" i="13" l="1"/>
  <c r="C909" i="13" s="1"/>
  <c r="C885" i="13" s="1"/>
  <c r="C886" i="13" s="1"/>
  <c r="X890" i="13" s="1"/>
  <c r="B890" i="13"/>
  <c r="Y881" i="13" l="1"/>
  <c r="Y884" i="13" s="1"/>
  <c r="Y890" i="13"/>
  <c r="Y909" i="13" s="1"/>
  <c r="Y885" i="13" s="1"/>
  <c r="B888" i="13"/>
  <c r="C937" i="13" l="1"/>
  <c r="C956" i="13" s="1"/>
  <c r="C933" i="13" s="1"/>
  <c r="Y886" i="13"/>
  <c r="C929" i="13" s="1"/>
  <c r="C932" i="13" s="1"/>
  <c r="X887" i="13" l="1"/>
  <c r="C934" i="13"/>
  <c r="Y937" i="13" s="1"/>
  <c r="Y956" i="13" s="1"/>
  <c r="Y933" i="13" s="1"/>
  <c r="X937" i="13" l="1"/>
  <c r="Y929" i="13"/>
  <c r="Y932" i="13" s="1"/>
  <c r="Y934" i="13" s="1"/>
  <c r="C983" i="13" s="1"/>
  <c r="C1002" i="13" s="1"/>
  <c r="C978" i="13" s="1"/>
  <c r="B935" i="13"/>
  <c r="C974" i="13"/>
  <c r="C977" i="13" s="1"/>
  <c r="H24" i="1"/>
  <c r="H24" i="7"/>
  <c r="C979" i="13" l="1"/>
  <c r="B981" i="13" s="1"/>
  <c r="B983" i="13"/>
  <c r="X935" i="13"/>
  <c r="X983" i="13"/>
  <c r="Y983" i="13"/>
  <c r="Y1002" i="13" s="1"/>
  <c r="Y978" i="13" s="1"/>
  <c r="Y974" i="13"/>
  <c r="Y977" i="13" s="1"/>
  <c r="AN1054" i="3"/>
  <c r="Y1046" i="3" s="1"/>
  <c r="R1054" i="3"/>
  <c r="C1046" i="3" s="1"/>
  <c r="AD1052" i="3"/>
  <c r="Y1037" i="3" s="1"/>
  <c r="H1052" i="3"/>
  <c r="C1037" i="3" s="1"/>
  <c r="AN1009" i="3"/>
  <c r="R1009" i="3"/>
  <c r="C1000" i="3" s="1"/>
  <c r="AD1007" i="3"/>
  <c r="Y992" i="3" s="1"/>
  <c r="H1007" i="3"/>
  <c r="C992" i="3" s="1"/>
  <c r="Y1000" i="3"/>
  <c r="B999" i="3"/>
  <c r="AN961" i="3"/>
  <c r="Y953" i="3" s="1"/>
  <c r="R961" i="3"/>
  <c r="C953" i="3" s="1"/>
  <c r="AD959" i="3"/>
  <c r="Y944" i="3" s="1"/>
  <c r="H959" i="3"/>
  <c r="C944" i="3" s="1"/>
  <c r="AN916" i="3"/>
  <c r="Y907" i="3" s="1"/>
  <c r="R916" i="3"/>
  <c r="C907" i="3" s="1"/>
  <c r="AD914" i="3"/>
  <c r="Y899" i="3" s="1"/>
  <c r="H914" i="3"/>
  <c r="C899" i="3" s="1"/>
  <c r="B906" i="3"/>
  <c r="AN870" i="3"/>
  <c r="Y862" i="3" s="1"/>
  <c r="R870" i="3"/>
  <c r="C862" i="3" s="1"/>
  <c r="AD868" i="3"/>
  <c r="Y853" i="3" s="1"/>
  <c r="H868" i="3"/>
  <c r="C853" i="3" s="1"/>
  <c r="AN827" i="3"/>
  <c r="Y818" i="3" s="1"/>
  <c r="R827" i="3"/>
  <c r="C818" i="3" s="1"/>
  <c r="AD825" i="3"/>
  <c r="Y810" i="3" s="1"/>
  <c r="H825" i="3"/>
  <c r="C810" i="3" s="1"/>
  <c r="B817" i="3"/>
  <c r="AN781" i="3"/>
  <c r="Y773" i="3" s="1"/>
  <c r="R781" i="3"/>
  <c r="C773" i="3" s="1"/>
  <c r="AD779" i="3"/>
  <c r="Y764" i="3" s="1"/>
  <c r="H779" i="3"/>
  <c r="C764" i="3" s="1"/>
  <c r="AN742" i="3"/>
  <c r="Y733" i="3" s="1"/>
  <c r="R742" i="3"/>
  <c r="C733" i="3" s="1"/>
  <c r="AD740" i="3"/>
  <c r="Y725" i="3" s="1"/>
  <c r="H740" i="3"/>
  <c r="C725" i="3" s="1"/>
  <c r="B732" i="3"/>
  <c r="AN694" i="3"/>
  <c r="Y686" i="3" s="1"/>
  <c r="R694" i="3"/>
  <c r="C686" i="3" s="1"/>
  <c r="AD692" i="3"/>
  <c r="Y677" i="3" s="1"/>
  <c r="H692" i="3"/>
  <c r="C677" i="3" s="1"/>
  <c r="AN649" i="3"/>
  <c r="Y640" i="3" s="1"/>
  <c r="R649" i="3"/>
  <c r="C640" i="3" s="1"/>
  <c r="AD647" i="3"/>
  <c r="Y632" i="3" s="1"/>
  <c r="H647" i="3"/>
  <c r="C632" i="3" s="1"/>
  <c r="B639" i="3"/>
  <c r="AN607" i="3"/>
  <c r="Y599" i="3" s="1"/>
  <c r="R607" i="3"/>
  <c r="C599" i="3" s="1"/>
  <c r="AD605" i="3"/>
  <c r="Y590" i="3" s="1"/>
  <c r="H605" i="3"/>
  <c r="C590" i="3" s="1"/>
  <c r="AN568" i="3"/>
  <c r="Y559" i="3" s="1"/>
  <c r="R568" i="3"/>
  <c r="C559" i="3" s="1"/>
  <c r="AD566" i="3"/>
  <c r="Y551" i="3" s="1"/>
  <c r="H566" i="3"/>
  <c r="C551" i="3" s="1"/>
  <c r="B558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979" i="13" l="1"/>
  <c r="X980" i="13" s="1"/>
  <c r="C13" i="3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B112" i="3"/>
  <c r="X114" i="3"/>
  <c r="Y111" i="3" l="1"/>
  <c r="C145" i="3" s="1"/>
  <c r="C148" i="3" s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70" i="9" l="1"/>
  <c r="Y1062" i="9" s="1"/>
  <c r="R1070" i="9"/>
  <c r="C1062" i="9" s="1"/>
  <c r="AD1068" i="9"/>
  <c r="Y1053" i="9" s="1"/>
  <c r="H1068" i="9"/>
  <c r="C1053" i="9" s="1"/>
  <c r="AN1025" i="9"/>
  <c r="Y1016" i="9" s="1"/>
  <c r="R1025" i="9"/>
  <c r="C1016" i="9" s="1"/>
  <c r="AD1023" i="9"/>
  <c r="Y1008" i="9" s="1"/>
  <c r="H1023" i="9"/>
  <c r="C1008" i="9" s="1"/>
  <c r="B1015" i="9"/>
  <c r="AN977" i="9"/>
  <c r="Y969" i="9" s="1"/>
  <c r="R977" i="9"/>
  <c r="C969" i="9" s="1"/>
  <c r="AD975" i="9"/>
  <c r="Y960" i="9" s="1"/>
  <c r="H975" i="9"/>
  <c r="C960" i="9" s="1"/>
  <c r="AN932" i="9"/>
  <c r="Y923" i="9" s="1"/>
  <c r="R932" i="9"/>
  <c r="C923" i="9" s="1"/>
  <c r="AD930" i="9"/>
  <c r="Y915" i="9" s="1"/>
  <c r="H930" i="9"/>
  <c r="C915" i="9" s="1"/>
  <c r="B922" i="9"/>
  <c r="AN883" i="9"/>
  <c r="Y875" i="9" s="1"/>
  <c r="R883" i="9"/>
  <c r="C875" i="9" s="1"/>
  <c r="AD881" i="9"/>
  <c r="Y866" i="9" s="1"/>
  <c r="H881" i="9"/>
  <c r="C866" i="9" s="1"/>
  <c r="AN838" i="9"/>
  <c r="Y829" i="9" s="1"/>
  <c r="R838" i="9"/>
  <c r="C829" i="9" s="1"/>
  <c r="AD836" i="9"/>
  <c r="Y821" i="9" s="1"/>
  <c r="H836" i="9"/>
  <c r="C821" i="9" s="1"/>
  <c r="B828" i="9"/>
  <c r="AN790" i="9"/>
  <c r="Y782" i="9" s="1"/>
  <c r="R790" i="9"/>
  <c r="C782" i="9" s="1"/>
  <c r="AD788" i="9"/>
  <c r="Y773" i="9" s="1"/>
  <c r="H788" i="9"/>
  <c r="C773" i="9" s="1"/>
  <c r="AN745" i="9"/>
  <c r="Y736" i="9" s="1"/>
  <c r="R745" i="9"/>
  <c r="C736" i="9" s="1"/>
  <c r="AD743" i="9"/>
  <c r="Y728" i="9" s="1"/>
  <c r="H743" i="9"/>
  <c r="C728" i="9" s="1"/>
  <c r="B735" i="9"/>
  <c r="AN697" i="9"/>
  <c r="Y689" i="9" s="1"/>
  <c r="R697" i="9"/>
  <c r="C689" i="9" s="1"/>
  <c r="AD695" i="9"/>
  <c r="Y680" i="9" s="1"/>
  <c r="H695" i="9"/>
  <c r="C680" i="9" s="1"/>
  <c r="AN657" i="9"/>
  <c r="Y648" i="9" s="1"/>
  <c r="R657" i="9"/>
  <c r="C648" i="9" s="1"/>
  <c r="AD655" i="9"/>
  <c r="Y640" i="9" s="1"/>
  <c r="H655" i="9"/>
  <c r="C640" i="9" s="1"/>
  <c r="B647" i="9"/>
  <c r="AN609" i="9"/>
  <c r="Y601" i="9" s="1"/>
  <c r="R609" i="9"/>
  <c r="C601" i="9" s="1"/>
  <c r="AD607" i="9"/>
  <c r="Y592" i="9" s="1"/>
  <c r="H607" i="9"/>
  <c r="C592" i="9" s="1"/>
  <c r="AN570" i="9"/>
  <c r="Y561" i="9" s="1"/>
  <c r="R570" i="9"/>
  <c r="C561" i="9" s="1"/>
  <c r="AD568" i="9"/>
  <c r="Y553" i="9" s="1"/>
  <c r="B560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45" i="8"/>
  <c r="Y1037" i="8" s="1"/>
  <c r="R1045" i="8"/>
  <c r="C1037" i="8" s="1"/>
  <c r="AD1043" i="8"/>
  <c r="Y1028" i="8" s="1"/>
  <c r="H1043" i="8"/>
  <c r="C1028" i="8" s="1"/>
  <c r="AN1000" i="8"/>
  <c r="Y991" i="8" s="1"/>
  <c r="R1000" i="8"/>
  <c r="C991" i="8" s="1"/>
  <c r="AD998" i="8"/>
  <c r="Y983" i="8" s="1"/>
  <c r="H998" i="8"/>
  <c r="C983" i="8" s="1"/>
  <c r="B990" i="8"/>
  <c r="AN952" i="8"/>
  <c r="Y944" i="8" s="1"/>
  <c r="R952" i="8"/>
  <c r="C944" i="8" s="1"/>
  <c r="AD950" i="8"/>
  <c r="Y935" i="8" s="1"/>
  <c r="H950" i="8"/>
  <c r="C935" i="8" s="1"/>
  <c r="AN907" i="8"/>
  <c r="Y898" i="8" s="1"/>
  <c r="R907" i="8"/>
  <c r="C898" i="8" s="1"/>
  <c r="AD905" i="8"/>
  <c r="Y890" i="8" s="1"/>
  <c r="H905" i="8"/>
  <c r="C890" i="8" s="1"/>
  <c r="B897" i="8"/>
  <c r="AN864" i="8"/>
  <c r="Y856" i="8" s="1"/>
  <c r="R864" i="8"/>
  <c r="C856" i="8" s="1"/>
  <c r="AD862" i="8"/>
  <c r="Y847" i="8" s="1"/>
  <c r="H862" i="8"/>
  <c r="C847" i="8" s="1"/>
  <c r="AN824" i="8"/>
  <c r="Y815" i="8" s="1"/>
  <c r="R824" i="8"/>
  <c r="C815" i="8" s="1"/>
  <c r="AD822" i="8"/>
  <c r="Y807" i="8" s="1"/>
  <c r="H822" i="8"/>
  <c r="C807" i="8" s="1"/>
  <c r="B814" i="8"/>
  <c r="AN781" i="8"/>
  <c r="Y773" i="8" s="1"/>
  <c r="R781" i="8"/>
  <c r="C773" i="8" s="1"/>
  <c r="AD779" i="8"/>
  <c r="Y764" i="8" s="1"/>
  <c r="H779" i="8"/>
  <c r="C764" i="8" s="1"/>
  <c r="AN743" i="8"/>
  <c r="Y734" i="8" s="1"/>
  <c r="R743" i="8"/>
  <c r="C734" i="8" s="1"/>
  <c r="AD741" i="8"/>
  <c r="Y726" i="8" s="1"/>
  <c r="H741" i="8"/>
  <c r="C726" i="8" s="1"/>
  <c r="B733" i="8"/>
  <c r="AN702" i="8"/>
  <c r="Y694" i="8" s="1"/>
  <c r="R702" i="8"/>
  <c r="C694" i="8" s="1"/>
  <c r="AD700" i="8"/>
  <c r="Y685" i="8" s="1"/>
  <c r="H700" i="8"/>
  <c r="C685" i="8" s="1"/>
  <c r="AN663" i="8"/>
  <c r="Y654" i="8" s="1"/>
  <c r="R663" i="8"/>
  <c r="C654" i="8" s="1"/>
  <c r="AD661" i="8"/>
  <c r="Y646" i="8" s="1"/>
  <c r="H661" i="8"/>
  <c r="C646" i="8" s="1"/>
  <c r="B653" i="8"/>
  <c r="AN615" i="8"/>
  <c r="Y607" i="8" s="1"/>
  <c r="R615" i="8"/>
  <c r="C607" i="8" s="1"/>
  <c r="AD613" i="8"/>
  <c r="Y598" i="8" s="1"/>
  <c r="H613" i="8"/>
  <c r="C598" i="8" s="1"/>
  <c r="AN570" i="8"/>
  <c r="Y561" i="8" s="1"/>
  <c r="R570" i="8"/>
  <c r="C561" i="8" s="1"/>
  <c r="AD568" i="8"/>
  <c r="Y553" i="8" s="1"/>
  <c r="H568" i="8"/>
  <c r="C553" i="8" s="1"/>
  <c r="B560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C755" i="7" s="1"/>
  <c r="B762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29" i="6"/>
  <c r="Y1021" i="6" s="1"/>
  <c r="R1029" i="6"/>
  <c r="C1021" i="6" s="1"/>
  <c r="AD1027" i="6"/>
  <c r="Y1012" i="6" s="1"/>
  <c r="H1027" i="6"/>
  <c r="C1012" i="6" s="1"/>
  <c r="AN984" i="6"/>
  <c r="Y975" i="6" s="1"/>
  <c r="R984" i="6"/>
  <c r="C975" i="6" s="1"/>
  <c r="AD982" i="6"/>
  <c r="Y967" i="6" s="1"/>
  <c r="H982" i="6"/>
  <c r="C967" i="6" s="1"/>
  <c r="B974" i="6"/>
  <c r="AN936" i="6"/>
  <c r="Y928" i="6" s="1"/>
  <c r="R936" i="6"/>
  <c r="C928" i="6" s="1"/>
  <c r="AD934" i="6"/>
  <c r="Y919" i="6" s="1"/>
  <c r="H934" i="6"/>
  <c r="C919" i="6" s="1"/>
  <c r="AN891" i="6"/>
  <c r="Y882" i="6" s="1"/>
  <c r="R891" i="6"/>
  <c r="C882" i="6" s="1"/>
  <c r="AD889" i="6"/>
  <c r="Y874" i="6" s="1"/>
  <c r="B881" i="6"/>
  <c r="AN845" i="6"/>
  <c r="Y837" i="6" s="1"/>
  <c r="R845" i="6"/>
  <c r="C837" i="6" s="1"/>
  <c r="AD843" i="6"/>
  <c r="Y828" i="6" s="1"/>
  <c r="H843" i="6"/>
  <c r="C828" i="6" s="1"/>
  <c r="AN802" i="6"/>
  <c r="Y793" i="6" s="1"/>
  <c r="R802" i="6"/>
  <c r="C793" i="6" s="1"/>
  <c r="AD800" i="6"/>
  <c r="Y785" i="6" s="1"/>
  <c r="H800" i="6"/>
  <c r="C785" i="6" s="1"/>
  <c r="B792" i="6"/>
  <c r="AN757" i="6"/>
  <c r="Y749" i="6" s="1"/>
  <c r="R757" i="6"/>
  <c r="C749" i="6" s="1"/>
  <c r="AD755" i="6"/>
  <c r="Y740" i="6" s="1"/>
  <c r="H755" i="6"/>
  <c r="C740" i="6" s="1"/>
  <c r="AN707" i="6"/>
  <c r="Y701" i="6" s="1"/>
  <c r="R714" i="6"/>
  <c r="C705" i="6" s="1"/>
  <c r="AD708" i="6"/>
  <c r="Y693" i="6" s="1"/>
  <c r="H712" i="6"/>
  <c r="C697" i="6" s="1"/>
  <c r="B704" i="6"/>
  <c r="AN670" i="6"/>
  <c r="Y662" i="6" s="1"/>
  <c r="R670" i="6"/>
  <c r="C662" i="6" s="1"/>
  <c r="AD668" i="6"/>
  <c r="Y653" i="6" s="1"/>
  <c r="H668" i="6"/>
  <c r="C653" i="6" s="1"/>
  <c r="AN632" i="6"/>
  <c r="Y623" i="6" s="1"/>
  <c r="R632" i="6"/>
  <c r="C623" i="6" s="1"/>
  <c r="Y615" i="6"/>
  <c r="H630" i="6"/>
  <c r="C615" i="6" s="1"/>
  <c r="B622" i="6"/>
  <c r="AN585" i="6"/>
  <c r="Y577" i="6" s="1"/>
  <c r="R585" i="6"/>
  <c r="C577" i="6" s="1"/>
  <c r="AD583" i="6"/>
  <c r="Y568" i="6" s="1"/>
  <c r="AN543" i="6"/>
  <c r="Y534" i="6" s="1"/>
  <c r="R543" i="6"/>
  <c r="C534" i="6" s="1"/>
  <c r="AD541" i="6"/>
  <c r="Y526" i="6" s="1"/>
  <c r="H541" i="6"/>
  <c r="C526" i="6" s="1"/>
  <c r="B533" i="6"/>
  <c r="AN501" i="6"/>
  <c r="Y493" i="6" s="1"/>
  <c r="R501" i="6"/>
  <c r="C493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Y9" i="6"/>
  <c r="H24" i="6"/>
  <c r="C9" i="6" s="1"/>
  <c r="B16" i="6"/>
  <c r="AN1020" i="5"/>
  <c r="Y1012" i="5" s="1"/>
  <c r="R1020" i="5"/>
  <c r="C1012" i="5" s="1"/>
  <c r="AD1018" i="5"/>
  <c r="Y1003" i="5" s="1"/>
  <c r="H1018" i="5"/>
  <c r="C1003" i="5" s="1"/>
  <c r="AN975" i="5"/>
  <c r="Y966" i="5" s="1"/>
  <c r="R975" i="5"/>
  <c r="C966" i="5" s="1"/>
  <c r="AD973" i="5"/>
  <c r="Y958" i="5" s="1"/>
  <c r="H973" i="5"/>
  <c r="C958" i="5" s="1"/>
  <c r="B965" i="5"/>
  <c r="AN931" i="5"/>
  <c r="Y923" i="5" s="1"/>
  <c r="R931" i="5"/>
  <c r="C923" i="5" s="1"/>
  <c r="AD929" i="5"/>
  <c r="Y914" i="5" s="1"/>
  <c r="H929" i="5"/>
  <c r="C914" i="5" s="1"/>
  <c r="AN888" i="5"/>
  <c r="Y879" i="5" s="1"/>
  <c r="R888" i="5"/>
  <c r="C879" i="5" s="1"/>
  <c r="AD886" i="5"/>
  <c r="Y871" i="5" s="1"/>
  <c r="H886" i="5"/>
  <c r="C871" i="5" s="1"/>
  <c r="B878" i="5"/>
  <c r="AN839" i="5"/>
  <c r="Y831" i="5" s="1"/>
  <c r="R839" i="5"/>
  <c r="C831" i="5" s="1"/>
  <c r="AD837" i="5"/>
  <c r="Y822" i="5" s="1"/>
  <c r="H837" i="5"/>
  <c r="C822" i="5" s="1"/>
  <c r="AN794" i="5"/>
  <c r="Y785" i="5" s="1"/>
  <c r="R794" i="5"/>
  <c r="C785" i="5" s="1"/>
  <c r="AD792" i="5"/>
  <c r="Y777" i="5" s="1"/>
  <c r="H792" i="5"/>
  <c r="C777" i="5" s="1"/>
  <c r="B784" i="5"/>
  <c r="AN753" i="5"/>
  <c r="Y745" i="5" s="1"/>
  <c r="R753" i="5"/>
  <c r="C745" i="5" s="1"/>
  <c r="AD751" i="5"/>
  <c r="Y736" i="5" s="1"/>
  <c r="H751" i="5"/>
  <c r="C736" i="5" s="1"/>
  <c r="AN710" i="5"/>
  <c r="Y701" i="5" s="1"/>
  <c r="R710" i="5"/>
  <c r="C701" i="5" s="1"/>
  <c r="AD708" i="5"/>
  <c r="Y693" i="5" s="1"/>
  <c r="H708" i="5"/>
  <c r="C693" i="5" s="1"/>
  <c r="B700" i="5"/>
  <c r="AN668" i="5"/>
  <c r="Y660" i="5" s="1"/>
  <c r="R668" i="5"/>
  <c r="C660" i="5" s="1"/>
  <c r="AD666" i="5"/>
  <c r="Y651" i="5" s="1"/>
  <c r="H666" i="5"/>
  <c r="C651" i="5" s="1"/>
  <c r="AN623" i="5"/>
  <c r="Y614" i="5" s="1"/>
  <c r="R623" i="5"/>
  <c r="C614" i="5" s="1"/>
  <c r="AD621" i="5"/>
  <c r="Y606" i="5" s="1"/>
  <c r="H621" i="5"/>
  <c r="C606" i="5" s="1"/>
  <c r="B613" i="5"/>
  <c r="AN579" i="5"/>
  <c r="Y571" i="5" s="1"/>
  <c r="R579" i="5"/>
  <c r="C571" i="5" s="1"/>
  <c r="AD577" i="5"/>
  <c r="Y562" i="5" s="1"/>
  <c r="H577" i="5"/>
  <c r="C562" i="5" s="1"/>
  <c r="AN538" i="5"/>
  <c r="Y529" i="5" s="1"/>
  <c r="R538" i="5"/>
  <c r="C529" i="5" s="1"/>
  <c r="AD536" i="5"/>
  <c r="Y521" i="5" s="1"/>
  <c r="H536" i="5"/>
  <c r="C521" i="5" s="1"/>
  <c r="B528" i="5"/>
  <c r="AN492" i="5"/>
  <c r="Y484" i="5" s="1"/>
  <c r="R492" i="5"/>
  <c r="C484" i="5" s="1"/>
  <c r="AD490" i="5"/>
  <c r="Y475" i="5" s="1"/>
  <c r="H490" i="5"/>
  <c r="C475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Y394" i="5" s="1"/>
  <c r="C392" i="5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29" i="4"/>
  <c r="Y1021" i="4" s="1"/>
  <c r="R1029" i="4"/>
  <c r="C1021" i="4" s="1"/>
  <c r="AD1027" i="4"/>
  <c r="Y1012" i="4" s="1"/>
  <c r="H1027" i="4"/>
  <c r="C1012" i="4" s="1"/>
  <c r="AN984" i="4"/>
  <c r="Y975" i="4" s="1"/>
  <c r="R984" i="4"/>
  <c r="C975" i="4" s="1"/>
  <c r="AD982" i="4"/>
  <c r="Y967" i="4" s="1"/>
  <c r="H982" i="4"/>
  <c r="C967" i="4" s="1"/>
  <c r="B974" i="4"/>
  <c r="AN936" i="4"/>
  <c r="Y928" i="4" s="1"/>
  <c r="R936" i="4"/>
  <c r="C928" i="4" s="1"/>
  <c r="AD934" i="4"/>
  <c r="Y919" i="4" s="1"/>
  <c r="H934" i="4"/>
  <c r="C919" i="4" s="1"/>
  <c r="AN891" i="4"/>
  <c r="Y882" i="4" s="1"/>
  <c r="R891" i="4"/>
  <c r="C882" i="4" s="1"/>
  <c r="AD889" i="4"/>
  <c r="Y874" i="4" s="1"/>
  <c r="H889" i="4"/>
  <c r="C874" i="4" s="1"/>
  <c r="B881" i="4"/>
  <c r="AN845" i="4"/>
  <c r="Y837" i="4" s="1"/>
  <c r="R845" i="4"/>
  <c r="C837" i="4" s="1"/>
  <c r="AD843" i="4"/>
  <c r="Y828" i="4" s="1"/>
  <c r="H843" i="4"/>
  <c r="C828" i="4" s="1"/>
  <c r="AN800" i="4"/>
  <c r="Y791" i="4" s="1"/>
  <c r="R800" i="4"/>
  <c r="C791" i="4" s="1"/>
  <c r="AD798" i="4"/>
  <c r="Y783" i="4" s="1"/>
  <c r="H798" i="4"/>
  <c r="C783" i="4" s="1"/>
  <c r="B790" i="4"/>
  <c r="AN755" i="4"/>
  <c r="Y747" i="4" s="1"/>
  <c r="R755" i="4"/>
  <c r="C747" i="4" s="1"/>
  <c r="AD753" i="4"/>
  <c r="Y738" i="4" s="1"/>
  <c r="H753" i="4"/>
  <c r="C738" i="4" s="1"/>
  <c r="AN716" i="4"/>
  <c r="Y707" i="4" s="1"/>
  <c r="R716" i="4"/>
  <c r="C707" i="4" s="1"/>
  <c r="AD714" i="4"/>
  <c r="Y699" i="4" s="1"/>
  <c r="H714" i="4"/>
  <c r="C699" i="4" s="1"/>
  <c r="B706" i="4"/>
  <c r="AN674" i="4"/>
  <c r="Y666" i="4" s="1"/>
  <c r="R674" i="4"/>
  <c r="C666" i="4" s="1"/>
  <c r="AD672" i="4"/>
  <c r="Y657" i="4" s="1"/>
  <c r="H672" i="4"/>
  <c r="C657" i="4" s="1"/>
  <c r="AN629" i="4"/>
  <c r="Y620" i="4" s="1"/>
  <c r="R629" i="4"/>
  <c r="C620" i="4" s="1"/>
  <c r="AD627" i="4"/>
  <c r="Y612" i="4" s="1"/>
  <c r="H627" i="4"/>
  <c r="C612" i="4" s="1"/>
  <c r="B619" i="4"/>
  <c r="AN587" i="4"/>
  <c r="Y579" i="4" s="1"/>
  <c r="R587" i="4"/>
  <c r="C579" i="4" s="1"/>
  <c r="AD585" i="4"/>
  <c r="Y570" i="4" s="1"/>
  <c r="H585" i="4"/>
  <c r="C570" i="4" s="1"/>
  <c r="AN546" i="4"/>
  <c r="Y537" i="4" s="1"/>
  <c r="R546" i="4"/>
  <c r="C537" i="4" s="1"/>
  <c r="AD544" i="4"/>
  <c r="Y529" i="4" s="1"/>
  <c r="H544" i="4"/>
  <c r="C529" i="4" s="1"/>
  <c r="B536" i="4"/>
  <c r="Y492" i="4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23" i="2"/>
  <c r="Y1015" i="2" s="1"/>
  <c r="R1023" i="2"/>
  <c r="C1015" i="2" s="1"/>
  <c r="AD1021" i="2"/>
  <c r="Y1006" i="2" s="1"/>
  <c r="H1021" i="2"/>
  <c r="C1006" i="2" s="1"/>
  <c r="AN978" i="2"/>
  <c r="Y969" i="2" s="1"/>
  <c r="R978" i="2"/>
  <c r="C969" i="2" s="1"/>
  <c r="AD976" i="2"/>
  <c r="Y961" i="2" s="1"/>
  <c r="H976" i="2"/>
  <c r="C961" i="2" s="1"/>
  <c r="B968" i="2"/>
  <c r="AN930" i="2"/>
  <c r="Y922" i="2" s="1"/>
  <c r="R930" i="2"/>
  <c r="C922" i="2" s="1"/>
  <c r="AD928" i="2"/>
  <c r="Y913" i="2" s="1"/>
  <c r="H928" i="2"/>
  <c r="C913" i="2" s="1"/>
  <c r="AN885" i="2"/>
  <c r="Y874" i="2" s="1"/>
  <c r="R880" i="2"/>
  <c r="C876" i="2" s="1"/>
  <c r="AD883" i="2"/>
  <c r="Y866" i="2" s="1"/>
  <c r="H883" i="2"/>
  <c r="C868" i="2" s="1"/>
  <c r="B875" i="2"/>
  <c r="AN836" i="2"/>
  <c r="Y828" i="2" s="1"/>
  <c r="R836" i="2"/>
  <c r="C828" i="2" s="1"/>
  <c r="AD834" i="2"/>
  <c r="Y819" i="2" s="1"/>
  <c r="H834" i="2"/>
  <c r="C819" i="2" s="1"/>
  <c r="AN793" i="2"/>
  <c r="Y784" i="2" s="1"/>
  <c r="R793" i="2"/>
  <c r="C784" i="2" s="1"/>
  <c r="AD791" i="2"/>
  <c r="Y776" i="2" s="1"/>
  <c r="H791" i="2"/>
  <c r="C776" i="2" s="1"/>
  <c r="B783" i="2"/>
  <c r="AN748" i="2"/>
  <c r="Y740" i="2" s="1"/>
  <c r="R748" i="2"/>
  <c r="C740" i="2" s="1"/>
  <c r="AD746" i="2"/>
  <c r="Y731" i="2" s="1"/>
  <c r="H746" i="2"/>
  <c r="C731" i="2" s="1"/>
  <c r="AN705" i="2"/>
  <c r="Y696" i="2" s="1"/>
  <c r="R705" i="2"/>
  <c r="C696" i="2" s="1"/>
  <c r="AD703" i="2"/>
  <c r="Y688" i="2" s="1"/>
  <c r="B695" i="2"/>
  <c r="AN663" i="2"/>
  <c r="Y655" i="2" s="1"/>
  <c r="R663" i="2"/>
  <c r="C655" i="2" s="1"/>
  <c r="AD661" i="2"/>
  <c r="Y646" i="2" s="1"/>
  <c r="AN620" i="2"/>
  <c r="Y611" i="2" s="1"/>
  <c r="R620" i="2"/>
  <c r="C611" i="2" s="1"/>
  <c r="AD618" i="2"/>
  <c r="Y603" i="2" s="1"/>
  <c r="H618" i="2"/>
  <c r="C603" i="2" s="1"/>
  <c r="B610" i="2"/>
  <c r="AN574" i="2"/>
  <c r="Y566" i="2" s="1"/>
  <c r="R574" i="2"/>
  <c r="C566" i="2" s="1"/>
  <c r="AD572" i="2"/>
  <c r="Y557" i="2" s="1"/>
  <c r="AN535" i="2"/>
  <c r="Y526" i="2" s="1"/>
  <c r="R535" i="2"/>
  <c r="C526" i="2" s="1"/>
  <c r="AD533" i="2"/>
  <c r="Y518" i="2" s="1"/>
  <c r="H533" i="2"/>
  <c r="C518" i="2" s="1"/>
  <c r="B525" i="2"/>
  <c r="AN492" i="2"/>
  <c r="Y484" i="2" s="1"/>
  <c r="R492" i="2"/>
  <c r="C484" i="2" s="1"/>
  <c r="AD490" i="2"/>
  <c r="Y475" i="2" s="1"/>
  <c r="H490" i="2"/>
  <c r="C475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03" i="11"/>
  <c r="Y1095" i="11" s="1"/>
  <c r="R1103" i="11"/>
  <c r="C1095" i="11" s="1"/>
  <c r="AD1101" i="11"/>
  <c r="Y1086" i="11" s="1"/>
  <c r="H1101" i="11"/>
  <c r="C1086" i="11" s="1"/>
  <c r="AN1058" i="11"/>
  <c r="Y1049" i="11" s="1"/>
  <c r="R1058" i="11"/>
  <c r="C1049" i="11" s="1"/>
  <c r="AD1056" i="11"/>
  <c r="Y1041" i="11" s="1"/>
  <c r="H1056" i="11"/>
  <c r="C1041" i="11" s="1"/>
  <c r="B1048" i="11"/>
  <c r="AN1010" i="11"/>
  <c r="Y1002" i="11" s="1"/>
  <c r="R1010" i="11"/>
  <c r="C1002" i="11" s="1"/>
  <c r="AD1008" i="11"/>
  <c r="Y993" i="11" s="1"/>
  <c r="H1008" i="11"/>
  <c r="C993" i="11" s="1"/>
  <c r="AN965" i="11"/>
  <c r="Y956" i="11" s="1"/>
  <c r="R965" i="11"/>
  <c r="C956" i="11" s="1"/>
  <c r="AD963" i="11"/>
  <c r="Y948" i="11" s="1"/>
  <c r="H963" i="11"/>
  <c r="C948" i="11" s="1"/>
  <c r="B955" i="11"/>
  <c r="AN916" i="11"/>
  <c r="Y908" i="11" s="1"/>
  <c r="R916" i="11"/>
  <c r="C908" i="11" s="1"/>
  <c r="AD914" i="11"/>
  <c r="Y899" i="11" s="1"/>
  <c r="H914" i="11"/>
  <c r="C899" i="11" s="1"/>
  <c r="AN871" i="11"/>
  <c r="Y862" i="11" s="1"/>
  <c r="R871" i="11"/>
  <c r="C862" i="11" s="1"/>
  <c r="AD869" i="11"/>
  <c r="Y854" i="11" s="1"/>
  <c r="H869" i="11"/>
  <c r="C854" i="11" s="1"/>
  <c r="B861" i="11"/>
  <c r="AN823" i="11"/>
  <c r="Y815" i="11" s="1"/>
  <c r="R823" i="11"/>
  <c r="C815" i="11" s="1"/>
  <c r="AD821" i="11"/>
  <c r="Y806" i="11" s="1"/>
  <c r="H821" i="11"/>
  <c r="C806" i="11" s="1"/>
  <c r="AN778" i="11"/>
  <c r="Y769" i="11" s="1"/>
  <c r="R778" i="11"/>
  <c r="C769" i="11" s="1"/>
  <c r="AD776" i="11"/>
  <c r="Y761" i="11" s="1"/>
  <c r="H776" i="11"/>
  <c r="C761" i="11" s="1"/>
  <c r="B768" i="11"/>
  <c r="AN730" i="11"/>
  <c r="Y722" i="11" s="1"/>
  <c r="R730" i="11"/>
  <c r="C722" i="11" s="1"/>
  <c r="AD728" i="11"/>
  <c r="Y713" i="11" s="1"/>
  <c r="H728" i="11"/>
  <c r="C713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C13" i="8"/>
  <c r="C9" i="8"/>
  <c r="Y8" i="7"/>
  <c r="Y11" i="7" s="1"/>
  <c r="Y8" i="5"/>
  <c r="Y11" i="5" s="1"/>
  <c r="C13" i="2"/>
  <c r="C9" i="2"/>
  <c r="AN1046" i="1"/>
  <c r="Y1038" i="1" s="1"/>
  <c r="R1046" i="1"/>
  <c r="C1038" i="1" s="1"/>
  <c r="AD1044" i="1"/>
  <c r="Y1029" i="1" s="1"/>
  <c r="H1044" i="1"/>
  <c r="C1029" i="1" s="1"/>
  <c r="AN1001" i="1"/>
  <c r="Y992" i="1" s="1"/>
  <c r="R1001" i="1"/>
  <c r="C992" i="1" s="1"/>
  <c r="AD999" i="1"/>
  <c r="Y984" i="1" s="1"/>
  <c r="H999" i="1"/>
  <c r="C984" i="1" s="1"/>
  <c r="B991" i="1"/>
  <c r="AN953" i="1"/>
  <c r="Y945" i="1" s="1"/>
  <c r="R953" i="1"/>
  <c r="C945" i="1" s="1"/>
  <c r="AD951" i="1"/>
  <c r="Y936" i="1" s="1"/>
  <c r="H951" i="1"/>
  <c r="C936" i="1" s="1"/>
  <c r="AN908" i="1"/>
  <c r="Y899" i="1" s="1"/>
  <c r="R908" i="1"/>
  <c r="C899" i="1" s="1"/>
  <c r="AD906" i="1"/>
  <c r="Y891" i="1" s="1"/>
  <c r="H906" i="1"/>
  <c r="B898" i="1"/>
  <c r="AN862" i="1"/>
  <c r="Y854" i="1" s="1"/>
  <c r="R862" i="1"/>
  <c r="C854" i="1" s="1"/>
  <c r="AD860" i="1"/>
  <c r="Y845" i="1" s="1"/>
  <c r="H860" i="1"/>
  <c r="C845" i="1" s="1"/>
  <c r="AN819" i="1"/>
  <c r="Y810" i="1" s="1"/>
  <c r="R819" i="1"/>
  <c r="C810" i="1" s="1"/>
  <c r="AD817" i="1"/>
  <c r="Y802" i="1" s="1"/>
  <c r="H817" i="1"/>
  <c r="C802" i="1" s="1"/>
  <c r="B809" i="1"/>
  <c r="AN776" i="1"/>
  <c r="Y768" i="1" s="1"/>
  <c r="R776" i="1"/>
  <c r="C768" i="1" s="1"/>
  <c r="AD774" i="1"/>
  <c r="Y759" i="1" s="1"/>
  <c r="H774" i="1"/>
  <c r="C759" i="1" s="1"/>
  <c r="AN738" i="1"/>
  <c r="Y729" i="1" s="1"/>
  <c r="R738" i="1"/>
  <c r="C729" i="1" s="1"/>
  <c r="AD736" i="1"/>
  <c r="Y721" i="1" s="1"/>
  <c r="H736" i="1"/>
  <c r="C721" i="1" s="1"/>
  <c r="B728" i="1"/>
  <c r="AN690" i="1"/>
  <c r="Y682" i="1" s="1"/>
  <c r="R690" i="1"/>
  <c r="C682" i="1" s="1"/>
  <c r="AD688" i="1"/>
  <c r="Y673" i="1" s="1"/>
  <c r="H688" i="1"/>
  <c r="C673" i="1" s="1"/>
  <c r="AN650" i="1"/>
  <c r="Y641" i="1" s="1"/>
  <c r="R650" i="1"/>
  <c r="C641" i="1" s="1"/>
  <c r="AD648" i="1"/>
  <c r="Y633" i="1" s="1"/>
  <c r="H648" i="1"/>
  <c r="C633" i="1" s="1"/>
  <c r="B640" i="1"/>
  <c r="AN604" i="1"/>
  <c r="Y596" i="1" s="1"/>
  <c r="R604" i="1"/>
  <c r="C596" i="1" s="1"/>
  <c r="AD602" i="1"/>
  <c r="Y587" i="1" s="1"/>
  <c r="H602" i="1"/>
  <c r="C587" i="1" s="1"/>
  <c r="AN569" i="1"/>
  <c r="Y560" i="1" s="1"/>
  <c r="R569" i="1"/>
  <c r="C560" i="1" s="1"/>
  <c r="AD567" i="1"/>
  <c r="Y552" i="1" s="1"/>
  <c r="H567" i="1"/>
  <c r="C552" i="1" s="1"/>
  <c r="B559" i="1"/>
  <c r="AN518" i="1"/>
  <c r="Y510" i="1" s="1"/>
  <c r="R518" i="1"/>
  <c r="C510" i="1" s="1"/>
  <c r="AD516" i="1"/>
  <c r="Y501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M61" i="12"/>
  <c r="D84" i="12"/>
  <c r="Q56" i="12"/>
  <c r="Q61" i="12" s="1"/>
  <c r="H79" i="12"/>
  <c r="H84" i="12" s="1"/>
  <c r="D61" i="12"/>
  <c r="H56" i="12"/>
  <c r="H61" i="12" s="1"/>
  <c r="M36" i="12"/>
  <c r="D36" i="12"/>
  <c r="Q31" i="12"/>
  <c r="Q36" i="12" s="1"/>
  <c r="H31" i="12"/>
  <c r="H36" i="12" s="1"/>
  <c r="AP33" i="12"/>
  <c r="AF33" i="12"/>
  <c r="AT28" i="12"/>
  <c r="AT33" i="12" s="1"/>
  <c r="AJ28" i="12"/>
  <c r="AJ33" i="12" s="1"/>
  <c r="D14" i="12"/>
  <c r="H9" i="12"/>
  <c r="H14" i="12" s="1"/>
  <c r="AP12" i="12"/>
  <c r="AT7" i="12"/>
  <c r="AT12" i="12" s="1"/>
  <c r="AJ7" i="12"/>
  <c r="AJ12" i="12" s="1"/>
  <c r="AF12" i="12"/>
  <c r="X16" i="9" l="1"/>
  <c r="X16" i="6"/>
  <c r="Y8" i="6"/>
  <c r="Y11" i="6" s="1"/>
  <c r="Y13" i="6" s="1"/>
  <c r="B14" i="6"/>
  <c r="Y16" i="11"/>
  <c r="Y35" i="11" s="1"/>
  <c r="Y12" i="11" s="1"/>
  <c r="B14" i="7"/>
  <c r="Y8" i="11"/>
  <c r="Y11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N37" i="12"/>
  <c r="AQ34" i="12"/>
  <c r="AQ13" i="12"/>
  <c r="AG34" i="12"/>
  <c r="AG13" i="12"/>
  <c r="E15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2" i="12"/>
  <c r="E85" i="12"/>
  <c r="N62" i="12"/>
  <c r="E37" i="12"/>
  <c r="Y13" i="11" l="1"/>
  <c r="B62" i="11" s="1"/>
  <c r="B62" i="7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C53" i="4" s="1"/>
  <c r="Y13" i="2"/>
  <c r="D56" i="10"/>
  <c r="D38" i="10"/>
  <c r="D17" i="10"/>
  <c r="X14" i="11" l="1"/>
  <c r="C53" i="11"/>
  <c r="C56" i="11" s="1"/>
  <c r="C62" i="11"/>
  <c r="C81" i="11" s="1"/>
  <c r="C57" i="11" s="1"/>
  <c r="B63" i="10"/>
  <c r="C58" i="6"/>
  <c r="X62" i="6" s="1"/>
  <c r="C58" i="5"/>
  <c r="B60" i="5" s="1"/>
  <c r="C58" i="9"/>
  <c r="C62" i="8"/>
  <c r="C81" i="8" s="1"/>
  <c r="C57" i="8" s="1"/>
  <c r="B62" i="8"/>
  <c r="C53" i="8"/>
  <c r="C56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6" i="4"/>
  <c r="X14" i="4"/>
  <c r="B62" i="2"/>
  <c r="C53" i="2"/>
  <c r="C56" i="2" s="1"/>
  <c r="C62" i="2"/>
  <c r="C81" i="2" s="1"/>
  <c r="C57" i="2" s="1"/>
  <c r="X14" i="2"/>
  <c r="C58" i="11" l="1"/>
  <c r="X62" i="11" s="1"/>
  <c r="C58" i="8"/>
  <c r="X62" i="8" s="1"/>
  <c r="B60" i="11"/>
  <c r="Y62" i="11"/>
  <c r="Y81" i="11" s="1"/>
  <c r="Y57" i="11" s="1"/>
  <c r="Y53" i="11"/>
  <c r="Y56" i="11" s="1"/>
  <c r="Y53" i="5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B60" i="8"/>
  <c r="C58" i="2"/>
  <c r="Y58" i="11" l="1"/>
  <c r="C106" i="11" s="1"/>
  <c r="C109" i="11" s="1"/>
  <c r="X59" i="11"/>
  <c r="C114" i="11"/>
  <c r="C133" i="11" s="1"/>
  <c r="C110" i="11" s="1"/>
  <c r="C111" i="11" s="1"/>
  <c r="Y106" i="11" s="1"/>
  <c r="Y58" i="9"/>
  <c r="X59" i="9" s="1"/>
  <c r="Y58" i="5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7"/>
  <c r="C109" i="7"/>
  <c r="C120" i="7" s="1"/>
  <c r="C105" i="7" s="1"/>
  <c r="C106" i="7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14" i="9" l="1"/>
  <c r="C133" i="9" s="1"/>
  <c r="C110" i="9" s="1"/>
  <c r="C106" i="9"/>
  <c r="C109" i="9" s="1"/>
  <c r="C103" i="5"/>
  <c r="C106" i="5" s="1"/>
  <c r="C108" i="5" s="1"/>
  <c r="Y111" i="5" s="1"/>
  <c r="Y122" i="5" s="1"/>
  <c r="Y107" i="5" s="1"/>
  <c r="X59" i="6"/>
  <c r="X59" i="5"/>
  <c r="C109" i="4"/>
  <c r="C120" i="4" s="1"/>
  <c r="C105" i="4" s="1"/>
  <c r="C106" i="4" s="1"/>
  <c r="C113" i="6"/>
  <c r="C124" i="6" s="1"/>
  <c r="C109" i="6" s="1"/>
  <c r="C110" i="6" s="1"/>
  <c r="B111" i="6" s="1"/>
  <c r="X59" i="4"/>
  <c r="Y58" i="2"/>
  <c r="C111" i="2" s="1"/>
  <c r="C123" i="2" s="1"/>
  <c r="C107" i="2" s="1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Y114" i="11"/>
  <c r="Y133" i="11" s="1"/>
  <c r="Y110" i="11" s="1"/>
  <c r="Y109" i="11"/>
  <c r="C151" i="11"/>
  <c r="C154" i="11" s="1"/>
  <c r="X114" i="11"/>
  <c r="B112" i="11"/>
  <c r="C111" i="9" l="1"/>
  <c r="Y113" i="6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Y103" i="2" l="1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4" i="5"/>
  <c r="Y154" i="5" s="1"/>
  <c r="Y139" i="5" s="1"/>
  <c r="B142" i="5"/>
  <c r="Y135" i="5"/>
  <c r="Y138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Y140" i="5" l="1"/>
  <c r="C175" i="5" s="1"/>
  <c r="C178" i="5" s="1"/>
  <c r="C145" i="2"/>
  <c r="C155" i="2" s="1"/>
  <c r="C140" i="2" s="1"/>
  <c r="C136" i="2"/>
  <c r="C139" i="2" s="1"/>
  <c r="Y146" i="6"/>
  <c r="Y165" i="6" s="1"/>
  <c r="Y141" i="6" s="1"/>
  <c r="X109" i="2"/>
  <c r="B145" i="2"/>
  <c r="Y137" i="6"/>
  <c r="Y14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 l="1"/>
  <c r="C194" i="5" s="1"/>
  <c r="C179" i="5" s="1"/>
  <c r="C180" i="5" s="1"/>
  <c r="X141" i="5"/>
  <c r="C141" i="2"/>
  <c r="Y142" i="6"/>
  <c r="C194" i="6" s="1"/>
  <c r="C213" i="6" s="1"/>
  <c r="C190" i="6" s="1"/>
  <c r="C191" i="6" s="1"/>
  <c r="C173" i="4"/>
  <c r="C176" i="4" s="1"/>
  <c r="C178" i="4" s="1"/>
  <c r="C208" i="11"/>
  <c r="C227" i="11" s="1"/>
  <c r="C204" i="11" s="1"/>
  <c r="C200" i="11"/>
  <c r="C203" i="11" s="1"/>
  <c r="Y156" i="9"/>
  <c r="X157" i="9" s="1"/>
  <c r="Y143" i="7"/>
  <c r="C195" i="7" s="1"/>
  <c r="C214" i="7" s="1"/>
  <c r="C191" i="7" s="1"/>
  <c r="X140" i="4"/>
  <c r="C185" i="8"/>
  <c r="C188" i="8" s="1"/>
  <c r="C190" i="8" s="1"/>
  <c r="X142" i="8"/>
  <c r="X143" i="6" l="1"/>
  <c r="C191" i="9"/>
  <c r="C194" i="9" s="1"/>
  <c r="C205" i="11"/>
  <c r="C245" i="11" s="1"/>
  <c r="C248" i="11" s="1"/>
  <c r="X145" i="2"/>
  <c r="Y136" i="2"/>
  <c r="Y139" i="2" s="1"/>
  <c r="Y145" i="2"/>
  <c r="Y155" i="2" s="1"/>
  <c r="Y140" i="2" s="1"/>
  <c r="B143" i="2"/>
  <c r="X144" i="7"/>
  <c r="C199" i="9"/>
  <c r="C218" i="9" s="1"/>
  <c r="C195" i="9" s="1"/>
  <c r="C187" i="7"/>
  <c r="C190" i="7" s="1"/>
  <c r="C192" i="7" s="1"/>
  <c r="B193" i="7" s="1"/>
  <c r="C230" i="8"/>
  <c r="C233" i="8" s="1"/>
  <c r="Y185" i="8"/>
  <c r="Y188" i="8" s="1"/>
  <c r="B191" i="8"/>
  <c r="Y193" i="8"/>
  <c r="Y212" i="8" s="1"/>
  <c r="Y189" i="8" s="1"/>
  <c r="X193" i="8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208" i="11" l="1"/>
  <c r="Y227" i="11" s="1"/>
  <c r="Y204" i="11" s="1"/>
  <c r="C196" i="9"/>
  <c r="B197" i="9" s="1"/>
  <c r="Y200" i="11"/>
  <c r="Y203" i="11" s="1"/>
  <c r="X208" i="11"/>
  <c r="B206" i="11"/>
  <c r="Y205" i="11"/>
  <c r="C254" i="11" s="1"/>
  <c r="C273" i="11" s="1"/>
  <c r="C249" i="11" s="1"/>
  <c r="C250" i="11" s="1"/>
  <c r="Y245" i="11" s="1"/>
  <c r="Y248" i="11" s="1"/>
  <c r="Y141" i="2"/>
  <c r="C184" i="2" s="1"/>
  <c r="C203" i="2" s="1"/>
  <c r="C180" i="2" s="1"/>
  <c r="Y190" i="8"/>
  <c r="B239" i="8" s="1"/>
  <c r="Y195" i="7"/>
  <c r="Y214" i="7" s="1"/>
  <c r="Y191" i="7" s="1"/>
  <c r="X195" i="7"/>
  <c r="Y190" i="7"/>
  <c r="Y179" i="4"/>
  <c r="X199" i="9"/>
  <c r="Y199" i="9"/>
  <c r="Y218" i="9" s="1"/>
  <c r="Y195" i="9" s="1"/>
  <c r="Y191" i="9"/>
  <c r="Y194" i="9" s="1"/>
  <c r="Y191" i="6"/>
  <c r="Y180" i="5"/>
  <c r="C212" i="5" s="1"/>
  <c r="C215" i="5" s="1"/>
  <c r="Y54" i="1"/>
  <c r="C54" i="1"/>
  <c r="C9" i="1"/>
  <c r="C13" i="1"/>
  <c r="Y8" i="1" s="1"/>
  <c r="Y11" i="1" s="1"/>
  <c r="C176" i="2" l="1"/>
  <c r="C179" i="2" s="1"/>
  <c r="C181" i="2" s="1"/>
  <c r="Y184" i="2" s="1"/>
  <c r="Y203" i="2" s="1"/>
  <c r="Y180" i="2" s="1"/>
  <c r="B254" i="11"/>
  <c r="X206" i="11"/>
  <c r="X142" i="2"/>
  <c r="B252" i="11"/>
  <c r="Y254" i="11"/>
  <c r="Y273" i="11" s="1"/>
  <c r="Y249" i="11" s="1"/>
  <c r="Y250" i="11" s="1"/>
  <c r="X251" i="11" s="1"/>
  <c r="X254" i="11"/>
  <c r="C239" i="8"/>
  <c r="C258" i="8" s="1"/>
  <c r="C234" i="8" s="1"/>
  <c r="C235" i="8" s="1"/>
  <c r="Y239" i="8" s="1"/>
  <c r="Y258" i="8" s="1"/>
  <c r="Y234" i="8" s="1"/>
  <c r="X191" i="8"/>
  <c r="Y192" i="7"/>
  <c r="C232" i="7" s="1"/>
  <c r="C235" i="7" s="1"/>
  <c r="C227" i="4"/>
  <c r="C246" i="4" s="1"/>
  <c r="C222" i="4" s="1"/>
  <c r="C218" i="4"/>
  <c r="C221" i="4" s="1"/>
  <c r="B227" i="4"/>
  <c r="Y196" i="9"/>
  <c r="X180" i="4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X16" i="1"/>
  <c r="B14" i="1"/>
  <c r="Y16" i="1"/>
  <c r="Y35" i="1" s="1"/>
  <c r="Y12" i="1" s="1"/>
  <c r="Y13" i="1" s="1"/>
  <c r="C53" i="1" s="1"/>
  <c r="C56" i="1" s="1"/>
  <c r="X239" i="8" l="1"/>
  <c r="Y176" i="2"/>
  <c r="Y179" i="2" s="1"/>
  <c r="Y181" i="2" s="1"/>
  <c r="X182" i="2" s="1"/>
  <c r="B237" i="8"/>
  <c r="B182" i="2"/>
  <c r="X184" i="2"/>
  <c r="X193" i="7"/>
  <c r="Y230" i="8"/>
  <c r="Y233" i="8" s="1"/>
  <c r="Y235" i="8" s="1"/>
  <c r="C277" i="8" s="1"/>
  <c r="C280" i="8" s="1"/>
  <c r="C300" i="11"/>
  <c r="C319" i="11" s="1"/>
  <c r="C296" i="11" s="1"/>
  <c r="B241" i="7"/>
  <c r="C292" i="11"/>
  <c r="C295" i="11" s="1"/>
  <c r="C241" i="7"/>
  <c r="C260" i="7" s="1"/>
  <c r="C236" i="7" s="1"/>
  <c r="C237" i="7" s="1"/>
  <c r="X241" i="7" s="1"/>
  <c r="X197" i="9"/>
  <c r="C236" i="9"/>
  <c r="C239" i="9" s="1"/>
  <c r="C223" i="4"/>
  <c r="B225" i="4" s="1"/>
  <c r="B239" i="7"/>
  <c r="B245" i="9"/>
  <c r="C245" i="9"/>
  <c r="C264" i="9" s="1"/>
  <c r="C240" i="9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14" i="1"/>
  <c r="C62" i="1"/>
  <c r="B62" i="1"/>
  <c r="C297" i="11" l="1"/>
  <c r="C337" i="11" s="1"/>
  <c r="C340" i="11" s="1"/>
  <c r="B230" i="2"/>
  <c r="Y241" i="7"/>
  <c r="Y260" i="7" s="1"/>
  <c r="Y236" i="7" s="1"/>
  <c r="Y232" i="7"/>
  <c r="Y235" i="7" s="1"/>
  <c r="C221" i="2"/>
  <c r="C224" i="2" s="1"/>
  <c r="C230" i="2"/>
  <c r="C249" i="2" s="1"/>
  <c r="C225" i="2" s="1"/>
  <c r="Y228" i="4"/>
  <c r="Y247" i="4" s="1"/>
  <c r="Y223" i="4" s="1"/>
  <c r="C241" i="9"/>
  <c r="Y245" i="9" s="1"/>
  <c r="Y264" i="9" s="1"/>
  <c r="Y240" i="9" s="1"/>
  <c r="Y292" i="11"/>
  <c r="Y295" i="11" s="1"/>
  <c r="Y219" i="4"/>
  <c r="Y222" i="4" s="1"/>
  <c r="X228" i="4"/>
  <c r="B298" i="11"/>
  <c r="Y300" i="11"/>
  <c r="Y319" i="11" s="1"/>
  <c r="Y296" i="11" s="1"/>
  <c r="X300" i="11"/>
  <c r="X236" i="8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Y224" i="4" l="1"/>
  <c r="C273" i="4" s="1"/>
  <c r="C292" i="4" s="1"/>
  <c r="C269" i="4" s="1"/>
  <c r="Y237" i="7"/>
  <c r="X238" i="7" s="1"/>
  <c r="C226" i="2"/>
  <c r="Y230" i="2" s="1"/>
  <c r="Y249" i="2" s="1"/>
  <c r="Y225" i="2" s="1"/>
  <c r="Y236" i="9"/>
  <c r="Y239" i="9" s="1"/>
  <c r="Y241" i="9" s="1"/>
  <c r="X242" i="9" s="1"/>
  <c r="B243" i="9"/>
  <c r="Y297" i="11"/>
  <c r="B346" i="11" s="1"/>
  <c r="Y221" i="2"/>
  <c r="Y224" i="2" s="1"/>
  <c r="X245" i="9"/>
  <c r="C265" i="4"/>
  <c r="C268" i="4" s="1"/>
  <c r="X225" i="4"/>
  <c r="C259" i="5"/>
  <c r="C262" i="5" s="1"/>
  <c r="C264" i="5" s="1"/>
  <c r="X267" i="5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C279" i="7" l="1"/>
  <c r="C282" i="7" s="1"/>
  <c r="C287" i="7"/>
  <c r="C306" i="7" s="1"/>
  <c r="C283" i="7" s="1"/>
  <c r="X230" i="2"/>
  <c r="B228" i="2"/>
  <c r="C291" i="9"/>
  <c r="C310" i="9" s="1"/>
  <c r="C287" i="9" s="1"/>
  <c r="C288" i="9" s="1"/>
  <c r="Y283" i="9" s="1"/>
  <c r="Y286" i="9" s="1"/>
  <c r="X298" i="11"/>
  <c r="C346" i="11"/>
  <c r="C365" i="11" s="1"/>
  <c r="C341" i="11" s="1"/>
  <c r="C342" i="11" s="1"/>
  <c r="Y346" i="11" s="1"/>
  <c r="Y365" i="11" s="1"/>
  <c r="Y341" i="11" s="1"/>
  <c r="Y226" i="2"/>
  <c r="C270" i="4"/>
  <c r="Y274" i="4" s="1"/>
  <c r="Y293" i="4" s="1"/>
  <c r="Y270" i="4" s="1"/>
  <c r="Y259" i="5"/>
  <c r="Y262" i="5" s="1"/>
  <c r="Y267" i="5"/>
  <c r="Y286" i="5" s="1"/>
  <c r="Y263" i="5" s="1"/>
  <c r="B265" i="5"/>
  <c r="Y282" i="8"/>
  <c r="X286" i="6"/>
  <c r="B284" i="6"/>
  <c r="Y286" i="6"/>
  <c r="Y305" i="6" s="1"/>
  <c r="Y282" i="6" s="1"/>
  <c r="Y281" i="6"/>
  <c r="C328" i="9" l="1"/>
  <c r="C331" i="9" s="1"/>
  <c r="C284" i="7"/>
  <c r="B344" i="11"/>
  <c r="X346" i="11"/>
  <c r="B289" i="9"/>
  <c r="X291" i="9"/>
  <c r="Y291" i="9"/>
  <c r="Y310" i="9" s="1"/>
  <c r="Y287" i="9" s="1"/>
  <c r="Y288" i="9" s="1"/>
  <c r="C337" i="9" s="1"/>
  <c r="C349" i="9" s="1"/>
  <c r="C332" i="9" s="1"/>
  <c r="C333" i="9" s="1"/>
  <c r="X274" i="4"/>
  <c r="Y337" i="11"/>
  <c r="Y340" i="11" s="1"/>
  <c r="Y342" i="11" s="1"/>
  <c r="C268" i="2"/>
  <c r="C271" i="2" s="1"/>
  <c r="X227" i="2"/>
  <c r="C276" i="2"/>
  <c r="C295" i="2" s="1"/>
  <c r="C272" i="2" s="1"/>
  <c r="Y266" i="4"/>
  <c r="Y269" i="4" s="1"/>
  <c r="Y271" i="4" s="1"/>
  <c r="B271" i="4"/>
  <c r="Y264" i="5"/>
  <c r="Y283" i="6"/>
  <c r="B331" i="8"/>
  <c r="C331" i="8"/>
  <c r="C350" i="8" s="1"/>
  <c r="C326" i="8" s="1"/>
  <c r="C327" i="8" s="1"/>
  <c r="X283" i="8"/>
  <c r="X287" i="7" l="1"/>
  <c r="C324" i="7"/>
  <c r="C327" i="7" s="1"/>
  <c r="Y279" i="7"/>
  <c r="Y282" i="7" s="1"/>
  <c r="B285" i="7"/>
  <c r="Y287" i="7"/>
  <c r="Y306" i="7" s="1"/>
  <c r="Y283" i="7" s="1"/>
  <c r="C273" i="2"/>
  <c r="B319" i="4"/>
  <c r="C310" i="4"/>
  <c r="C313" i="4" s="1"/>
  <c r="X272" i="4"/>
  <c r="C319" i="4"/>
  <c r="C338" i="4" s="1"/>
  <c r="C314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13" i="5"/>
  <c r="C332" i="5" s="1"/>
  <c r="C308" i="5" s="1"/>
  <c r="C304" i="5"/>
  <c r="C307" i="5" s="1"/>
  <c r="B332" i="6"/>
  <c r="X284" i="6"/>
  <c r="B337" i="9"/>
  <c r="X265" i="5"/>
  <c r="B313" i="5"/>
  <c r="X289" i="9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Y284" i="7" l="1"/>
  <c r="B333" i="7" s="1"/>
  <c r="C315" i="4"/>
  <c r="X320" i="4" s="1"/>
  <c r="Y268" i="2"/>
  <c r="Y271" i="2" s="1"/>
  <c r="Y276" i="2"/>
  <c r="Y295" i="2" s="1"/>
  <c r="Y272" i="2" s="1"/>
  <c r="X276" i="2"/>
  <c r="B274" i="2"/>
  <c r="C390" i="11"/>
  <c r="C328" i="6"/>
  <c r="Y332" i="6" s="1"/>
  <c r="Y343" i="6" s="1"/>
  <c r="Y327" i="6" s="1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C81" i="1"/>
  <c r="C57" i="1" s="1"/>
  <c r="C333" i="7" l="1"/>
  <c r="C352" i="7" s="1"/>
  <c r="C328" i="7" s="1"/>
  <c r="C329" i="7" s="1"/>
  <c r="X333" i="7" s="1"/>
  <c r="X285" i="7"/>
  <c r="B317" i="4"/>
  <c r="Y320" i="4"/>
  <c r="Y334" i="4" s="1"/>
  <c r="Y315" i="4" s="1"/>
  <c r="Y311" i="4"/>
  <c r="Y314" i="4" s="1"/>
  <c r="Y273" i="2"/>
  <c r="X274" i="2" s="1"/>
  <c r="Y323" i="6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58" i="1"/>
  <c r="Y333" i="7" l="1"/>
  <c r="Y352" i="7" s="1"/>
  <c r="Y328" i="7" s="1"/>
  <c r="B331" i="7"/>
  <c r="Y324" i="7"/>
  <c r="Y316" i="4"/>
  <c r="X317" i="4" s="1"/>
  <c r="Y327" i="7"/>
  <c r="Y329" i="7" s="1"/>
  <c r="C380" i="7"/>
  <c r="C399" i="7" s="1"/>
  <c r="C376" i="7" s="1"/>
  <c r="C313" i="2"/>
  <c r="C316" i="2" s="1"/>
  <c r="B322" i="2"/>
  <c r="C322" i="2"/>
  <c r="C341" i="2" s="1"/>
  <c r="C317" i="2" s="1"/>
  <c r="C371" i="6"/>
  <c r="C374" i="6" s="1"/>
  <c r="C376" i="6" s="1"/>
  <c r="X379" i="6" s="1"/>
  <c r="X329" i="6"/>
  <c r="Y390" i="11"/>
  <c r="C360" i="5"/>
  <c r="C373" i="5" s="1"/>
  <c r="C356" i="5" s="1"/>
  <c r="Y307" i="5"/>
  <c r="Y309" i="5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Y53" i="1"/>
  <c r="Y56" i="1" s="1"/>
  <c r="B60" i="1"/>
  <c r="Y62" i="1"/>
  <c r="Y81" i="1" s="1"/>
  <c r="Y57" i="1" s="1"/>
  <c r="X62" i="1"/>
  <c r="C358" i="4" l="1"/>
  <c r="C361" i="4" s="1"/>
  <c r="C366" i="4"/>
  <c r="C378" i="4" s="1"/>
  <c r="C362" i="4" s="1"/>
  <c r="C363" i="4" s="1"/>
  <c r="C318" i="2"/>
  <c r="Y322" i="2" s="1"/>
  <c r="Y334" i="2" s="1"/>
  <c r="Y317" i="2" s="1"/>
  <c r="X330" i="7"/>
  <c r="C372" i="7"/>
  <c r="C375" i="7" s="1"/>
  <c r="C377" i="7" s="1"/>
  <c r="Y313" i="2"/>
  <c r="Y316" i="2" s="1"/>
  <c r="X322" i="2"/>
  <c r="B320" i="2"/>
  <c r="C439" i="11"/>
  <c r="C458" i="11" s="1"/>
  <c r="C434" i="11" s="1"/>
  <c r="C435" i="11" s="1"/>
  <c r="B439" i="11"/>
  <c r="X391" i="11"/>
  <c r="X310" i="5"/>
  <c r="C352" i="5"/>
  <c r="C355" i="5" s="1"/>
  <c r="C357" i="5" s="1"/>
  <c r="Y371" i="6"/>
  <c r="Y374" i="6" s="1"/>
  <c r="B377" i="6"/>
  <c r="Y379" i="6"/>
  <c r="Y392" i="6" s="1"/>
  <c r="Y375" i="6" s="1"/>
  <c r="Y374" i="9"/>
  <c r="X375" i="9" s="1"/>
  <c r="Y58" i="1"/>
  <c r="C106" i="1" s="1"/>
  <c r="C109" i="1" s="1"/>
  <c r="Y375" i="8"/>
  <c r="B364" i="4" l="1"/>
  <c r="Y359" i="4"/>
  <c r="Y362" i="4" s="1"/>
  <c r="Y364" i="4" s="1"/>
  <c r="X365" i="4" s="1"/>
  <c r="Y367" i="4"/>
  <c r="Y379" i="4" s="1"/>
  <c r="Y363" i="4" s="1"/>
  <c r="X367" i="4"/>
  <c r="Y380" i="7"/>
  <c r="Y399" i="7" s="1"/>
  <c r="Y376" i="7" s="1"/>
  <c r="Y372" i="7"/>
  <c r="Y375" i="7" s="1"/>
  <c r="C417" i="7"/>
  <c r="C420" i="7" s="1"/>
  <c r="X380" i="7"/>
  <c r="B378" i="7"/>
  <c r="Y318" i="2"/>
  <c r="C369" i="2" s="1"/>
  <c r="C381" i="2" s="1"/>
  <c r="C365" i="2" s="1"/>
  <c r="X439" i="11"/>
  <c r="Y439" i="11"/>
  <c r="Y458" i="11" s="1"/>
  <c r="Y434" i="11" s="1"/>
  <c r="Y430" i="11"/>
  <c r="Y433" i="11" s="1"/>
  <c r="B437" i="11"/>
  <c r="X360" i="5"/>
  <c r="C394" i="5"/>
  <c r="B358" i="5"/>
  <c r="Y352" i="5"/>
  <c r="Y355" i="5" s="1"/>
  <c r="Y360" i="5"/>
  <c r="Y373" i="5" s="1"/>
  <c r="Y356" i="5" s="1"/>
  <c r="B423" i="9"/>
  <c r="Y376" i="6"/>
  <c r="C410" i="6" s="1"/>
  <c r="C423" i="9"/>
  <c r="C435" i="9" s="1"/>
  <c r="C418" i="9" s="1"/>
  <c r="C419" i="9" s="1"/>
  <c r="Y423" i="9" s="1"/>
  <c r="Y435" i="9" s="1"/>
  <c r="Y418" i="9" s="1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Y377" i="7" l="1"/>
  <c r="B426" i="7" s="1"/>
  <c r="B406" i="4"/>
  <c r="C361" i="2"/>
  <c r="C364" i="2" s="1"/>
  <c r="C366" i="2" s="1"/>
  <c r="X319" i="2"/>
  <c r="C406" i="4"/>
  <c r="C419" i="4" s="1"/>
  <c r="C401" i="4" s="1"/>
  <c r="C397" i="4"/>
  <c r="C400" i="4" s="1"/>
  <c r="B419" i="6"/>
  <c r="C413" i="6"/>
  <c r="Y435" i="11"/>
  <c r="Y357" i="5"/>
  <c r="X377" i="6"/>
  <c r="C419" i="6"/>
  <c r="C431" i="6" s="1"/>
  <c r="C414" i="6" s="1"/>
  <c r="X423" i="9"/>
  <c r="B421" i="9"/>
  <c r="Y417" i="9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C426" i="7" l="1"/>
  <c r="C445" i="7" s="1"/>
  <c r="C421" i="7" s="1"/>
  <c r="C422" i="7" s="1"/>
  <c r="Y426" i="7" s="1"/>
  <c r="Y445" i="7" s="1"/>
  <c r="Y421" i="7" s="1"/>
  <c r="X378" i="7"/>
  <c r="X369" i="2"/>
  <c r="Y369" i="2"/>
  <c r="Y381" i="2" s="1"/>
  <c r="Y365" i="2" s="1"/>
  <c r="Y361" i="2"/>
  <c r="Y364" i="2" s="1"/>
  <c r="B367" i="2"/>
  <c r="C402" i="4"/>
  <c r="X406" i="4" s="1"/>
  <c r="C415" i="6"/>
  <c r="X419" i="6" s="1"/>
  <c r="C482" i="11"/>
  <c r="C485" i="11" s="1"/>
  <c r="C490" i="11"/>
  <c r="C509" i="11" s="1"/>
  <c r="C486" i="11" s="1"/>
  <c r="X436" i="11"/>
  <c r="B400" i="5"/>
  <c r="C400" i="5"/>
  <c r="C413" i="5" s="1"/>
  <c r="C395" i="5" s="1"/>
  <c r="C396" i="5" s="1"/>
  <c r="X358" i="5"/>
  <c r="C459" i="9"/>
  <c r="C462" i="9" s="1"/>
  <c r="Y413" i="6"/>
  <c r="B160" i="1"/>
  <c r="C151" i="1"/>
  <c r="C154" i="1" s="1"/>
  <c r="Y420" i="8"/>
  <c r="X421" i="8" s="1"/>
  <c r="C467" i="9"/>
  <c r="C486" i="9" s="1"/>
  <c r="C463" i="9" s="1"/>
  <c r="X112" i="1"/>
  <c r="C160" i="1"/>
  <c r="C170" i="1" s="1"/>
  <c r="C155" i="1" s="1"/>
  <c r="B424" i="7" l="1"/>
  <c r="X426" i="7"/>
  <c r="Y417" i="7"/>
  <c r="Y420" i="7" s="1"/>
  <c r="Y422" i="7" s="1"/>
  <c r="C487" i="11"/>
  <c r="C527" i="11" s="1"/>
  <c r="C530" i="11" s="1"/>
  <c r="B404" i="4"/>
  <c r="Y366" i="2"/>
  <c r="Y397" i="4"/>
  <c r="Y400" i="4" s="1"/>
  <c r="Y406" i="4"/>
  <c r="Y419" i="4" s="1"/>
  <c r="Y401" i="4" s="1"/>
  <c r="Y419" i="6"/>
  <c r="Y431" i="6" s="1"/>
  <c r="Y414" i="6" s="1"/>
  <c r="Y415" i="6" s="1"/>
  <c r="X416" i="6" s="1"/>
  <c r="B417" i="6"/>
  <c r="C460" i="8"/>
  <c r="C463" i="8" s="1"/>
  <c r="X400" i="5"/>
  <c r="Y400" i="5"/>
  <c r="Y413" i="5" s="1"/>
  <c r="Y395" i="5" s="1"/>
  <c r="B398" i="5"/>
  <c r="C464" i="9"/>
  <c r="C504" i="9" s="1"/>
  <c r="C507" i="9" s="1"/>
  <c r="C156" i="1"/>
  <c r="Y151" i="1" s="1"/>
  <c r="Y154" i="1" s="1"/>
  <c r="C468" i="8"/>
  <c r="C487" i="8" s="1"/>
  <c r="C464" i="8" s="1"/>
  <c r="X490" i="11" l="1"/>
  <c r="Y490" i="11"/>
  <c r="Y509" i="11" s="1"/>
  <c r="Y486" i="11" s="1"/>
  <c r="C477" i="7"/>
  <c r="C496" i="7" s="1"/>
  <c r="C473" i="7" s="1"/>
  <c r="C469" i="7"/>
  <c r="C472" i="7" s="1"/>
  <c r="X423" i="7"/>
  <c r="B488" i="11"/>
  <c r="Y482" i="11"/>
  <c r="Y485" i="11" s="1"/>
  <c r="C399" i="2"/>
  <c r="C402" i="2" s="1"/>
  <c r="C408" i="2"/>
  <c r="C423" i="2" s="1"/>
  <c r="C403" i="2" s="1"/>
  <c r="B408" i="2"/>
  <c r="X367" i="2"/>
  <c r="Y402" i="4"/>
  <c r="X403" i="4" s="1"/>
  <c r="C465" i="8"/>
  <c r="X468" i="8" s="1"/>
  <c r="Y160" i="1"/>
  <c r="Y170" i="1" s="1"/>
  <c r="Y155" i="1" s="1"/>
  <c r="Y156" i="1" s="1"/>
  <c r="C199" i="1" s="1"/>
  <c r="C218" i="1" s="1"/>
  <c r="C195" i="1" s="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C455" i="6"/>
  <c r="C467" i="6" s="1"/>
  <c r="C451" i="6" s="1"/>
  <c r="C447" i="6"/>
  <c r="C450" i="6" s="1"/>
  <c r="X467" i="9"/>
  <c r="B465" i="9"/>
  <c r="Y487" i="11" l="1"/>
  <c r="C536" i="11" s="1"/>
  <c r="C555" i="11" s="1"/>
  <c r="C531" i="11" s="1"/>
  <c r="C532" i="11" s="1"/>
  <c r="C474" i="7"/>
  <c r="C514" i="7" s="1"/>
  <c r="C517" i="7" s="1"/>
  <c r="C443" i="4"/>
  <c r="C446" i="4" s="1"/>
  <c r="C404" i="2"/>
  <c r="Y399" i="2" s="1"/>
  <c r="Y402" i="2" s="1"/>
  <c r="C451" i="4"/>
  <c r="C464" i="4" s="1"/>
  <c r="C447" i="4" s="1"/>
  <c r="B536" i="11"/>
  <c r="B466" i="8"/>
  <c r="Y460" i="8"/>
  <c r="Y463" i="8" s="1"/>
  <c r="C505" i="8"/>
  <c r="C508" i="8" s="1"/>
  <c r="X488" i="11"/>
  <c r="C191" i="1"/>
  <c r="C194" i="1" s="1"/>
  <c r="C196" i="1" s="1"/>
  <c r="C437" i="5"/>
  <c r="C440" i="5" s="1"/>
  <c r="Y468" i="8"/>
  <c r="Y487" i="8" s="1"/>
  <c r="Y464" i="8" s="1"/>
  <c r="Y536" i="11"/>
  <c r="Y555" i="11" s="1"/>
  <c r="Y531" i="11" s="1"/>
  <c r="B534" i="11"/>
  <c r="X536" i="11"/>
  <c r="Y527" i="11"/>
  <c r="Y530" i="11" s="1"/>
  <c r="Y464" i="9"/>
  <c r="C513" i="9" s="1"/>
  <c r="C526" i="9" s="1"/>
  <c r="C508" i="9" s="1"/>
  <c r="C509" i="9" s="1"/>
  <c r="Y507" i="9" s="1"/>
  <c r="X397" i="5"/>
  <c r="X157" i="1"/>
  <c r="C452" i="6"/>
  <c r="Y469" i="7" l="1"/>
  <c r="Y472" i="7" s="1"/>
  <c r="B475" i="7"/>
  <c r="Y477" i="7"/>
  <c r="Y496" i="7" s="1"/>
  <c r="Y473" i="7" s="1"/>
  <c r="X477" i="7"/>
  <c r="C448" i="4"/>
  <c r="Y451" i="4" s="1"/>
  <c r="Y464" i="4" s="1"/>
  <c r="Y447" i="4" s="1"/>
  <c r="B406" i="2"/>
  <c r="X408" i="2"/>
  <c r="Y408" i="2"/>
  <c r="Y423" i="2" s="1"/>
  <c r="Y403" i="2" s="1"/>
  <c r="Y404" i="2" s="1"/>
  <c r="Y465" i="8"/>
  <c r="C514" i="8" s="1"/>
  <c r="C526" i="8" s="1"/>
  <c r="C509" i="8" s="1"/>
  <c r="C510" i="8" s="1"/>
  <c r="X465" i="9"/>
  <c r="C442" i="5"/>
  <c r="Y532" i="11"/>
  <c r="C589" i="11" s="1"/>
  <c r="C608" i="11" s="1"/>
  <c r="C585" i="11" s="1"/>
  <c r="Y513" i="9"/>
  <c r="Y526" i="9" s="1"/>
  <c r="Y508" i="9" s="1"/>
  <c r="Y509" i="9" s="1"/>
  <c r="X513" i="9"/>
  <c r="B513" i="9"/>
  <c r="B511" i="9"/>
  <c r="Y455" i="6"/>
  <c r="Y467" i="6" s="1"/>
  <c r="Y451" i="6" s="1"/>
  <c r="Y447" i="6"/>
  <c r="Y450" i="6" s="1"/>
  <c r="B453" i="6"/>
  <c r="X455" i="6"/>
  <c r="Y437" i="5"/>
  <c r="Y440" i="5" s="1"/>
  <c r="X199" i="1"/>
  <c r="B197" i="1"/>
  <c r="Y199" i="1"/>
  <c r="Y218" i="1" s="1"/>
  <c r="Y195" i="1" s="1"/>
  <c r="Y443" i="4" l="1"/>
  <c r="Y446" i="4" s="1"/>
  <c r="Y448" i="4" s="1"/>
  <c r="X449" i="4" s="1"/>
  <c r="B449" i="4"/>
  <c r="C482" i="4"/>
  <c r="C485" i="4" s="1"/>
  <c r="X451" i="4"/>
  <c r="Y474" i="7"/>
  <c r="B514" i="8"/>
  <c r="X466" i="8"/>
  <c r="X405" i="2"/>
  <c r="C436" i="2"/>
  <c r="C439" i="2" s="1"/>
  <c r="C444" i="2"/>
  <c r="C458" i="2" s="1"/>
  <c r="C440" i="2" s="1"/>
  <c r="X533" i="11"/>
  <c r="C581" i="11"/>
  <c r="C584" i="11" s="1"/>
  <c r="C586" i="11" s="1"/>
  <c r="Y445" i="5"/>
  <c r="Y458" i="5" s="1"/>
  <c r="Y441" i="5" s="1"/>
  <c r="Y442" i="5" s="1"/>
  <c r="X445" i="5"/>
  <c r="B443" i="5"/>
  <c r="Y452" i="6"/>
  <c r="C552" i="9"/>
  <c r="C555" i="9" s="1"/>
  <c r="X510" i="9"/>
  <c r="C560" i="9"/>
  <c r="C572" i="9" s="1"/>
  <c r="C556" i="9" s="1"/>
  <c r="X514" i="8"/>
  <c r="Y514" i="8"/>
  <c r="Y526" i="8" s="1"/>
  <c r="Y509" i="8" s="1"/>
  <c r="Y508" i="8"/>
  <c r="Y194" i="1"/>
  <c r="Y196" i="1" s="1"/>
  <c r="C523" i="7" l="1"/>
  <c r="C542" i="7" s="1"/>
  <c r="C518" i="7" s="1"/>
  <c r="C519" i="7" s="1"/>
  <c r="B523" i="7"/>
  <c r="X475" i="7"/>
  <c r="B491" i="4"/>
  <c r="C491" i="4"/>
  <c r="C504" i="4" s="1"/>
  <c r="C486" i="4" s="1"/>
  <c r="C487" i="4" s="1"/>
  <c r="B489" i="4" s="1"/>
  <c r="C441" i="2"/>
  <c r="X589" i="11"/>
  <c r="Y589" i="11"/>
  <c r="Y608" i="11" s="1"/>
  <c r="Y585" i="11" s="1"/>
  <c r="C626" i="11"/>
  <c r="C629" i="11" s="1"/>
  <c r="Y581" i="11"/>
  <c r="Y584" i="11" s="1"/>
  <c r="B587" i="11"/>
  <c r="C474" i="5"/>
  <c r="C477" i="5" s="1"/>
  <c r="B492" i="6"/>
  <c r="C483" i="6"/>
  <c r="C486" i="6" s="1"/>
  <c r="X453" i="6"/>
  <c r="Y510" i="8"/>
  <c r="X511" i="8" s="1"/>
  <c r="X197" i="1"/>
  <c r="C236" i="1"/>
  <c r="C239" i="1" s="1"/>
  <c r="C492" i="6"/>
  <c r="C507" i="6" s="1"/>
  <c r="C487" i="6" s="1"/>
  <c r="C483" i="5"/>
  <c r="C496" i="5" s="1"/>
  <c r="C478" i="5" s="1"/>
  <c r="X443" i="5"/>
  <c r="B483" i="5"/>
  <c r="C557" i="9"/>
  <c r="C245" i="1"/>
  <c r="C264" i="1" s="1"/>
  <c r="C240" i="1" s="1"/>
  <c r="B245" i="1"/>
  <c r="Y586" i="11" l="1"/>
  <c r="B635" i="11" s="1"/>
  <c r="Y523" i="7"/>
  <c r="Y542" i="7" s="1"/>
  <c r="Y518" i="7" s="1"/>
  <c r="Y514" i="7"/>
  <c r="Y517" i="7" s="1"/>
  <c r="X523" i="7"/>
  <c r="B521" i="7"/>
  <c r="Y482" i="4"/>
  <c r="Y485" i="4" s="1"/>
  <c r="X491" i="4"/>
  <c r="Y491" i="4"/>
  <c r="Y504" i="4" s="1"/>
  <c r="Y486" i="4" s="1"/>
  <c r="X444" i="2"/>
  <c r="Y436" i="2"/>
  <c r="Y439" i="2" s="1"/>
  <c r="B442" i="2"/>
  <c r="Y444" i="2"/>
  <c r="Y458" i="2" s="1"/>
  <c r="Y440" i="2" s="1"/>
  <c r="C635" i="11"/>
  <c r="C654" i="11" s="1"/>
  <c r="C630" i="11" s="1"/>
  <c r="C631" i="11" s="1"/>
  <c r="Y635" i="11" s="1"/>
  <c r="Y654" i="11" s="1"/>
  <c r="Y630" i="11" s="1"/>
  <c r="X587" i="11"/>
  <c r="C479" i="5"/>
  <c r="Y477" i="5" s="1"/>
  <c r="C488" i="6"/>
  <c r="Y492" i="6" s="1"/>
  <c r="Y507" i="6" s="1"/>
  <c r="Y487" i="6" s="1"/>
  <c r="C552" i="8"/>
  <c r="C555" i="8" s="1"/>
  <c r="C560" i="8"/>
  <c r="C579" i="8" s="1"/>
  <c r="C556" i="8" s="1"/>
  <c r="C241" i="1"/>
  <c r="Y236" i="1" s="1"/>
  <c r="Y239" i="1" s="1"/>
  <c r="X560" i="9"/>
  <c r="B558" i="9"/>
  <c r="Y560" i="9"/>
  <c r="Y572" i="9" s="1"/>
  <c r="Y556" i="9" s="1"/>
  <c r="Y552" i="9"/>
  <c r="Y555" i="9" s="1"/>
  <c r="Y519" i="7" l="1"/>
  <c r="C568" i="7" s="1"/>
  <c r="C571" i="7" s="1"/>
  <c r="Y487" i="4"/>
  <c r="X488" i="4" s="1"/>
  <c r="C576" i="7"/>
  <c r="C595" i="7" s="1"/>
  <c r="C572" i="7" s="1"/>
  <c r="C528" i="4"/>
  <c r="C531" i="4" s="1"/>
  <c r="Y626" i="11"/>
  <c r="C682" i="11" s="1"/>
  <c r="C694" i="11" s="1"/>
  <c r="C678" i="11" s="1"/>
  <c r="Y441" i="2"/>
  <c r="B483" i="2" s="1"/>
  <c r="X635" i="11"/>
  <c r="B633" i="11"/>
  <c r="Y483" i="6"/>
  <c r="Y486" i="6" s="1"/>
  <c r="Y488" i="6" s="1"/>
  <c r="B481" i="5"/>
  <c r="C557" i="8"/>
  <c r="X560" i="8" s="1"/>
  <c r="X492" i="6"/>
  <c r="Y483" i="5"/>
  <c r="Y496" i="5" s="1"/>
  <c r="Y478" i="5" s="1"/>
  <c r="Y479" i="5" s="1"/>
  <c r="C528" i="5" s="1"/>
  <c r="C543" i="5" s="1"/>
  <c r="C524" i="5" s="1"/>
  <c r="X483" i="5"/>
  <c r="B490" i="6"/>
  <c r="Y245" i="1"/>
  <c r="Y264" i="1" s="1"/>
  <c r="Y240" i="1" s="1"/>
  <c r="Y241" i="1" s="1"/>
  <c r="B243" i="1"/>
  <c r="X245" i="1"/>
  <c r="Y557" i="9"/>
  <c r="C597" i="8"/>
  <c r="C600" i="8" s="1"/>
  <c r="C573" i="7" l="1"/>
  <c r="X520" i="7"/>
  <c r="C536" i="4"/>
  <c r="C551" i="4" s="1"/>
  <c r="C532" i="4" s="1"/>
  <c r="C533" i="4" s="1"/>
  <c r="C613" i="7"/>
  <c r="C616" i="7" s="1"/>
  <c r="B574" i="7"/>
  <c r="Y576" i="7"/>
  <c r="Y595" i="7" s="1"/>
  <c r="Y572" i="7" s="1"/>
  <c r="X576" i="7"/>
  <c r="Y568" i="7"/>
  <c r="Y571" i="7" s="1"/>
  <c r="Y629" i="11"/>
  <c r="Y631" i="11" s="1"/>
  <c r="C674" i="11" s="1"/>
  <c r="C677" i="11" s="1"/>
  <c r="C679" i="11" s="1"/>
  <c r="Y560" i="8"/>
  <c r="Y579" i="8" s="1"/>
  <c r="Y556" i="8" s="1"/>
  <c r="C600" i="9"/>
  <c r="C619" i="9" s="1"/>
  <c r="C595" i="9" s="1"/>
  <c r="C591" i="9"/>
  <c r="X442" i="2"/>
  <c r="C483" i="2"/>
  <c r="C494" i="2" s="1"/>
  <c r="C478" i="2" s="1"/>
  <c r="C474" i="2"/>
  <c r="C477" i="2" s="1"/>
  <c r="Y552" i="8"/>
  <c r="Y555" i="8" s="1"/>
  <c r="B558" i="8"/>
  <c r="C533" i="6"/>
  <c r="C552" i="6" s="1"/>
  <c r="C529" i="6" s="1"/>
  <c r="C525" i="6"/>
  <c r="C528" i="6" s="1"/>
  <c r="X489" i="6"/>
  <c r="C283" i="1"/>
  <c r="C286" i="1" s="1"/>
  <c r="C291" i="1"/>
  <c r="C310" i="1" s="1"/>
  <c r="C287" i="1" s="1"/>
  <c r="X480" i="5"/>
  <c r="C523" i="5"/>
  <c r="C525" i="5" s="1"/>
  <c r="Y528" i="5" s="1"/>
  <c r="Y543" i="5" s="1"/>
  <c r="Y524" i="5" s="1"/>
  <c r="B600" i="9"/>
  <c r="X558" i="9"/>
  <c r="X242" i="1"/>
  <c r="B534" i="4" l="1"/>
  <c r="Y528" i="4"/>
  <c r="Y531" i="4" s="1"/>
  <c r="X536" i="4"/>
  <c r="Y536" i="4"/>
  <c r="Y551" i="4" s="1"/>
  <c r="Y532" i="4" s="1"/>
  <c r="X682" i="11"/>
  <c r="B680" i="11"/>
  <c r="Y674" i="11"/>
  <c r="Y677" i="11" s="1"/>
  <c r="Y682" i="11"/>
  <c r="Y694" i="11" s="1"/>
  <c r="Y678" i="11" s="1"/>
  <c r="Y679" i="11" s="1"/>
  <c r="C721" i="11" s="1"/>
  <c r="C740" i="11" s="1"/>
  <c r="C716" i="11" s="1"/>
  <c r="C717" i="11" s="1"/>
  <c r="Y721" i="11" s="1"/>
  <c r="Y740" i="11" s="1"/>
  <c r="Y716" i="11" s="1"/>
  <c r="C712" i="11"/>
  <c r="C715" i="11" s="1"/>
  <c r="C479" i="2"/>
  <c r="X483" i="2" s="1"/>
  <c r="Y573" i="7"/>
  <c r="X632" i="11"/>
  <c r="Y557" i="8"/>
  <c r="X558" i="8" s="1"/>
  <c r="C530" i="6"/>
  <c r="Y520" i="5"/>
  <c r="Y523" i="5" s="1"/>
  <c r="Y525" i="5" s="1"/>
  <c r="C561" i="5" s="1"/>
  <c r="C564" i="5" s="1"/>
  <c r="X528" i="5"/>
  <c r="B526" i="5"/>
  <c r="C288" i="1"/>
  <c r="B289" i="1" s="1"/>
  <c r="Y533" i="4" l="1"/>
  <c r="X534" i="4" s="1"/>
  <c r="B606" i="8"/>
  <c r="C606" i="8"/>
  <c r="C625" i="8" s="1"/>
  <c r="C601" i="8" s="1"/>
  <c r="C602" i="8" s="1"/>
  <c r="B604" i="8" s="1"/>
  <c r="Y483" i="2"/>
  <c r="Y494" i="2" s="1"/>
  <c r="Y478" i="2" s="1"/>
  <c r="B578" i="4"/>
  <c r="C622" i="7"/>
  <c r="C641" i="7" s="1"/>
  <c r="C617" i="7" s="1"/>
  <c r="C618" i="7" s="1"/>
  <c r="B622" i="7"/>
  <c r="X574" i="7"/>
  <c r="B481" i="2"/>
  <c r="Y474" i="2"/>
  <c r="Y477" i="2" s="1"/>
  <c r="X721" i="11"/>
  <c r="B721" i="11"/>
  <c r="X680" i="11"/>
  <c r="Y712" i="11"/>
  <c r="C768" i="11" s="1"/>
  <c r="C787" i="11" s="1"/>
  <c r="C764" i="11" s="1"/>
  <c r="B719" i="11"/>
  <c r="C578" i="4"/>
  <c r="C593" i="4" s="1"/>
  <c r="C573" i="4" s="1"/>
  <c r="C569" i="4"/>
  <c r="C572" i="4" s="1"/>
  <c r="Y525" i="6"/>
  <c r="Y528" i="6" s="1"/>
  <c r="Y533" i="6"/>
  <c r="Y552" i="6" s="1"/>
  <c r="Y529" i="6" s="1"/>
  <c r="B531" i="6"/>
  <c r="X533" i="6"/>
  <c r="C570" i="5"/>
  <c r="C585" i="5" s="1"/>
  <c r="C565" i="5" s="1"/>
  <c r="C566" i="5" s="1"/>
  <c r="B570" i="5"/>
  <c r="X526" i="5"/>
  <c r="Y283" i="1"/>
  <c r="Y286" i="1" s="1"/>
  <c r="X291" i="1"/>
  <c r="Y291" i="1"/>
  <c r="Y310" i="1" s="1"/>
  <c r="Y287" i="1" s="1"/>
  <c r="Y479" i="2" l="1"/>
  <c r="C517" i="2" s="1"/>
  <c r="C520" i="2" s="1"/>
  <c r="Y597" i="8"/>
  <c r="C653" i="8" s="1"/>
  <c r="C666" i="8" s="1"/>
  <c r="C649" i="8" s="1"/>
  <c r="Y606" i="8"/>
  <c r="Y625" i="8" s="1"/>
  <c r="Y601" i="8" s="1"/>
  <c r="X606" i="8"/>
  <c r="Y715" i="11"/>
  <c r="Y717" i="11" s="1"/>
  <c r="X718" i="11" s="1"/>
  <c r="Y622" i="7"/>
  <c r="Y641" i="7" s="1"/>
  <c r="Y617" i="7" s="1"/>
  <c r="B620" i="7"/>
  <c r="Y613" i="7"/>
  <c r="X622" i="7"/>
  <c r="X480" i="2"/>
  <c r="C574" i="4"/>
  <c r="Y530" i="6"/>
  <c r="C567" i="6" s="1"/>
  <c r="C570" i="6" s="1"/>
  <c r="B568" i="5"/>
  <c r="Y570" i="5"/>
  <c r="Y585" i="5" s="1"/>
  <c r="Y565" i="5" s="1"/>
  <c r="X570" i="5"/>
  <c r="Y600" i="8"/>
  <c r="Y288" i="1"/>
  <c r="C525" i="2" l="1"/>
  <c r="C541" i="2" s="1"/>
  <c r="C521" i="2" s="1"/>
  <c r="C522" i="2" s="1"/>
  <c r="Y602" i="8"/>
  <c r="X603" i="8" s="1"/>
  <c r="C760" i="11"/>
  <c r="C763" i="11" s="1"/>
  <c r="C765" i="11" s="1"/>
  <c r="Y768" i="11" s="1"/>
  <c r="Y787" i="11" s="1"/>
  <c r="Y764" i="11" s="1"/>
  <c r="C669" i="7"/>
  <c r="C688" i="7" s="1"/>
  <c r="C665" i="7" s="1"/>
  <c r="Y616" i="7"/>
  <c r="Y618" i="7" s="1"/>
  <c r="B576" i="4"/>
  <c r="Y569" i="4"/>
  <c r="Y578" i="4"/>
  <c r="Y593" i="4" s="1"/>
  <c r="Y573" i="4" s="1"/>
  <c r="X578" i="4"/>
  <c r="B576" i="6"/>
  <c r="C576" i="6"/>
  <c r="C594" i="6" s="1"/>
  <c r="C571" i="6" s="1"/>
  <c r="C572" i="6" s="1"/>
  <c r="X531" i="6"/>
  <c r="C337" i="1"/>
  <c r="C356" i="1" s="1"/>
  <c r="C332" i="1" s="1"/>
  <c r="C328" i="1"/>
  <c r="C331" i="1" s="1"/>
  <c r="C613" i="5"/>
  <c r="C632" i="5" s="1"/>
  <c r="C609" i="5" s="1"/>
  <c r="Y564" i="5"/>
  <c r="Y566" i="5" s="1"/>
  <c r="C645" i="8"/>
  <c r="C648" i="8" s="1"/>
  <c r="C650" i="8" s="1"/>
  <c r="Y760" i="11"/>
  <c r="Y763" i="11" s="1"/>
  <c r="X768" i="11"/>
  <c r="B766" i="11"/>
  <c r="B337" i="1"/>
  <c r="X289" i="1"/>
  <c r="C805" i="11" l="1"/>
  <c r="C808" i="11" s="1"/>
  <c r="X525" i="2"/>
  <c r="Y525" i="2"/>
  <c r="Y541" i="2" s="1"/>
  <c r="Y521" i="2" s="1"/>
  <c r="B523" i="2"/>
  <c r="Y517" i="2"/>
  <c r="Y520" i="2" s="1"/>
  <c r="C661" i="7"/>
  <c r="C664" i="7" s="1"/>
  <c r="C666" i="7" s="1"/>
  <c r="X619" i="7"/>
  <c r="Y522" i="2"/>
  <c r="X523" i="2" s="1"/>
  <c r="Y572" i="4"/>
  <c r="Y574" i="4" s="1"/>
  <c r="C619" i="4" s="1"/>
  <c r="Y576" i="6"/>
  <c r="Y594" i="6" s="1"/>
  <c r="Y571" i="6" s="1"/>
  <c r="B574" i="6"/>
  <c r="Y567" i="6"/>
  <c r="X576" i="6"/>
  <c r="C333" i="1"/>
  <c r="C605" i="5"/>
  <c r="C608" i="5" s="1"/>
  <c r="C610" i="5" s="1"/>
  <c r="X567" i="5"/>
  <c r="Y653" i="8"/>
  <c r="Y666" i="8" s="1"/>
  <c r="Y649" i="8" s="1"/>
  <c r="Y645" i="8"/>
  <c r="Y648" i="8" s="1"/>
  <c r="C684" i="8"/>
  <c r="C687" i="8" s="1"/>
  <c r="X653" i="8"/>
  <c r="B651" i="8"/>
  <c r="Y765" i="11"/>
  <c r="C565" i="2" l="1"/>
  <c r="C582" i="2" s="1"/>
  <c r="C560" i="2" s="1"/>
  <c r="C706" i="7"/>
  <c r="C709" i="7" s="1"/>
  <c r="X669" i="7"/>
  <c r="B667" i="7"/>
  <c r="Y669" i="7"/>
  <c r="Y688" i="7" s="1"/>
  <c r="Y665" i="7" s="1"/>
  <c r="Y661" i="7"/>
  <c r="Y664" i="7" s="1"/>
  <c r="B565" i="2"/>
  <c r="C556" i="2"/>
  <c r="C559" i="2" s="1"/>
  <c r="C611" i="4"/>
  <c r="C614" i="4" s="1"/>
  <c r="X575" i="4"/>
  <c r="Y570" i="6"/>
  <c r="Y572" i="6" s="1"/>
  <c r="C622" i="6" s="1"/>
  <c r="C636" i="6" s="1"/>
  <c r="C618" i="6" s="1"/>
  <c r="Y328" i="1"/>
  <c r="Y331" i="1" s="1"/>
  <c r="Y337" i="1"/>
  <c r="Y351" i="1" s="1"/>
  <c r="Y332" i="1" s="1"/>
  <c r="X337" i="1"/>
  <c r="B335" i="1"/>
  <c r="X613" i="5"/>
  <c r="B611" i="5"/>
  <c r="Y613" i="5"/>
  <c r="Y632" i="5" s="1"/>
  <c r="Y609" i="5" s="1"/>
  <c r="Y605" i="5"/>
  <c r="Y608" i="5" s="1"/>
  <c r="Y650" i="8"/>
  <c r="C693" i="8" s="1"/>
  <c r="C705" i="8" s="1"/>
  <c r="C688" i="8" s="1"/>
  <c r="C689" i="8" s="1"/>
  <c r="C814" i="11"/>
  <c r="C833" i="11" s="1"/>
  <c r="C809" i="11" s="1"/>
  <c r="C810" i="11" s="1"/>
  <c r="X766" i="11"/>
  <c r="B814" i="11"/>
  <c r="C561" i="2" l="1"/>
  <c r="X565" i="2" s="1"/>
  <c r="Y666" i="7"/>
  <c r="Y556" i="2"/>
  <c r="Y559" i="2" s="1"/>
  <c r="X573" i="6"/>
  <c r="C614" i="6"/>
  <c r="C617" i="6" s="1"/>
  <c r="C619" i="6" s="1"/>
  <c r="Y333" i="1"/>
  <c r="C376" i="1" s="1"/>
  <c r="C379" i="1" s="1"/>
  <c r="Y610" i="5"/>
  <c r="C650" i="5" s="1"/>
  <c r="B693" i="8"/>
  <c r="X651" i="8"/>
  <c r="Y693" i="8"/>
  <c r="Y705" i="8" s="1"/>
  <c r="Y688" i="8" s="1"/>
  <c r="B691" i="8"/>
  <c r="X693" i="8"/>
  <c r="Y814" i="11"/>
  <c r="Y833" i="11" s="1"/>
  <c r="Y809" i="11" s="1"/>
  <c r="B812" i="11"/>
  <c r="Y805" i="11"/>
  <c r="X814" i="11"/>
  <c r="B563" i="2" l="1"/>
  <c r="Y565" i="2"/>
  <c r="Y582" i="2" s="1"/>
  <c r="Y560" i="2" s="1"/>
  <c r="Y561" i="2" s="1"/>
  <c r="X562" i="2" s="1"/>
  <c r="C715" i="7"/>
  <c r="C734" i="7" s="1"/>
  <c r="C710" i="7" s="1"/>
  <c r="C711" i="7" s="1"/>
  <c r="X667" i="7"/>
  <c r="B715" i="7"/>
  <c r="C659" i="5"/>
  <c r="C674" i="5" s="1"/>
  <c r="C654" i="5" s="1"/>
  <c r="C653" i="5"/>
  <c r="C602" i="2"/>
  <c r="C605" i="2" s="1"/>
  <c r="Y622" i="6"/>
  <c r="Y636" i="6" s="1"/>
  <c r="Y618" i="6" s="1"/>
  <c r="X622" i="6"/>
  <c r="B620" i="6"/>
  <c r="Y614" i="6"/>
  <c r="Y617" i="6" s="1"/>
  <c r="C384" i="1"/>
  <c r="C398" i="1" s="1"/>
  <c r="C380" i="1" s="1"/>
  <c r="C381" i="1" s="1"/>
  <c r="X334" i="1"/>
  <c r="X611" i="5"/>
  <c r="B659" i="5"/>
  <c r="C733" i="8"/>
  <c r="C747" i="8" s="1"/>
  <c r="C729" i="8" s="1"/>
  <c r="Y687" i="8"/>
  <c r="Y689" i="8" s="1"/>
  <c r="C861" i="11"/>
  <c r="C880" i="11" s="1"/>
  <c r="C857" i="11" s="1"/>
  <c r="Y808" i="11"/>
  <c r="Y810" i="11" s="1"/>
  <c r="C610" i="2" l="1"/>
  <c r="C629" i="2" s="1"/>
  <c r="C606" i="2" s="1"/>
  <c r="Y706" i="7"/>
  <c r="Y715" i="7"/>
  <c r="Y734" i="7" s="1"/>
  <c r="Y710" i="7" s="1"/>
  <c r="B713" i="7"/>
  <c r="X715" i="7"/>
  <c r="C655" i="5"/>
  <c r="C607" i="2"/>
  <c r="X610" i="2" s="1"/>
  <c r="Y619" i="6"/>
  <c r="Y384" i="1"/>
  <c r="Y398" i="1" s="1"/>
  <c r="Y380" i="1" s="1"/>
  <c r="X384" i="1"/>
  <c r="Y376" i="1"/>
  <c r="Y379" i="1" s="1"/>
  <c r="B382" i="1"/>
  <c r="C700" i="5"/>
  <c r="C717" i="5" s="1"/>
  <c r="C696" i="5" s="1"/>
  <c r="Y653" i="5"/>
  <c r="C728" i="8"/>
  <c r="C730" i="8" s="1"/>
  <c r="X690" i="8"/>
  <c r="C853" i="11"/>
  <c r="C856" i="11" s="1"/>
  <c r="C858" i="11" s="1"/>
  <c r="X811" i="11"/>
  <c r="Y602" i="2" l="1"/>
  <c r="Y605" i="2" s="1"/>
  <c r="C762" i="7"/>
  <c r="C781" i="7" s="1"/>
  <c r="C758" i="7" s="1"/>
  <c r="Y709" i="7"/>
  <c r="Y711" i="7" s="1"/>
  <c r="Y610" i="2"/>
  <c r="Y629" i="2" s="1"/>
  <c r="Y606" i="2" s="1"/>
  <c r="Y607" i="2" s="1"/>
  <c r="Y659" i="5"/>
  <c r="Y674" i="5" s="1"/>
  <c r="Y654" i="5" s="1"/>
  <c r="Y655" i="5" s="1"/>
  <c r="B657" i="5"/>
  <c r="X659" i="5"/>
  <c r="C661" i="6"/>
  <c r="C680" i="6" s="1"/>
  <c r="C656" i="6" s="1"/>
  <c r="C652" i="6"/>
  <c r="C655" i="6" s="1"/>
  <c r="B608" i="2"/>
  <c r="X620" i="6"/>
  <c r="B661" i="6"/>
  <c r="Y381" i="1"/>
  <c r="X382" i="1" s="1"/>
  <c r="Y733" i="8"/>
  <c r="Y747" i="8" s="1"/>
  <c r="Y729" i="8" s="1"/>
  <c r="Y725" i="8"/>
  <c r="Y728" i="8" s="1"/>
  <c r="C766" i="8"/>
  <c r="X733" i="8"/>
  <c r="B731" i="8"/>
  <c r="Y861" i="11"/>
  <c r="Y880" i="11" s="1"/>
  <c r="Y857" i="11" s="1"/>
  <c r="Y853" i="11"/>
  <c r="Y856" i="11" s="1"/>
  <c r="C898" i="11"/>
  <c r="C901" i="11" s="1"/>
  <c r="X861" i="11"/>
  <c r="B859" i="11"/>
  <c r="C754" i="7" l="1"/>
  <c r="C757" i="7" s="1"/>
  <c r="C759" i="7" s="1"/>
  <c r="X712" i="7"/>
  <c r="C695" i="5"/>
  <c r="C697" i="5" s="1"/>
  <c r="X700" i="5" s="1"/>
  <c r="X656" i="5"/>
  <c r="C654" i="2"/>
  <c r="C670" i="2" s="1"/>
  <c r="C649" i="2" s="1"/>
  <c r="C645" i="2"/>
  <c r="C648" i="2" s="1"/>
  <c r="C657" i="6"/>
  <c r="B654" i="2"/>
  <c r="X608" i="2"/>
  <c r="C425" i="1"/>
  <c r="C438" i="1" s="1"/>
  <c r="C420" i="1" s="1"/>
  <c r="C416" i="1"/>
  <c r="C419" i="1" s="1"/>
  <c r="B425" i="1"/>
  <c r="Y730" i="8"/>
  <c r="C772" i="8" s="1"/>
  <c r="C788" i="8" s="1"/>
  <c r="C767" i="8" s="1"/>
  <c r="C768" i="8" s="1"/>
  <c r="Y858" i="11"/>
  <c r="Y762" i="7" l="1"/>
  <c r="Y781" i="7" s="1"/>
  <c r="Y758" i="7" s="1"/>
  <c r="Y754" i="7"/>
  <c r="Y757" i="7" s="1"/>
  <c r="C799" i="7"/>
  <c r="C802" i="7" s="1"/>
  <c r="X762" i="7"/>
  <c r="B760" i="7"/>
  <c r="C735" i="5"/>
  <c r="C738" i="5" s="1"/>
  <c r="Y692" i="5"/>
  <c r="Y695" i="5" s="1"/>
  <c r="B698" i="5"/>
  <c r="Y700" i="5"/>
  <c r="Y717" i="5" s="1"/>
  <c r="Y696" i="5" s="1"/>
  <c r="C650" i="2"/>
  <c r="B659" i="6"/>
  <c r="Y652" i="6"/>
  <c r="X661" i="6"/>
  <c r="Y661" i="6"/>
  <c r="Y676" i="6" s="1"/>
  <c r="Y656" i="6" s="1"/>
  <c r="C421" i="1"/>
  <c r="X731" i="8"/>
  <c r="B772" i="8"/>
  <c r="Y772" i="8"/>
  <c r="Y788" i="8" s="1"/>
  <c r="Y767" i="8" s="1"/>
  <c r="B770" i="8"/>
  <c r="Y763" i="8"/>
  <c r="X772" i="8"/>
  <c r="C907" i="11"/>
  <c r="C926" i="11" s="1"/>
  <c r="C902" i="11" s="1"/>
  <c r="C903" i="11" s="1"/>
  <c r="X859" i="11"/>
  <c r="B907" i="11"/>
  <c r="Y759" i="7" l="1"/>
  <c r="C808" i="7"/>
  <c r="C827" i="7" s="1"/>
  <c r="C803" i="7" s="1"/>
  <c r="C804" i="7" s="1"/>
  <c r="X760" i="7"/>
  <c r="B808" i="7"/>
  <c r="Y697" i="5"/>
  <c r="X698" i="5" s="1"/>
  <c r="B652" i="2"/>
  <c r="Y645" i="2"/>
  <c r="X654" i="2"/>
  <c r="Y654" i="2"/>
  <c r="Y670" i="2" s="1"/>
  <c r="Y649" i="2" s="1"/>
  <c r="Y655" i="6"/>
  <c r="Y657" i="6" s="1"/>
  <c r="C704" i="6" s="1"/>
  <c r="C723" i="6" s="1"/>
  <c r="C700" i="6" s="1"/>
  <c r="Y425" i="1"/>
  <c r="Y438" i="1" s="1"/>
  <c r="Y420" i="1" s="1"/>
  <c r="X425" i="1"/>
  <c r="Y419" i="1"/>
  <c r="B423" i="1"/>
  <c r="C814" i="8"/>
  <c r="C830" i="8" s="1"/>
  <c r="C810" i="8" s="1"/>
  <c r="Y766" i="8"/>
  <c r="Y768" i="8" s="1"/>
  <c r="Y907" i="11"/>
  <c r="Y926" i="11" s="1"/>
  <c r="Y902" i="11" s="1"/>
  <c r="B905" i="11"/>
  <c r="Y898" i="11"/>
  <c r="Y901" i="11" s="1"/>
  <c r="X907" i="11"/>
  <c r="X808" i="7" l="1"/>
  <c r="B806" i="7"/>
  <c r="Y808" i="7"/>
  <c r="Y827" i="7" s="1"/>
  <c r="Y803" i="7" s="1"/>
  <c r="Y799" i="7"/>
  <c r="C744" i="5"/>
  <c r="C758" i="5" s="1"/>
  <c r="C739" i="5" s="1"/>
  <c r="C740" i="5" s="1"/>
  <c r="Y744" i="5" s="1"/>
  <c r="Y758" i="5" s="1"/>
  <c r="Y739" i="5" s="1"/>
  <c r="B744" i="5"/>
  <c r="Y648" i="2"/>
  <c r="Y650" i="2" s="1"/>
  <c r="X658" i="6"/>
  <c r="C696" i="6"/>
  <c r="C699" i="6" s="1"/>
  <c r="C701" i="6" s="1"/>
  <c r="Y692" i="6" s="1"/>
  <c r="Y695" i="6" s="1"/>
  <c r="Y421" i="1"/>
  <c r="X422" i="1" s="1"/>
  <c r="Y738" i="5"/>
  <c r="Y903" i="11"/>
  <c r="C955" i="11" s="1"/>
  <c r="C974" i="11" s="1"/>
  <c r="C951" i="11" s="1"/>
  <c r="C809" i="8"/>
  <c r="C811" i="8" s="1"/>
  <c r="X769" i="8"/>
  <c r="Y802" i="7" l="1"/>
  <c r="Y804" i="7" s="1"/>
  <c r="C855" i="7"/>
  <c r="C874" i="7" s="1"/>
  <c r="C851" i="7" s="1"/>
  <c r="X744" i="5"/>
  <c r="B742" i="5"/>
  <c r="Y740" i="5"/>
  <c r="X741" i="5" s="1"/>
  <c r="C695" i="2"/>
  <c r="C714" i="2" s="1"/>
  <c r="C691" i="2" s="1"/>
  <c r="C687" i="2"/>
  <c r="C690" i="2" s="1"/>
  <c r="X651" i="2"/>
  <c r="Y700" i="6"/>
  <c r="Y717" i="6" s="1"/>
  <c r="Y696" i="6" s="1"/>
  <c r="X700" i="6"/>
  <c r="B702" i="6"/>
  <c r="C462" i="1"/>
  <c r="C465" i="1" s="1"/>
  <c r="C470" i="1"/>
  <c r="C484" i="1" s="1"/>
  <c r="C466" i="1" s="1"/>
  <c r="C784" i="5"/>
  <c r="C803" i="5" s="1"/>
  <c r="C780" i="5" s="1"/>
  <c r="C947" i="11"/>
  <c r="C950" i="11" s="1"/>
  <c r="C952" i="11" s="1"/>
  <c r="C779" i="5"/>
  <c r="X904" i="11"/>
  <c r="Y814" i="8"/>
  <c r="Y830" i="8" s="1"/>
  <c r="Y810" i="8" s="1"/>
  <c r="Y809" i="8"/>
  <c r="X814" i="8"/>
  <c r="B812" i="8"/>
  <c r="C847" i="7" l="1"/>
  <c r="C850" i="7" s="1"/>
  <c r="C852" i="7" s="1"/>
  <c r="X805" i="7"/>
  <c r="C692" i="2"/>
  <c r="X695" i="2" s="1"/>
  <c r="Y697" i="6"/>
  <c r="C467" i="1"/>
  <c r="B468" i="1" s="1"/>
  <c r="C781" i="5"/>
  <c r="X784" i="5" s="1"/>
  <c r="Y811" i="8"/>
  <c r="Y955" i="11"/>
  <c r="Y974" i="11" s="1"/>
  <c r="Y951" i="11" s="1"/>
  <c r="Y947" i="11"/>
  <c r="Y950" i="11" s="1"/>
  <c r="C992" i="11"/>
  <c r="C995" i="11" s="1"/>
  <c r="X955" i="11"/>
  <c r="B953" i="11"/>
  <c r="Y687" i="2" l="1"/>
  <c r="Y690" i="2" s="1"/>
  <c r="X812" i="8"/>
  <c r="C846" i="8"/>
  <c r="C849" i="8" s="1"/>
  <c r="C892" i="7"/>
  <c r="C895" i="7" s="1"/>
  <c r="X855" i="7"/>
  <c r="B853" i="7"/>
  <c r="Y847" i="7"/>
  <c r="Y850" i="7" s="1"/>
  <c r="Y855" i="7"/>
  <c r="Y874" i="7" s="1"/>
  <c r="Y851" i="7" s="1"/>
  <c r="C748" i="6"/>
  <c r="C764" i="6" s="1"/>
  <c r="C743" i="6" s="1"/>
  <c r="C739" i="6"/>
  <c r="C742" i="6" s="1"/>
  <c r="B693" i="2"/>
  <c r="X698" i="6"/>
  <c r="Y695" i="2"/>
  <c r="Y714" i="2" s="1"/>
  <c r="Y691" i="2" s="1"/>
  <c r="B748" i="6"/>
  <c r="X470" i="1"/>
  <c r="Y470" i="1"/>
  <c r="Y484" i="1" s="1"/>
  <c r="Y466" i="1" s="1"/>
  <c r="Y462" i="1"/>
  <c r="Y465" i="1" s="1"/>
  <c r="Y784" i="5"/>
  <c r="Y803" i="5" s="1"/>
  <c r="Y780" i="5" s="1"/>
  <c r="Y776" i="5"/>
  <c r="Y779" i="5" s="1"/>
  <c r="B782" i="5"/>
  <c r="C821" i="5"/>
  <c r="C824" i="5" s="1"/>
  <c r="C855" i="8"/>
  <c r="C870" i="8" s="1"/>
  <c r="C850" i="8" s="1"/>
  <c r="B855" i="8"/>
  <c r="Y952" i="11"/>
  <c r="Y692" i="2" l="1"/>
  <c r="X693" i="2" s="1"/>
  <c r="C851" i="8"/>
  <c r="B853" i="8" s="1"/>
  <c r="Y852" i="7"/>
  <c r="C744" i="6"/>
  <c r="X748" i="6" s="1"/>
  <c r="Y739" i="6"/>
  <c r="Y742" i="6" s="1"/>
  <c r="C730" i="2"/>
  <c r="C733" i="2" s="1"/>
  <c r="Y467" i="1"/>
  <c r="Y781" i="5"/>
  <c r="B830" i="5" s="1"/>
  <c r="C1001" i="11"/>
  <c r="C1020" i="11" s="1"/>
  <c r="C996" i="11" s="1"/>
  <c r="C997" i="11" s="1"/>
  <c r="X953" i="11"/>
  <c r="B1001" i="11"/>
  <c r="C739" i="2" l="1"/>
  <c r="C755" i="2" s="1"/>
  <c r="C734" i="2" s="1"/>
  <c r="C735" i="2" s="1"/>
  <c r="B739" i="2"/>
  <c r="C792" i="6"/>
  <c r="C811" i="6" s="1"/>
  <c r="C788" i="6" s="1"/>
  <c r="X855" i="8"/>
  <c r="Y849" i="8"/>
  <c r="Y855" i="8"/>
  <c r="Y870" i="8" s="1"/>
  <c r="Y850" i="8" s="1"/>
  <c r="C901" i="7"/>
  <c r="C920" i="7" s="1"/>
  <c r="C896" i="7" s="1"/>
  <c r="C897" i="7" s="1"/>
  <c r="B901" i="7"/>
  <c r="X853" i="7"/>
  <c r="B746" i="6"/>
  <c r="Y748" i="6"/>
  <c r="Y764" i="6" s="1"/>
  <c r="Y743" i="6" s="1"/>
  <c r="Y744" i="6" s="1"/>
  <c r="C784" i="6" s="1"/>
  <c r="C787" i="6" s="1"/>
  <c r="C789" i="6" s="1"/>
  <c r="X468" i="1"/>
  <c r="C500" i="1"/>
  <c r="C503" i="1" s="1"/>
  <c r="C509" i="1"/>
  <c r="C525" i="1" s="1"/>
  <c r="C504" i="1" s="1"/>
  <c r="B509" i="1"/>
  <c r="X782" i="5"/>
  <c r="C830" i="5"/>
  <c r="C849" i="5" s="1"/>
  <c r="C825" i="5" s="1"/>
  <c r="C826" i="5" s="1"/>
  <c r="Y830" i="5" s="1"/>
  <c r="Y849" i="5" s="1"/>
  <c r="Y825" i="5" s="1"/>
  <c r="Y1001" i="11"/>
  <c r="Y1020" i="11" s="1"/>
  <c r="Y996" i="11" s="1"/>
  <c r="B999" i="11"/>
  <c r="Y992" i="11"/>
  <c r="X1001" i="11"/>
  <c r="Y739" i="2" l="1"/>
  <c r="Y755" i="2" s="1"/>
  <c r="Y734" i="2" s="1"/>
  <c r="B737" i="2"/>
  <c r="X739" i="2"/>
  <c r="Y851" i="8"/>
  <c r="C897" i="8" s="1"/>
  <c r="C916" i="8" s="1"/>
  <c r="C893" i="8" s="1"/>
  <c r="C889" i="8"/>
  <c r="C892" i="8" s="1"/>
  <c r="Y730" i="2"/>
  <c r="Y733" i="2" s="1"/>
  <c r="Y735" i="2" s="1"/>
  <c r="Y892" i="7"/>
  <c r="Y895" i="7" s="1"/>
  <c r="X901" i="7"/>
  <c r="B899" i="7"/>
  <c r="Y901" i="7"/>
  <c r="Y920" i="7" s="1"/>
  <c r="Y896" i="7" s="1"/>
  <c r="X745" i="6"/>
  <c r="X792" i="6"/>
  <c r="C827" i="6"/>
  <c r="C830" i="6" s="1"/>
  <c r="Y792" i="6"/>
  <c r="Y811" i="6" s="1"/>
  <c r="Y788" i="6" s="1"/>
  <c r="Y784" i="6"/>
  <c r="Y787" i="6" s="1"/>
  <c r="B790" i="6"/>
  <c r="C505" i="1"/>
  <c r="X509" i="1" s="1"/>
  <c r="Y821" i="5"/>
  <c r="Y824" i="5" s="1"/>
  <c r="Y826" i="5" s="1"/>
  <c r="C878" i="5" s="1"/>
  <c r="C897" i="5" s="1"/>
  <c r="C874" i="5" s="1"/>
  <c r="X830" i="5"/>
  <c r="B828" i="5"/>
  <c r="C1048" i="11"/>
  <c r="C1067" i="11" s="1"/>
  <c r="C1044" i="11" s="1"/>
  <c r="Y995" i="11"/>
  <c r="Y997" i="11" s="1"/>
  <c r="X852" i="8" l="1"/>
  <c r="Y897" i="7"/>
  <c r="C941" i="7"/>
  <c r="C944" i="7" s="1"/>
  <c r="X898" i="7"/>
  <c r="C949" i="7"/>
  <c r="C968" i="7" s="1"/>
  <c r="C945" i="7" s="1"/>
  <c r="C946" i="7" s="1"/>
  <c r="C775" i="2"/>
  <c r="C778" i="2" s="1"/>
  <c r="C783" i="2"/>
  <c r="C802" i="2" s="1"/>
  <c r="C779" i="2" s="1"/>
  <c r="Y789" i="6"/>
  <c r="X790" i="6" s="1"/>
  <c r="C894" i="8"/>
  <c r="Y889" i="8" s="1"/>
  <c r="Y892" i="8" s="1"/>
  <c r="X736" i="2"/>
  <c r="Y503" i="1"/>
  <c r="Y509" i="1"/>
  <c r="Y525" i="1" s="1"/>
  <c r="Y504" i="1" s="1"/>
  <c r="B507" i="1"/>
  <c r="C870" i="5"/>
  <c r="C873" i="5" s="1"/>
  <c r="C875" i="5" s="1"/>
  <c r="X878" i="5" s="1"/>
  <c r="X827" i="5"/>
  <c r="C1040" i="11"/>
  <c r="C1043" i="11" s="1"/>
  <c r="C1045" i="11" s="1"/>
  <c r="X998" i="11"/>
  <c r="Y941" i="7" l="1"/>
  <c r="Y944" i="7" s="1"/>
  <c r="B947" i="7"/>
  <c r="Y949" i="7"/>
  <c r="Y968" i="7" s="1"/>
  <c r="Y945" i="7" s="1"/>
  <c r="X949" i="7"/>
  <c r="C986" i="7"/>
  <c r="C989" i="7" s="1"/>
  <c r="B836" i="6"/>
  <c r="X897" i="8"/>
  <c r="C836" i="6"/>
  <c r="C852" i="6" s="1"/>
  <c r="C831" i="6" s="1"/>
  <c r="C832" i="6" s="1"/>
  <c r="Y827" i="6" s="1"/>
  <c r="Y830" i="6" s="1"/>
  <c r="C780" i="2"/>
  <c r="B895" i="8"/>
  <c r="Y897" i="8"/>
  <c r="Y916" i="8" s="1"/>
  <c r="Y893" i="8" s="1"/>
  <c r="Y894" i="8" s="1"/>
  <c r="C934" i="8" s="1"/>
  <c r="C937" i="8" s="1"/>
  <c r="Y505" i="1"/>
  <c r="C559" i="1" s="1"/>
  <c r="C571" i="1" s="1"/>
  <c r="C555" i="1" s="1"/>
  <c r="Y870" i="5"/>
  <c r="Y873" i="5" s="1"/>
  <c r="Y878" i="5"/>
  <c r="Y897" i="5" s="1"/>
  <c r="Y874" i="5" s="1"/>
  <c r="B876" i="5"/>
  <c r="Y1048" i="11"/>
  <c r="Y1067" i="11" s="1"/>
  <c r="Y1044" i="11" s="1"/>
  <c r="Y1040" i="11"/>
  <c r="Y1043" i="11" s="1"/>
  <c r="C1085" i="11"/>
  <c r="C1088" i="11" s="1"/>
  <c r="X1048" i="11"/>
  <c r="B1046" i="11"/>
  <c r="Y946" i="7" l="1"/>
  <c r="X947" i="7"/>
  <c r="B995" i="7"/>
  <c r="C995" i="7"/>
  <c r="C1014" i="7" s="1"/>
  <c r="C990" i="7" s="1"/>
  <c r="C991" i="7" s="1"/>
  <c r="X836" i="6"/>
  <c r="Y836" i="6"/>
  <c r="Y852" i="6" s="1"/>
  <c r="Y831" i="6" s="1"/>
  <c r="Y832" i="6" s="1"/>
  <c r="B834" i="6"/>
  <c r="Y783" i="2"/>
  <c r="Y802" i="2" s="1"/>
  <c r="Y779" i="2" s="1"/>
  <c r="B781" i="2"/>
  <c r="X783" i="2"/>
  <c r="Y775" i="2"/>
  <c r="Y778" i="2" s="1"/>
  <c r="C818" i="2"/>
  <c r="C821" i="2" s="1"/>
  <c r="X895" i="8"/>
  <c r="C943" i="8"/>
  <c r="C962" i="8" s="1"/>
  <c r="C938" i="8" s="1"/>
  <c r="C939" i="8" s="1"/>
  <c r="B941" i="8" s="1"/>
  <c r="B943" i="8"/>
  <c r="Y875" i="5"/>
  <c r="C551" i="1"/>
  <c r="C554" i="1" s="1"/>
  <c r="C556" i="1" s="1"/>
  <c r="X506" i="1"/>
  <c r="Y1045" i="11"/>
  <c r="C922" i="5" l="1"/>
  <c r="C937" i="5" s="1"/>
  <c r="C917" i="5" s="1"/>
  <c r="C913" i="5"/>
  <c r="C916" i="5" s="1"/>
  <c r="Y995" i="7"/>
  <c r="Y1014" i="7" s="1"/>
  <c r="Y990" i="7" s="1"/>
  <c r="Y986" i="7"/>
  <c r="B993" i="7"/>
  <c r="X995" i="7"/>
  <c r="Y780" i="2"/>
  <c r="X781" i="2" s="1"/>
  <c r="Y934" i="8"/>
  <c r="C990" i="8" s="1"/>
  <c r="C1009" i="8" s="1"/>
  <c r="C986" i="8" s="1"/>
  <c r="Y943" i="8"/>
  <c r="Y962" i="8" s="1"/>
  <c r="Y938" i="8" s="1"/>
  <c r="X943" i="8"/>
  <c r="X876" i="5"/>
  <c r="X833" i="6"/>
  <c r="C873" i="6"/>
  <c r="C876" i="6" s="1"/>
  <c r="C881" i="6"/>
  <c r="C900" i="6" s="1"/>
  <c r="C877" i="6" s="1"/>
  <c r="B922" i="5"/>
  <c r="X559" i="1"/>
  <c r="B557" i="1"/>
  <c r="Y551" i="1"/>
  <c r="Y554" i="1" s="1"/>
  <c r="Y559" i="1"/>
  <c r="Y571" i="1" s="1"/>
  <c r="Y555" i="1" s="1"/>
  <c r="C1094" i="11"/>
  <c r="C1113" i="11" s="1"/>
  <c r="C1089" i="11" s="1"/>
  <c r="C1090" i="11" s="1"/>
  <c r="X1046" i="11"/>
  <c r="B1094" i="11"/>
  <c r="C918" i="5" l="1"/>
  <c r="Y937" i="8"/>
  <c r="Y939" i="8" s="1"/>
  <c r="X940" i="8" s="1"/>
  <c r="Y989" i="7"/>
  <c r="Y991" i="7" s="1"/>
  <c r="C1042" i="7"/>
  <c r="C1061" i="7" s="1"/>
  <c r="C1038" i="7" s="1"/>
  <c r="C827" i="2"/>
  <c r="C846" i="2" s="1"/>
  <c r="C822" i="2" s="1"/>
  <c r="C823" i="2" s="1"/>
  <c r="X827" i="2" s="1"/>
  <c r="B827" i="2"/>
  <c r="C878" i="6"/>
  <c r="Y556" i="1"/>
  <c r="Y1094" i="11"/>
  <c r="Y1113" i="11" s="1"/>
  <c r="Y1089" i="11" s="1"/>
  <c r="B1092" i="11"/>
  <c r="Y1085" i="11"/>
  <c r="Y1088" i="11" s="1"/>
  <c r="X1094" i="11"/>
  <c r="Y922" i="5" l="1"/>
  <c r="Y937" i="5" s="1"/>
  <c r="Y917" i="5" s="1"/>
  <c r="X922" i="5"/>
  <c r="B920" i="5"/>
  <c r="C1034" i="7"/>
  <c r="C1037" i="7" s="1"/>
  <c r="C1039" i="7" s="1"/>
  <c r="X992" i="7"/>
  <c r="B825" i="2"/>
  <c r="Y818" i="2"/>
  <c r="Y821" i="2" s="1"/>
  <c r="Y827" i="2"/>
  <c r="Y844" i="2" s="1"/>
  <c r="Y822" i="2" s="1"/>
  <c r="C982" i="8"/>
  <c r="C985" i="8" s="1"/>
  <c r="C987" i="8" s="1"/>
  <c r="Y990" i="8" s="1"/>
  <c r="Y1009" i="8" s="1"/>
  <c r="Y986" i="8" s="1"/>
  <c r="C595" i="1"/>
  <c r="C612" i="1" s="1"/>
  <c r="C590" i="1" s="1"/>
  <c r="C586" i="1"/>
  <c r="C589" i="1" s="1"/>
  <c r="B879" i="6"/>
  <c r="X881" i="6"/>
  <c r="Y881" i="6"/>
  <c r="Y900" i="6" s="1"/>
  <c r="Y877" i="6" s="1"/>
  <c r="C921" i="6"/>
  <c r="Y873" i="6"/>
  <c r="Y876" i="6" s="1"/>
  <c r="B595" i="1"/>
  <c r="X557" i="1"/>
  <c r="Y1090" i="11"/>
  <c r="X1091" i="11" s="1"/>
  <c r="C965" i="5" l="1"/>
  <c r="C984" i="5" s="1"/>
  <c r="C961" i="5" s="1"/>
  <c r="Y916" i="5"/>
  <c r="Y918" i="5" s="1"/>
  <c r="Y982" i="8"/>
  <c r="Y985" i="8" s="1"/>
  <c r="Y987" i="8" s="1"/>
  <c r="X988" i="8" s="1"/>
  <c r="Y823" i="2"/>
  <c r="C875" i="2" s="1"/>
  <c r="C894" i="2" s="1"/>
  <c r="C871" i="2" s="1"/>
  <c r="X990" i="8"/>
  <c r="C1027" i="8"/>
  <c r="C1030" i="8" s="1"/>
  <c r="Y1042" i="7"/>
  <c r="Y1061" i="7" s="1"/>
  <c r="Y1038" i="7" s="1"/>
  <c r="C1079" i="7"/>
  <c r="C1082" i="7" s="1"/>
  <c r="Y1034" i="7"/>
  <c r="Y1037" i="7" s="1"/>
  <c r="X1042" i="7"/>
  <c r="B1040" i="7"/>
  <c r="B988" i="8"/>
  <c r="C591" i="1"/>
  <c r="X595" i="1" s="1"/>
  <c r="Y878" i="6"/>
  <c r="X879" i="6" s="1"/>
  <c r="C957" i="5" l="1"/>
  <c r="C960" i="5" s="1"/>
  <c r="C962" i="5" s="1"/>
  <c r="X919" i="5"/>
  <c r="C867" i="2"/>
  <c r="C870" i="2" s="1"/>
  <c r="C1036" i="8"/>
  <c r="C1055" i="8" s="1"/>
  <c r="C1031" i="8" s="1"/>
  <c r="C1032" i="8" s="1"/>
  <c r="B1034" i="8" s="1"/>
  <c r="B1036" i="8"/>
  <c r="X824" i="2"/>
  <c r="C872" i="2"/>
  <c r="Y865" i="2" s="1"/>
  <c r="Y868" i="2" s="1"/>
  <c r="Y1039" i="7"/>
  <c r="B593" i="1"/>
  <c r="Y595" i="1"/>
  <c r="Y612" i="1" s="1"/>
  <c r="Y590" i="1" s="1"/>
  <c r="B927" i="6"/>
  <c r="C927" i="6"/>
  <c r="C946" i="6" s="1"/>
  <c r="C922" i="6" s="1"/>
  <c r="C923" i="6" s="1"/>
  <c r="X927" i="6" s="1"/>
  <c r="C912" i="2" l="1"/>
  <c r="C915" i="2" s="1"/>
  <c r="Y957" i="5"/>
  <c r="Y960" i="5" s="1"/>
  <c r="B963" i="5"/>
  <c r="C1002" i="5"/>
  <c r="C1005" i="5" s="1"/>
  <c r="Y965" i="5"/>
  <c r="Y984" i="5" s="1"/>
  <c r="Y961" i="5" s="1"/>
  <c r="Y962" i="5" s="1"/>
  <c r="X965" i="5"/>
  <c r="Y873" i="2"/>
  <c r="Y892" i="2" s="1"/>
  <c r="Y869" i="2" s="1"/>
  <c r="Y870" i="2" s="1"/>
  <c r="X871" i="2" s="1"/>
  <c r="B873" i="2"/>
  <c r="X1036" i="8"/>
  <c r="Y1027" i="8"/>
  <c r="Y1030" i="8" s="1"/>
  <c r="Y1036" i="8"/>
  <c r="Y1055" i="8" s="1"/>
  <c r="Y1031" i="8" s="1"/>
  <c r="Y1032" i="8" s="1"/>
  <c r="X1033" i="8" s="1"/>
  <c r="X873" i="2"/>
  <c r="C1088" i="7"/>
  <c r="C1107" i="7" s="1"/>
  <c r="C1083" i="7" s="1"/>
  <c r="C1084" i="7" s="1"/>
  <c r="B1088" i="7"/>
  <c r="X1040" i="7"/>
  <c r="Y589" i="1"/>
  <c r="Y591" i="1" s="1"/>
  <c r="C640" i="1" s="1"/>
  <c r="C654" i="1" s="1"/>
  <c r="C636" i="1" s="1"/>
  <c r="B925" i="6"/>
  <c r="Y927" i="6"/>
  <c r="Y946" i="6" s="1"/>
  <c r="Y922" i="6" s="1"/>
  <c r="Y918" i="6"/>
  <c r="Y921" i="6" s="1"/>
  <c r="B1011" i="5" l="1"/>
  <c r="X963" i="5"/>
  <c r="C1011" i="5"/>
  <c r="C1030" i="5" s="1"/>
  <c r="C1006" i="5" s="1"/>
  <c r="C1007" i="5" s="1"/>
  <c r="B921" i="2"/>
  <c r="C921" i="2"/>
  <c r="C940" i="2" s="1"/>
  <c r="C916" i="2" s="1"/>
  <c r="C917" i="2" s="1"/>
  <c r="Y921" i="2" s="1"/>
  <c r="Y940" i="2" s="1"/>
  <c r="Y916" i="2" s="1"/>
  <c r="Y1088" i="7"/>
  <c r="Y1107" i="7" s="1"/>
  <c r="Y1083" i="7" s="1"/>
  <c r="B1086" i="7"/>
  <c r="X1088" i="7"/>
  <c r="Y1079" i="7"/>
  <c r="Y1082" i="7" s="1"/>
  <c r="C632" i="1"/>
  <c r="C635" i="1" s="1"/>
  <c r="C637" i="1" s="1"/>
  <c r="X592" i="1"/>
  <c r="Y923" i="6"/>
  <c r="X924" i="6" s="1"/>
  <c r="C974" i="6"/>
  <c r="C993" i="6" s="1"/>
  <c r="C970" i="6" s="1"/>
  <c r="X1011" i="5" l="1"/>
  <c r="Y1011" i="5"/>
  <c r="Y1030" i="5" s="1"/>
  <c r="Y1006" i="5" s="1"/>
  <c r="Y1002" i="5"/>
  <c r="Y1005" i="5" s="1"/>
  <c r="B1009" i="5"/>
  <c r="Y1084" i="7"/>
  <c r="X1085" i="7" s="1"/>
  <c r="Y912" i="2"/>
  <c r="C968" i="2" s="1"/>
  <c r="C987" i="2" s="1"/>
  <c r="C964" i="2" s="1"/>
  <c r="B919" i="2"/>
  <c r="X921" i="2"/>
  <c r="Y640" i="1"/>
  <c r="Y654" i="1" s="1"/>
  <c r="Y636" i="1" s="1"/>
  <c r="X640" i="1"/>
  <c r="Y632" i="1"/>
  <c r="Y635" i="1" s="1"/>
  <c r="B638" i="1"/>
  <c r="C966" i="6"/>
  <c r="C969" i="6" s="1"/>
  <c r="C971" i="6" s="1"/>
  <c r="C1011" i="6" s="1"/>
  <c r="C1014" i="6" s="1"/>
  <c r="Y1007" i="5" l="1"/>
  <c r="X1008" i="5" s="1"/>
  <c r="Y915" i="2"/>
  <c r="Y917" i="2" s="1"/>
  <c r="X918" i="2" s="1"/>
  <c r="Y637" i="1"/>
  <c r="Y966" i="6"/>
  <c r="Y969" i="6" s="1"/>
  <c r="B972" i="6"/>
  <c r="Y974" i="6"/>
  <c r="Y993" i="6" s="1"/>
  <c r="Y970" i="6" s="1"/>
  <c r="X974" i="6"/>
  <c r="C960" i="2" l="1"/>
  <c r="C963" i="2" s="1"/>
  <c r="C965" i="2" s="1"/>
  <c r="Y968" i="2" s="1"/>
  <c r="Y987" i="2" s="1"/>
  <c r="Y964" i="2" s="1"/>
  <c r="B681" i="1"/>
  <c r="C672" i="1"/>
  <c r="C675" i="1" s="1"/>
  <c r="X638" i="1"/>
  <c r="C681" i="1"/>
  <c r="C700" i="1" s="1"/>
  <c r="C676" i="1" s="1"/>
  <c r="Y971" i="6"/>
  <c r="X972" i="6" s="1"/>
  <c r="X968" i="2" l="1"/>
  <c r="Y960" i="2"/>
  <c r="Y963" i="2" s="1"/>
  <c r="Y965" i="2" s="1"/>
  <c r="B966" i="2"/>
  <c r="C1005" i="2"/>
  <c r="C1008" i="2" s="1"/>
  <c r="C677" i="1"/>
  <c r="C1020" i="6"/>
  <c r="C1039" i="6" s="1"/>
  <c r="C1015" i="6" s="1"/>
  <c r="C1016" i="6" s="1"/>
  <c r="B1018" i="6" s="1"/>
  <c r="B1020" i="6"/>
  <c r="X966" i="2" l="1"/>
  <c r="C1014" i="2"/>
  <c r="C1033" i="2" s="1"/>
  <c r="C1009" i="2" s="1"/>
  <c r="C1010" i="2" s="1"/>
  <c r="Y1014" i="2" s="1"/>
  <c r="Y1033" i="2" s="1"/>
  <c r="Y1009" i="2" s="1"/>
  <c r="B1014" i="2"/>
  <c r="Y681" i="1"/>
  <c r="Y700" i="1" s="1"/>
  <c r="Y676" i="1" s="1"/>
  <c r="Y675" i="1"/>
  <c r="B679" i="1"/>
  <c r="X681" i="1"/>
  <c r="Y1011" i="6"/>
  <c r="Y1014" i="6" s="1"/>
  <c r="X1020" i="6"/>
  <c r="Y1020" i="6"/>
  <c r="Y1039" i="6" s="1"/>
  <c r="Y1015" i="6" s="1"/>
  <c r="Y1005" i="2" l="1"/>
  <c r="Y1008" i="2" s="1"/>
  <c r="Y1010" i="2" s="1"/>
  <c r="X1011" i="2" s="1"/>
  <c r="B1012" i="2"/>
  <c r="X1014" i="2"/>
  <c r="Y677" i="1"/>
  <c r="Y1016" i="6"/>
  <c r="X1017" i="6" s="1"/>
  <c r="C720" i="1" l="1"/>
  <c r="C723" i="1" s="1"/>
  <c r="C728" i="1"/>
  <c r="C740" i="1" s="1"/>
  <c r="C724" i="1" s="1"/>
  <c r="X678" i="1"/>
  <c r="C725" i="1" l="1"/>
  <c r="Y728" i="1" s="1"/>
  <c r="Y740" i="1" s="1"/>
  <c r="Y724" i="1" s="1"/>
  <c r="Y720" i="1"/>
  <c r="Y723" i="1" s="1"/>
  <c r="B726" i="1"/>
  <c r="X728" i="1" l="1"/>
  <c r="Y725" i="1"/>
  <c r="C767" i="1" l="1"/>
  <c r="C781" i="1" s="1"/>
  <c r="C762" i="1" s="1"/>
  <c r="C758" i="1"/>
  <c r="C761" i="1" s="1"/>
  <c r="B767" i="1"/>
  <c r="X726" i="1"/>
  <c r="Y761" i="1"/>
  <c r="C763" i="1" l="1"/>
  <c r="C809" i="1"/>
  <c r="C828" i="1" s="1"/>
  <c r="C805" i="1" s="1"/>
  <c r="X767" i="1" l="1"/>
  <c r="B765" i="1"/>
  <c r="Y767" i="1"/>
  <c r="Y781" i="1" s="1"/>
  <c r="Y762" i="1" s="1"/>
  <c r="Y763" i="1" s="1"/>
  <c r="C801" i="1" s="1"/>
  <c r="C804" i="1" s="1"/>
  <c r="C806" i="1" s="1"/>
  <c r="X764" i="1" l="1"/>
  <c r="Y801" i="1"/>
  <c r="Y804" i="1" s="1"/>
  <c r="X809" i="1"/>
  <c r="C844" i="1"/>
  <c r="C847" i="1" s="1"/>
  <c r="B807" i="1"/>
  <c r="Y809" i="1"/>
  <c r="Y828" i="1" s="1"/>
  <c r="Y805" i="1" s="1"/>
  <c r="Y806" i="1" l="1"/>
  <c r="X807" i="1" s="1"/>
  <c r="B853" i="1" l="1"/>
  <c r="C853" i="1"/>
  <c r="C869" i="1" s="1"/>
  <c r="C848" i="1" s="1"/>
  <c r="C849" i="1" s="1"/>
  <c r="Y853" i="1" s="1"/>
  <c r="Y869" i="1" s="1"/>
  <c r="Y848" i="1" s="1"/>
  <c r="B851" i="1" l="1"/>
  <c r="X853" i="1"/>
  <c r="Y844" i="1"/>
  <c r="Y847" i="1" s="1"/>
  <c r="Y849" i="1" s="1"/>
  <c r="C898" i="1" s="1"/>
  <c r="C917" i="1" s="1"/>
  <c r="C894" i="1" s="1"/>
  <c r="X850" i="1" l="1"/>
  <c r="C890" i="1"/>
  <c r="C893" i="1" s="1"/>
  <c r="C895" i="1" s="1"/>
  <c r="C938" i="1" l="1"/>
  <c r="Y890" i="1"/>
  <c r="Y893" i="1" s="1"/>
  <c r="Y898" i="1"/>
  <c r="Y917" i="1" s="1"/>
  <c r="Y894" i="1" s="1"/>
  <c r="X898" i="1"/>
  <c r="B896" i="1"/>
  <c r="Y895" i="1" l="1"/>
  <c r="B944" i="1" s="1"/>
  <c r="C242" i="3"/>
  <c r="C244" i="3" s="1"/>
  <c r="Y239" i="3" s="1"/>
  <c r="C944" i="1" l="1"/>
  <c r="C963" i="1" s="1"/>
  <c r="C939" i="1" s="1"/>
  <c r="C940" i="1" s="1"/>
  <c r="B942" i="1" s="1"/>
  <c r="X896" i="1"/>
  <c r="B246" i="3"/>
  <c r="Y248" i="3"/>
  <c r="Y267" i="3" s="1"/>
  <c r="Y243" i="3" s="1"/>
  <c r="X248" i="3"/>
  <c r="Y242" i="3"/>
  <c r="Y935" i="1" l="1"/>
  <c r="Y938" i="1" s="1"/>
  <c r="Y944" i="1"/>
  <c r="Y963" i="1" s="1"/>
  <c r="Y939" i="1" s="1"/>
  <c r="X944" i="1"/>
  <c r="Y244" i="3"/>
  <c r="C294" i="3" s="1"/>
  <c r="C313" i="3" s="1"/>
  <c r="C290" i="3" s="1"/>
  <c r="C991" i="1" l="1"/>
  <c r="C1010" i="1" s="1"/>
  <c r="C987" i="1" s="1"/>
  <c r="Y940" i="1"/>
  <c r="C983" i="1" s="1"/>
  <c r="C986" i="1" s="1"/>
  <c r="C286" i="3"/>
  <c r="C289" i="3" s="1"/>
  <c r="C291" i="3" s="1"/>
  <c r="X294" i="3" s="1"/>
  <c r="X245" i="3"/>
  <c r="C988" i="1" l="1"/>
  <c r="B989" i="1" s="1"/>
  <c r="X941" i="1"/>
  <c r="B292" i="3"/>
  <c r="Y294" i="3"/>
  <c r="Y313" i="3" s="1"/>
  <c r="Y290" i="3" s="1"/>
  <c r="Y286" i="3"/>
  <c r="Y289" i="3" s="1"/>
  <c r="Y991" i="1" l="1"/>
  <c r="Y1010" i="1" s="1"/>
  <c r="Y987" i="1" s="1"/>
  <c r="Y983" i="1"/>
  <c r="Y986" i="1" s="1"/>
  <c r="X991" i="1"/>
  <c r="C1028" i="1"/>
  <c r="C1031" i="1" s="1"/>
  <c r="Y291" i="3"/>
  <c r="C331" i="3" s="1"/>
  <c r="C334" i="3" s="1"/>
  <c r="Y988" i="1" l="1"/>
  <c r="X989" i="1" s="1"/>
  <c r="X292" i="3"/>
  <c r="C340" i="3"/>
  <c r="C359" i="3" s="1"/>
  <c r="C335" i="3" s="1"/>
  <c r="C336" i="3" s="1"/>
  <c r="B340" i="3"/>
  <c r="C1037" i="1" l="1"/>
  <c r="C1056" i="1" s="1"/>
  <c r="C1032" i="1" s="1"/>
  <c r="C1033" i="1" s="1"/>
  <c r="B1035" i="1" s="1"/>
  <c r="B1037" i="1"/>
  <c r="B338" i="3"/>
  <c r="Y340" i="3"/>
  <c r="Y354" i="3" s="1"/>
  <c r="Y335" i="3" s="1"/>
  <c r="X340" i="3"/>
  <c r="Y331" i="3"/>
  <c r="X1037" i="1" l="1"/>
  <c r="Y1028" i="1"/>
  <c r="Y1031" i="1" s="1"/>
  <c r="Y1037" i="1"/>
  <c r="Y1056" i="1" s="1"/>
  <c r="Y1032" i="1" s="1"/>
  <c r="Y334" i="3"/>
  <c r="Y336" i="3" s="1"/>
  <c r="C387" i="3" s="1"/>
  <c r="C400" i="3" s="1"/>
  <c r="C383" i="3" s="1"/>
  <c r="Y1033" i="1" l="1"/>
  <c r="X1034" i="1" s="1"/>
  <c r="X337" i="3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Y469" i="3" l="1"/>
  <c r="C503" i="3" s="1"/>
  <c r="C506" i="3" s="1"/>
  <c r="X470" i="3" l="1"/>
  <c r="C512" i="3"/>
  <c r="C526" i="3" s="1"/>
  <c r="C507" i="3" s="1"/>
  <c r="C508" i="3" s="1"/>
  <c r="B512" i="3"/>
  <c r="Y512" i="3" l="1"/>
  <c r="Y526" i="3" s="1"/>
  <c r="Y507" i="3" s="1"/>
  <c r="B510" i="3"/>
  <c r="X512" i="3"/>
  <c r="Y503" i="3"/>
  <c r="Y506" i="3" s="1"/>
  <c r="Y508" i="3" l="1"/>
  <c r="C558" i="3" l="1"/>
  <c r="C571" i="3" s="1"/>
  <c r="C554" i="3" s="1"/>
  <c r="C550" i="3"/>
  <c r="C553" i="3" s="1"/>
  <c r="X509" i="3"/>
  <c r="C555" i="3" l="1"/>
  <c r="Y550" i="3" l="1"/>
  <c r="Y553" i="3" s="1"/>
  <c r="X558" i="3"/>
  <c r="Y558" i="3"/>
  <c r="Y571" i="3" s="1"/>
  <c r="Y554" i="3" s="1"/>
  <c r="B556" i="3"/>
  <c r="Y555" i="3" l="1"/>
  <c r="C589" i="3" s="1"/>
  <c r="C592" i="3" s="1"/>
  <c r="X556" i="3" l="1"/>
  <c r="C598" i="3"/>
  <c r="C611" i="3" s="1"/>
  <c r="C593" i="3" s="1"/>
  <c r="C594" i="3" s="1"/>
  <c r="B598" i="3"/>
  <c r="B596" i="3" l="1"/>
  <c r="X598" i="3"/>
  <c r="Y589" i="3"/>
  <c r="Y598" i="3"/>
  <c r="Y611" i="3" s="1"/>
  <c r="Y593" i="3" s="1"/>
  <c r="Y592" i="3" l="1"/>
  <c r="Y594" i="3" s="1"/>
  <c r="C639" i="3" s="1"/>
  <c r="C658" i="3" s="1"/>
  <c r="C635" i="3" s="1"/>
  <c r="X595" i="3" l="1"/>
  <c r="C631" i="3"/>
  <c r="C634" i="3" s="1"/>
  <c r="C636" i="3" s="1"/>
  <c r="X639" i="3" l="1"/>
  <c r="Y631" i="3"/>
  <c r="Y634" i="3" s="1"/>
  <c r="Y639" i="3"/>
  <c r="Y658" i="3" s="1"/>
  <c r="Y635" i="3" s="1"/>
  <c r="B637" i="3"/>
  <c r="Y636" i="3" l="1"/>
  <c r="C685" i="3" l="1"/>
  <c r="C704" i="3" s="1"/>
  <c r="C680" i="3" s="1"/>
  <c r="C676" i="3"/>
  <c r="C679" i="3" s="1"/>
  <c r="X637" i="3"/>
  <c r="B685" i="3"/>
  <c r="C681" i="3" l="1"/>
  <c r="B683" i="3" l="1"/>
  <c r="Y676" i="3"/>
  <c r="Y679" i="3" s="1"/>
  <c r="Y685" i="3"/>
  <c r="Y704" i="3" s="1"/>
  <c r="Y680" i="3" s="1"/>
  <c r="X685" i="3"/>
  <c r="Y681" i="3" l="1"/>
  <c r="C732" i="3" s="1"/>
  <c r="C747" i="3" s="1"/>
  <c r="C728" i="3" s="1"/>
  <c r="C724" i="3" l="1"/>
  <c r="C727" i="3" s="1"/>
  <c r="C729" i="3" s="1"/>
  <c r="B730" i="3" s="1"/>
  <c r="X682" i="3"/>
  <c r="Y724" i="3" l="1"/>
  <c r="Y727" i="3" s="1"/>
  <c r="C763" i="3"/>
  <c r="C766" i="3" s="1"/>
  <c r="Y732" i="3"/>
  <c r="Y747" i="3" s="1"/>
  <c r="Y728" i="3" s="1"/>
  <c r="Y729" i="3" s="1"/>
  <c r="B772" i="3" s="1"/>
  <c r="X732" i="3"/>
  <c r="C772" i="3" l="1"/>
  <c r="C789" i="3" s="1"/>
  <c r="C767" i="3" s="1"/>
  <c r="C768" i="3" s="1"/>
  <c r="Y763" i="3" s="1"/>
  <c r="Y766" i="3" s="1"/>
  <c r="X730" i="3"/>
  <c r="B770" i="3" l="1"/>
  <c r="Y772" i="3"/>
  <c r="Y789" i="3" s="1"/>
  <c r="Y767" i="3" s="1"/>
  <c r="Y768" i="3" s="1"/>
  <c r="X772" i="3"/>
  <c r="X769" i="3" l="1"/>
  <c r="C817" i="3"/>
  <c r="C836" i="3" s="1"/>
  <c r="C813" i="3" s="1"/>
  <c r="C809" i="3"/>
  <c r="C812" i="3" s="1"/>
  <c r="C814" i="3" l="1"/>
  <c r="Y809" i="3" s="1"/>
  <c r="Y812" i="3" s="1"/>
  <c r="C852" i="3"/>
  <c r="C855" i="3" s="1"/>
  <c r="X817" i="3" l="1"/>
  <c r="Y817" i="3"/>
  <c r="Y836" i="3" s="1"/>
  <c r="Y813" i="3" s="1"/>
  <c r="Y814" i="3" s="1"/>
  <c r="X815" i="3" s="1"/>
  <c r="B815" i="3"/>
  <c r="B861" i="3" l="1"/>
  <c r="C861" i="3"/>
  <c r="C877" i="3" s="1"/>
  <c r="C856" i="3" s="1"/>
  <c r="C857" i="3" s="1"/>
  <c r="B859" i="3" s="1"/>
  <c r="Y852" i="3" l="1"/>
  <c r="Y855" i="3" s="1"/>
  <c r="Y861" i="3"/>
  <c r="Y877" i="3" s="1"/>
  <c r="Y856" i="3" s="1"/>
  <c r="X861" i="3"/>
  <c r="Y857" i="3" l="1"/>
  <c r="C898" i="3" s="1"/>
  <c r="C901" i="3" s="1"/>
  <c r="C906" i="3" l="1"/>
  <c r="C925" i="3" s="1"/>
  <c r="C902" i="3" s="1"/>
  <c r="C903" i="3" s="1"/>
  <c r="X858" i="3"/>
  <c r="B904" i="3" l="1"/>
  <c r="X906" i="3"/>
  <c r="C943" i="3"/>
  <c r="C946" i="3" s="1"/>
  <c r="Y898" i="3"/>
  <c r="Y901" i="3" s="1"/>
  <c r="Y906" i="3"/>
  <c r="Y925" i="3" s="1"/>
  <c r="Y902" i="3" s="1"/>
  <c r="Y903" i="3" l="1"/>
  <c r="C952" i="3" s="1"/>
  <c r="C971" i="3" s="1"/>
  <c r="C947" i="3" s="1"/>
  <c r="C948" i="3" s="1"/>
  <c r="B950" i="3" s="1"/>
  <c r="Y952" i="3" l="1"/>
  <c r="Y971" i="3" s="1"/>
  <c r="Y947" i="3" s="1"/>
  <c r="Y943" i="3"/>
  <c r="C999" i="3" s="1"/>
  <c r="C1018" i="3" s="1"/>
  <c r="C995" i="3" s="1"/>
  <c r="B952" i="3"/>
  <c r="X952" i="3"/>
  <c r="X904" i="3"/>
  <c r="Y946" i="3" l="1"/>
  <c r="Y948" i="3" s="1"/>
  <c r="C991" i="3" s="1"/>
  <c r="C994" i="3" s="1"/>
  <c r="C996" i="3" s="1"/>
  <c r="X949" i="3" l="1"/>
  <c r="B997" i="3"/>
  <c r="X999" i="3"/>
  <c r="C1036" i="3"/>
  <c r="C1039" i="3" s="1"/>
  <c r="Y991" i="3"/>
  <c r="Y994" i="3" s="1"/>
  <c r="Y999" i="3"/>
  <c r="Y1018" i="3" s="1"/>
  <c r="Y995" i="3" s="1"/>
  <c r="Y996" i="3" l="1"/>
  <c r="X997" i="3" l="1"/>
  <c r="B1045" i="3"/>
  <c r="C1045" i="3"/>
  <c r="C1064" i="3" s="1"/>
  <c r="C1040" i="3" s="1"/>
  <c r="C1041" i="3" s="1"/>
  <c r="X1045" i="3" l="1"/>
  <c r="Y1036" i="3"/>
  <c r="Y1039" i="3" s="1"/>
  <c r="B1043" i="3"/>
  <c r="Y1045" i="3"/>
  <c r="Y1064" i="3" s="1"/>
  <c r="Y1040" i="3" s="1"/>
  <c r="Y1041" i="3" l="1"/>
  <c r="X1042" i="3" s="1"/>
  <c r="C638" i="4" l="1"/>
  <c r="C615" i="4" s="1"/>
  <c r="C616" i="4" s="1"/>
  <c r="Y611" i="4" s="1"/>
  <c r="Y614" i="4" s="1"/>
  <c r="Y619" i="4" l="1"/>
  <c r="Y638" i="4" s="1"/>
  <c r="Y615" i="4" s="1"/>
  <c r="Y616" i="4" s="1"/>
  <c r="C656" i="4" s="1"/>
  <c r="C659" i="4" s="1"/>
  <c r="B617" i="4"/>
  <c r="X619" i="4"/>
  <c r="B665" i="4" l="1"/>
  <c r="C665" i="4"/>
  <c r="C678" i="4" s="1"/>
  <c r="C660" i="4" s="1"/>
  <c r="C661" i="4" s="1"/>
  <c r="X617" i="4"/>
  <c r="X665" i="4" l="1"/>
  <c r="Y656" i="4"/>
  <c r="B663" i="4"/>
  <c r="Y665" i="4"/>
  <c r="Y678" i="4" s="1"/>
  <c r="Y660" i="4" s="1"/>
  <c r="Y659" i="4" l="1"/>
  <c r="Y661" i="4" s="1"/>
  <c r="C706" i="4" s="1"/>
  <c r="C721" i="4" s="1"/>
  <c r="C702" i="4" s="1"/>
  <c r="X662" i="4" l="1"/>
  <c r="C698" i="4"/>
  <c r="C701" i="4" s="1"/>
  <c r="C703" i="4" s="1"/>
  <c r="Y706" i="4" l="1"/>
  <c r="Y721" i="4" s="1"/>
  <c r="Y702" i="4" s="1"/>
  <c r="X706" i="4"/>
  <c r="B704" i="4"/>
  <c r="C737" i="4"/>
  <c r="C740" i="4" s="1"/>
  <c r="Y698" i="4"/>
  <c r="Y701" i="4" s="1"/>
  <c r="Y703" i="4" l="1"/>
  <c r="X704" i="4" s="1"/>
  <c r="B746" i="4" l="1"/>
  <c r="C746" i="4"/>
  <c r="C762" i="4" s="1"/>
  <c r="C741" i="4" s="1"/>
  <c r="C742" i="4" s="1"/>
  <c r="X746" i="4" s="1"/>
  <c r="Y737" i="4" l="1"/>
  <c r="Y740" i="4" s="1"/>
  <c r="Y746" i="4"/>
  <c r="Y762" i="4" s="1"/>
  <c r="Y741" i="4" s="1"/>
  <c r="B744" i="4"/>
  <c r="C790" i="4" l="1"/>
  <c r="C809" i="4" s="1"/>
  <c r="C786" i="4" s="1"/>
  <c r="Y742" i="4"/>
  <c r="X743" i="4" s="1"/>
  <c r="C782" i="4" l="1"/>
  <c r="C785" i="4" s="1"/>
  <c r="C787" i="4" s="1"/>
  <c r="B788" i="4" s="1"/>
  <c r="X790" i="4" l="1"/>
  <c r="Y790" i="4"/>
  <c r="Y809" i="4" s="1"/>
  <c r="Y786" i="4" s="1"/>
  <c r="Y782" i="4"/>
  <c r="Y785" i="4" s="1"/>
  <c r="C827" i="4"/>
  <c r="C830" i="4" s="1"/>
  <c r="Y787" i="4" l="1"/>
  <c r="B836" i="4" s="1"/>
  <c r="C836" i="4" l="1"/>
  <c r="C852" i="4" s="1"/>
  <c r="C831" i="4" s="1"/>
  <c r="C832" i="4" s="1"/>
  <c r="Y836" i="4" s="1"/>
  <c r="Y852" i="4" s="1"/>
  <c r="Y831" i="4" s="1"/>
  <c r="X788" i="4"/>
  <c r="X836" i="4" l="1"/>
  <c r="B834" i="4"/>
  <c r="Y827" i="4"/>
  <c r="Y830" i="4" s="1"/>
  <c r="Y832" i="4" s="1"/>
  <c r="X833" i="4" s="1"/>
  <c r="C881" i="4" l="1"/>
  <c r="C900" i="4" s="1"/>
  <c r="C877" i="4" s="1"/>
  <c r="C873" i="4"/>
  <c r="C876" i="4" s="1"/>
  <c r="C878" i="4" l="1"/>
  <c r="B879" i="4" s="1"/>
  <c r="X881" i="4" l="1"/>
  <c r="Y881" i="4"/>
  <c r="Y900" i="4" s="1"/>
  <c r="Y877" i="4" s="1"/>
  <c r="C921" i="4"/>
  <c r="Y873" i="4"/>
  <c r="Y876" i="4" s="1"/>
  <c r="Y878" i="4" l="1"/>
  <c r="X879" i="4" s="1"/>
  <c r="B927" i="4" l="1"/>
  <c r="C927" i="4"/>
  <c r="C946" i="4" s="1"/>
  <c r="C922" i="4" s="1"/>
  <c r="C923" i="4" s="1"/>
  <c r="X927" i="4" s="1"/>
  <c r="B925" i="4" l="1"/>
  <c r="Y927" i="4"/>
  <c r="Y946" i="4" s="1"/>
  <c r="Y922" i="4" s="1"/>
  <c r="Y918" i="4"/>
  <c r="C974" i="4" s="1"/>
  <c r="C993" i="4" s="1"/>
  <c r="C970" i="4" s="1"/>
  <c r="Y921" i="4" l="1"/>
  <c r="Y923" i="4" s="1"/>
  <c r="C966" i="4" s="1"/>
  <c r="C969" i="4" s="1"/>
  <c r="C971" i="4" s="1"/>
  <c r="C1011" i="4" s="1"/>
  <c r="C1014" i="4" s="1"/>
  <c r="X974" i="4" l="1"/>
  <c r="Y966" i="4"/>
  <c r="Y969" i="4" s="1"/>
  <c r="B972" i="4"/>
  <c r="Y974" i="4"/>
  <c r="Y993" i="4" s="1"/>
  <c r="Y970" i="4" s="1"/>
  <c r="X924" i="4"/>
  <c r="Y971" i="4" l="1"/>
  <c r="X972" i="4" s="1"/>
  <c r="C1020" i="4" l="1"/>
  <c r="C1039" i="4" s="1"/>
  <c r="C1015" i="4" s="1"/>
  <c r="C1016" i="4" s="1"/>
  <c r="Y1011" i="4" s="1"/>
  <c r="Y1014" i="4" s="1"/>
  <c r="B1020" i="4"/>
  <c r="B1018" i="4" l="1"/>
  <c r="X1020" i="4"/>
  <c r="Y1020" i="4"/>
  <c r="Y1039" i="4" s="1"/>
  <c r="Y1015" i="4" s="1"/>
  <c r="Y1016" i="4" s="1"/>
  <c r="X1017" i="4" s="1"/>
  <c r="C594" i="9"/>
  <c r="C596" i="9" s="1"/>
  <c r="B598" i="9" l="1"/>
  <c r="X600" i="9"/>
  <c r="Y600" i="9"/>
  <c r="Y619" i="9" s="1"/>
  <c r="Y595" i="9" s="1"/>
  <c r="Y591" i="9"/>
  <c r="C647" i="9" l="1"/>
  <c r="C661" i="9" s="1"/>
  <c r="C643" i="9" s="1"/>
  <c r="Y594" i="9"/>
  <c r="Y596" i="9" s="1"/>
  <c r="X597" i="9" l="1"/>
  <c r="C639" i="9"/>
  <c r="C642" i="9" s="1"/>
  <c r="C644" i="9" s="1"/>
  <c r="X647" i="9" l="1"/>
  <c r="Y642" i="9"/>
  <c r="B645" i="9"/>
  <c r="Y647" i="9"/>
  <c r="Y661" i="9" s="1"/>
  <c r="Y643" i="9" s="1"/>
  <c r="Y644" i="9" l="1"/>
  <c r="C679" i="9" s="1"/>
  <c r="C682" i="9" s="1"/>
  <c r="C688" i="9" l="1"/>
  <c r="C707" i="9" s="1"/>
  <c r="C683" i="9" s="1"/>
  <c r="C684" i="9" s="1"/>
  <c r="B688" i="9"/>
  <c r="X645" i="9"/>
  <c r="X688" i="9" l="1"/>
  <c r="B686" i="9"/>
  <c r="Y679" i="9"/>
  <c r="Y688" i="9"/>
  <c r="Y707" i="9" s="1"/>
  <c r="Y683" i="9" s="1"/>
  <c r="C735" i="9" l="1"/>
  <c r="C754" i="9" s="1"/>
  <c r="C731" i="9" s="1"/>
  <c r="Y682" i="9"/>
  <c r="Y684" i="9" s="1"/>
  <c r="X685" i="9" l="1"/>
  <c r="C727" i="9"/>
  <c r="C730" i="9" s="1"/>
  <c r="C732" i="9" s="1"/>
  <c r="Y735" i="9" l="1"/>
  <c r="Y754" i="9" s="1"/>
  <c r="Y731" i="9" s="1"/>
  <c r="B733" i="9"/>
  <c r="X735" i="9"/>
  <c r="Y727" i="9"/>
  <c r="Y730" i="9" s="1"/>
  <c r="Y732" i="9" s="1"/>
  <c r="C772" i="9" s="1"/>
  <c r="C775" i="9" s="1"/>
  <c r="B781" i="9" l="1"/>
  <c r="C781" i="9"/>
  <c r="C800" i="9" s="1"/>
  <c r="C776" i="9" s="1"/>
  <c r="C777" i="9" s="1"/>
  <c r="X733" i="9"/>
  <c r="X781" i="9" l="1"/>
  <c r="Y772" i="9"/>
  <c r="Y781" i="9"/>
  <c r="Y800" i="9" s="1"/>
  <c r="Y776" i="9" s="1"/>
  <c r="B779" i="9"/>
  <c r="C828" i="9" l="1"/>
  <c r="C847" i="9" s="1"/>
  <c r="C824" i="9" s="1"/>
  <c r="Y775" i="9"/>
  <c r="Y777" i="9" s="1"/>
  <c r="X778" i="9" l="1"/>
  <c r="C820" i="9"/>
  <c r="C823" i="9" s="1"/>
  <c r="C825" i="9" s="1"/>
  <c r="Y820" i="9" l="1"/>
  <c r="Y823" i="9" s="1"/>
  <c r="Y828" i="9"/>
  <c r="Y847" i="9" s="1"/>
  <c r="Y824" i="9" s="1"/>
  <c r="X828" i="9"/>
  <c r="B826" i="9"/>
  <c r="C865" i="9"/>
  <c r="C868" i="9" s="1"/>
  <c r="Y825" i="9" l="1"/>
  <c r="C874" i="9" l="1"/>
  <c r="C893" i="9" s="1"/>
  <c r="C869" i="9" s="1"/>
  <c r="C870" i="9" s="1"/>
  <c r="X826" i="9"/>
  <c r="B874" i="9"/>
  <c r="Y874" i="9" l="1"/>
  <c r="Y893" i="9" s="1"/>
  <c r="Y869" i="9" s="1"/>
  <c r="B872" i="9"/>
  <c r="Y865" i="9"/>
  <c r="Y868" i="9" s="1"/>
  <c r="X874" i="9"/>
  <c r="Y870" i="9" l="1"/>
  <c r="C922" i="9" s="1"/>
  <c r="C941" i="9" s="1"/>
  <c r="C918" i="9" s="1"/>
  <c r="C914" i="9" l="1"/>
  <c r="C917" i="9" s="1"/>
  <c r="C919" i="9" s="1"/>
  <c r="X871" i="9"/>
  <c r="B920" i="9" l="1"/>
  <c r="Y914" i="9"/>
  <c r="Y917" i="9" s="1"/>
  <c r="C959" i="9"/>
  <c r="C962" i="9" s="1"/>
  <c r="Y922" i="9"/>
  <c r="Y941" i="9" s="1"/>
  <c r="Y918" i="9" s="1"/>
  <c r="X922" i="9"/>
  <c r="Y919" i="9" l="1"/>
  <c r="B968" i="9" s="1"/>
  <c r="X920" i="9" l="1"/>
  <c r="C968" i="9"/>
  <c r="C987" i="9" s="1"/>
  <c r="C963" i="9" s="1"/>
  <c r="C964" i="9" s="1"/>
  <c r="B966" i="9" s="1"/>
  <c r="X968" i="9" l="1"/>
  <c r="Y968" i="9"/>
  <c r="Y987" i="9" s="1"/>
  <c r="Y963" i="9" s="1"/>
  <c r="Y959" i="9"/>
  <c r="Y962" i="9" s="1"/>
  <c r="Y964" i="9" l="1"/>
  <c r="X965" i="9" s="1"/>
  <c r="C1015" i="9"/>
  <c r="C1034" i="9" s="1"/>
  <c r="C1011" i="9" s="1"/>
  <c r="C1007" i="9"/>
  <c r="C1010" i="9" s="1"/>
  <c r="C1012" i="9" l="1"/>
  <c r="C1052" i="9" s="1"/>
  <c r="C1055" i="9" s="1"/>
  <c r="X1015" i="9" l="1"/>
  <c r="B1013" i="9"/>
  <c r="Y1015" i="9"/>
  <c r="Y1034" i="9" s="1"/>
  <c r="Y1011" i="9" s="1"/>
  <c r="Y1007" i="9"/>
  <c r="Y1010" i="9" s="1"/>
  <c r="Y1012" i="9" l="1"/>
  <c r="X1013" i="9" s="1"/>
  <c r="C1061" i="9" l="1"/>
  <c r="C1080" i="9" s="1"/>
  <c r="C1056" i="9" s="1"/>
  <c r="C1057" i="9" s="1"/>
  <c r="Y1052" i="9" s="1"/>
  <c r="Y1055" i="9" s="1"/>
  <c r="B1061" i="9"/>
  <c r="Y1061" i="9" l="1"/>
  <c r="Y1080" i="9" s="1"/>
  <c r="Y1056" i="9" s="1"/>
  <c r="Y1057" i="9" s="1"/>
  <c r="X1058" i="9" s="1"/>
  <c r="X1061" i="9"/>
  <c r="B1059" i="9"/>
  <c r="S530" i="4"/>
</calcChain>
</file>

<file path=xl/sharedStrings.xml><?xml version="1.0" encoding="utf-8"?>
<sst xmlns="http://schemas.openxmlformats.org/spreadsheetml/2006/main" count="29789" uniqueCount="1691">
  <si>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</si>
  <si>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</si>
  <si>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</si>
  <si>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</si>
  <si>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</si>
  <si>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</si>
  <si>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</si>
  <si>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</si>
  <si>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</si>
  <si>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</si>
  <si>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</si>
  <si>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</si>
  <si>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</si>
  <si>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</si>
  <si>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</si>
  <si>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</si>
  <si>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</si>
  <si>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</si>
  <si>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</si>
  <si>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</si>
  <si>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</si>
  <si>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</si>
  <si>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</si>
  <si>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</si>
  <si>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</si>
  <si>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</si>
  <si>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</si>
  <si>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</si>
  <si>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</si>
  <si>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</si>
  <si>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</si>
  <si>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</si>
  <si>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</si>
  <si>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</si>
  <si>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</si>
  <si>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</si>
  <si>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</si>
  <si>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</si>
  <si>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</si>
  <si>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</si>
  <si>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</si>
  <si>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</si>
  <si>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</si>
  <si>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</si>
  <si>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</si>
  <si>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</si>
  <si>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</si>
  <si>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</si>
  <si>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</si>
  <si>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</si>
  <si>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</si>
  <si>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</si>
  <si>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</si>
  <si>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</si>
  <si>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</si>
  <si>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</si>
  <si>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</si>
  <si>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</si>
  <si>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</si>
  <si>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</si>
  <si>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</si>
  <si>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</si>
  <si>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</si>
  <si>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</si>
  <si>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</si>
  <si>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</si>
  <si>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</si>
  <si>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</si>
  <si>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</si>
  <si>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</si>
  <si>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</si>
  <si>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</si>
  <si>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</si>
  <si>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</si>
  <si>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</si>
  <si>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</si>
  <si>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</si>
  <si>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</si>
  <si>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</si>
  <si>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</si>
  <si>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</si>
  <si>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</si>
  <si>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</si>
  <si>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</si>
  <si>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</si>
  <si>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</si>
  <si>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</si>
  <si>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</si>
  <si>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</si>
  <si>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</si>
  <si>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</si>
  <si>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</si>
  <si>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</si>
  <si>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</si>
  <si>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</si>
  <si>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</si>
  <si>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</si>
  <si>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</si>
  <si>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</si>
  <si>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</si>
  <si>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</si>
  <si>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</si>
  <si>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</si>
  <si>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</si>
  <si>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</si>
  <si>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</si>
  <si>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</si>
  <si>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</si>
  <si>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</si>
  <si>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</si>
  <si>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</si>
  <si>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</si>
  <si>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</si>
  <si>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</si>
  <si>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</si>
  <si>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</si>
  <si>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</si>
  <si>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</si>
  <si>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</si>
  <si>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</si>
  <si>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</si>
  <si>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</si>
  <si>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</si>
  <si>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</si>
  <si>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</si>
  <si>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</si>
  <si>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</si>
  <si>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</si>
  <si>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</si>
  <si>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</si>
  <si>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</si>
  <si>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</si>
  <si>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</si>
  <si>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</si>
  <si>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</si>
  <si>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</si>
  <si>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</si>
  <si>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</si>
  <si>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</si>
  <si>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</si>
  <si>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</si>
  <si>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</si>
  <si>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</si>
  <si>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</si>
  <si>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</si>
  <si>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</si>
  <si>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</si>
  <si>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</si>
  <si>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</si>
  <si>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</si>
  <si>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</si>
  <si>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</si>
  <si>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</si>
  <si>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</si>
  <si>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</si>
  <si>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</si>
  <si>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</si>
  <si>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</si>
  <si>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</si>
  <si>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</si>
  <si>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</si>
  <si>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</si>
  <si>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</si>
  <si>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</si>
  <si>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</si>
  <si>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</si>
  <si>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</si>
  <si>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</si>
  <si>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</si>
  <si>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</si>
  <si>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</si>
  <si>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</si>
  <si>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</si>
  <si>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</si>
  <si>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</si>
  <si>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</si>
  <si>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</si>
  <si>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</si>
  <si>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</si>
  <si>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</si>
  <si>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</si>
  <si>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</si>
  <si>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</si>
  <si>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</si>
  <si>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</si>
  <si>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</si>
  <si>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</si>
  <si>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</si>
  <si>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</si>
  <si>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</si>
  <si>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</si>
  <si>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</si>
  <si>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</si>
  <si>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</si>
  <si>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</si>
  <si>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</si>
  <si>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</si>
  <si>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</si>
  <si>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</si>
  <si>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</si>
  <si>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</si>
  <si>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</si>
  <si>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</si>
  <si>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</si>
  <si>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</si>
  <si>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</si>
  <si>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</si>
  <si>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</si>
  <si>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</si>
  <si>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</si>
  <si>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</si>
  <si>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</si>
  <si>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</si>
  <si>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</si>
  <si>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</si>
  <si>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</si>
  <si>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</si>
  <si>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</si>
  <si>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</si>
  <si>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</si>
  <si>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</si>
  <si>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</si>
  <si>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</si>
  <si>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</si>
  <si>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</si>
  <si>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</si>
  <si>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</si>
  <si>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</si>
  <si>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</si>
  <si>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</si>
  <si>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</si>
  <si>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</si>
  <si>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</si>
  <si>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</si>
  <si>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</si>
  <si>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</si>
  <si>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</si>
  <si>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</si>
  <si>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</si>
  <si>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</si>
  <si>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</si>
  <si>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</si>
  <si>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</si>
  <si>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</si>
  <si>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</si>
  <si>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</si>
  <si>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</si>
  <si>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</si>
  <si>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</si>
  <si>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</si>
  <si>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</si>
  <si>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</si>
  <si>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</si>
  <si>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</si>
  <si>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</si>
  <si>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</si>
  <si>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</si>
  <si>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</si>
  <si>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</si>
  <si>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</si>
  <si>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</si>
  <si>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</si>
  <si>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</si>
  <si>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</si>
  <si>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</si>
  <si>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</si>
  <si>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</si>
  <si>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</si>
  <si>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</si>
  <si>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</si>
  <si>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</si>
  <si>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</si>
  <si>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</si>
  <si>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</si>
  <si>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</si>
  <si>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</si>
  <si>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</si>
  <si>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</si>
  <si>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</si>
  <si>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</si>
  <si>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</si>
  <si>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</si>
  <si>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</si>
  <si>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</si>
  <si>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</si>
  <si>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</si>
  <si>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</si>
  <si>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</si>
  <si>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</si>
  <si>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</si>
  <si>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</si>
  <si>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</si>
  <si>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</si>
  <si>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</si>
  <si>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</si>
  <si>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</si>
  <si>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</si>
  <si>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</si>
  <si>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</si>
  <si>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</si>
  <si>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</si>
  <si>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</si>
  <si>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</si>
  <si>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</si>
  <si>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</si>
  <si>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</si>
  <si>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</si>
  <si>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</si>
  <si>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</si>
  <si>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</si>
  <si>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</si>
  <si>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</si>
  <si>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</si>
  <si>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</si>
  <si>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</si>
  <si>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</si>
  <si>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</si>
  <si>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</si>
  <si>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</si>
  <si>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</si>
  <si>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</si>
  <si>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</si>
  <si>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</si>
  <si>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</si>
  <si>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</si>
  <si>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</si>
  <si>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</si>
  <si>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</si>
  <si>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</si>
  <si>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</si>
  <si>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</si>
  <si>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</si>
  <si>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</si>
  <si>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</si>
  <si>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</si>
  <si>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</si>
  <si>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</si>
  <si>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</si>
  <si>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</si>
  <si>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</si>
  <si>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</si>
  <si>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</si>
  <si>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</si>
  <si>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</si>
  <si>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</si>
  <si>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</si>
  <si>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</si>
  <si>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</si>
  <si>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</si>
  <si>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</si>
  <si>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</si>
  <si>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</si>
  <si>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</si>
  <si>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</si>
  <si>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</si>
  <si>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</si>
  <si>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</si>
  <si>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</si>
  <si>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</si>
  <si>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</si>
  <si>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</si>
  <si>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</si>
  <si>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</si>
  <si>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</si>
  <si>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</si>
  <si>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</si>
  <si>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</si>
  <si>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</si>
  <si>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</si>
  <si>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</si>
  <si>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</si>
  <si>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</si>
  <si>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</si>
  <si>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</si>
  <si>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</si>
  <si>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</si>
  <si>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</si>
  <si>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</si>
  <si>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</si>
  <si>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</si>
  <si>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</si>
  <si>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</si>
  <si>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</si>
  <si>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</si>
  <si>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</si>
  <si>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</si>
  <si>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</si>
  <si>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</si>
  <si>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</si>
  <si>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</si>
  <si>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</si>
  <si>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</si>
  <si>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</si>
  <si>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</si>
  <si>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</si>
  <si>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</si>
  <si>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</si>
  <si>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</si>
  <si>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</si>
  <si>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</si>
  <si>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</si>
  <si>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</si>
  <si>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</si>
  <si>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</si>
  <si>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</si>
  <si>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</si>
  <si>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</si>
  <si>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</si>
  <si>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</si>
  <si>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</si>
  <si>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</si>
  <si>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</si>
  <si>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</si>
  <si>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</si>
  <si>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</si>
  <si>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</si>
  <si>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</si>
  <si>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</si>
  <si>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</si>
  <si>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</si>
  <si>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</si>
  <si>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</si>
  <si>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</si>
  <si>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</si>
  <si>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</si>
  <si>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</si>
  <si>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</si>
  <si>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</si>
  <si>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</si>
  <si>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</si>
  <si>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</si>
  <si>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</si>
  <si>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</si>
  <si>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</si>
  <si>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</si>
  <si>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</si>
  <si>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</si>
  <si>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</si>
  <si>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</si>
  <si>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</si>
  <si>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</si>
  <si>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</si>
  <si>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</si>
  <si>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</si>
  <si>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</si>
  <si>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</si>
  <si>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</si>
  <si>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</si>
  <si>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</si>
  <si>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</si>
  <si>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</si>
  <si>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</si>
  <si>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</si>
  <si>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</si>
  <si>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</si>
  <si>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</si>
  <si>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</si>
  <si>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</si>
  <si>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</si>
  <si>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</si>
  <si>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</si>
  <si>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</si>
  <si>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</si>
  <si>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</si>
  <si>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</si>
  <si>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</si>
  <si>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</si>
  <si>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</si>
  <si>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</si>
  <si>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</si>
  <si>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</si>
  <si>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</si>
  <si>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</si>
  <si>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</si>
  <si>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</si>
  <si>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</si>
  <si>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</si>
  <si>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</si>
  <si>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</si>
  <si>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</si>
  <si>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</si>
  <si>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</si>
  <si>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</si>
  <si>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</si>
  <si>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</si>
  <si>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</si>
  <si>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</si>
  <si>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</si>
  <si>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</si>
  <si>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</si>
  <si>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</si>
  <si>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</si>
  <si>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</si>
  <si>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</si>
  <si>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</si>
  <si>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</si>
  <si>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</si>
  <si>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</si>
  <si>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</si>
  <si>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</si>
  <si>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</si>
  <si>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</si>
  <si>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</si>
  <si>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</si>
  <si>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</si>
  <si>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</si>
  <si>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</si>
  <si>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</si>
  <si>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</si>
  <si>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</si>
  <si>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</si>
  <si>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</si>
  <si>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</si>
  <si>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</si>
  <si>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</si>
  <si>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</si>
  <si>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</si>
  <si>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</si>
  <si>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</si>
  <si>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</si>
  <si>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</si>
  <si>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</si>
  <si>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</si>
  <si>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</si>
  <si>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</si>
  <si>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</si>
  <si>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</si>
  <si>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</si>
  <si>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</si>
  <si>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</si>
  <si>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</si>
  <si>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</si>
  <si>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</si>
  <si>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</si>
  <si>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</si>
  <si>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</si>
  <si>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</si>
  <si>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</si>
  <si>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</si>
  <si>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</si>
  <si>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</si>
  <si>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</si>
  <si>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</si>
  <si>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</si>
  <si>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</si>
  <si>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</si>
  <si>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</si>
  <si>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</si>
  <si>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</si>
  <si>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</si>
  <si>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</si>
  <si>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</si>
  <si>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</si>
  <si>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</si>
  <si>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</si>
  <si>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</si>
  <si>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</si>
  <si>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</si>
  <si>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</si>
  <si>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</si>
  <si>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</si>
  <si>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</si>
  <si>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</si>
  <si>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</si>
  <si>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</si>
  <si>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</si>
  <si>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</si>
  <si>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</si>
  <si>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</si>
  <si>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</si>
  <si>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</si>
  <si>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</si>
  <si>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</si>
  <si>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</si>
  <si>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</si>
  <si>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</si>
  <si>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</si>
  <si>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</si>
  <si>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</si>
  <si>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</si>
  <si>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</si>
  <si>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</si>
  <si>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</si>
  <si>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</si>
  <si>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</si>
  <si>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</si>
  <si>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</si>
  <si>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</si>
  <si>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</si>
  <si>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</si>
  <si>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</si>
  <si>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</si>
  <si>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</si>
  <si>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</si>
  <si>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</si>
  <si>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</si>
  <si>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</si>
  <si>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</si>
  <si>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</si>
  <si>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</si>
  <si>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</si>
  <si>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</si>
  <si>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</si>
  <si>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</si>
  <si>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</si>
  <si>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</si>
  <si>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</si>
  <si>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</si>
  <si>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</si>
  <si>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</si>
  <si>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</si>
  <si>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</si>
  <si>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</si>
  <si>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</si>
  <si>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</si>
  <si>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</si>
  <si>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</si>
  <si>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</si>
  <si>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</si>
  <si>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</si>
  <si>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</si>
  <si>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</si>
  <si>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</si>
  <si>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</si>
  <si>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</si>
  <si>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</si>
  <si>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</si>
  <si>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</si>
  <si>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</si>
  <si>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</si>
  <si>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</si>
  <si>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</si>
  <si>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</si>
  <si>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</si>
  <si>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</si>
  <si>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</si>
  <si>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</si>
  <si>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</si>
  <si>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</si>
  <si>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</si>
  <si>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</si>
  <si>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</si>
  <si>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</si>
  <si>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</si>
  <si>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</si>
  <si>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</si>
  <si>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</si>
  <si>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</si>
  <si>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</si>
  <si>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</si>
  <si>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</si>
  <si>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</si>
  <si>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</si>
  <si>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</si>
  <si>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</si>
  <si>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</si>
  <si>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</si>
  <si>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</si>
  <si>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</si>
  <si>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</si>
  <si>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</si>
  <si>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</si>
  <si>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</si>
  <si>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</si>
  <si>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</si>
  <si>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</si>
  <si>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</si>
  <si>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</si>
  <si>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</si>
  <si>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</si>
  <si>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</si>
  <si>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</si>
  <si>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</si>
  <si>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</si>
  <si>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</si>
  <si>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</si>
  <si>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</si>
  <si>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</si>
  <si>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</si>
  <si>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</si>
  <si>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</si>
  <si>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</si>
  <si>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</si>
  <si>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</si>
  <si>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</si>
  <si>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</si>
  <si>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</si>
  <si>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</si>
  <si>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</si>
  <si>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</si>
  <si>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</si>
  <si>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</si>
  <si>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</si>
  <si>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</si>
  <si>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</si>
  <si>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</si>
  <si>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</si>
  <si>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</si>
  <si>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</si>
  <si>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</si>
  <si>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</si>
  <si>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</si>
  <si>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</si>
  <si>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</si>
  <si>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</si>
  <si>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</si>
  <si>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</si>
  <si>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</si>
  <si>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</si>
  <si>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</si>
  <si>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</si>
  <si>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</si>
  <si>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</si>
  <si>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</si>
  <si>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</si>
  <si>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</si>
  <si>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</si>
  <si>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</si>
  <si>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</si>
  <si>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</si>
  <si>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</si>
  <si>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</si>
  <si>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</si>
  <si>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</si>
  <si>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</si>
  <si>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</si>
  <si>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</si>
  <si>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</si>
  <si>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</si>
  <si>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</si>
  <si>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</si>
  <si>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</si>
  <si>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</si>
  <si>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</si>
  <si>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</si>
  <si>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</si>
  <si>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</si>
  <si>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</si>
  <si>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</si>
  <si>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</si>
  <si>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</si>
  <si>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</si>
  <si>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</si>
  <si>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</si>
  <si>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</si>
  <si>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</si>
  <si>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</si>
  <si>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</si>
  <si>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</si>
  <si>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</si>
  <si>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</si>
  <si>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</si>
  <si>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</si>
  <si>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</si>
  <si>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</si>
  <si>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</si>
  <si>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</si>
  <si>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</si>
  <si>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</si>
  <si>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</si>
  <si>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</si>
  <si>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</si>
  <si>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</si>
  <si>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</si>
  <si>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</si>
  <si>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</si>
  <si>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</si>
  <si>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</si>
  <si>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</si>
  <si>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</si>
  <si>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</si>
  <si>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</si>
  <si>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</si>
  <si>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</si>
  <si>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</si>
  <si>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</si>
  <si>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</si>
  <si>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</si>
  <si>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</si>
  <si>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</si>
  <si>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</si>
  <si>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</si>
  <si>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</si>
  <si>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</si>
  <si>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</si>
  <si>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</si>
  <si>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</si>
  <si>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</si>
  <si>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</si>
  <si>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</si>
  <si>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</si>
  <si>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</si>
  <si>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</si>
  <si>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</si>
  <si>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</si>
  <si>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</si>
  <si>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</si>
  <si>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</si>
  <si>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</si>
  <si>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</si>
  <si>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</si>
  <si>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</si>
  <si>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</si>
  <si>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</si>
  <si>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</si>
  <si>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</si>
  <si>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</si>
  <si>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</si>
  <si>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</si>
  <si>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</si>
  <si>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</si>
  <si>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</si>
  <si>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</si>
  <si>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</si>
  <si>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</si>
  <si>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</si>
  <si>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</si>
  <si>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</si>
  <si>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</si>
  <si>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</si>
  <si>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</si>
  <si>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</si>
  <si>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</si>
  <si>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</si>
  <si>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</si>
  <si>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</si>
  <si>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</si>
  <si>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</si>
  <si>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</si>
  <si>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</si>
  <si>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</si>
  <si>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</si>
  <si>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</si>
  <si>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</si>
  <si>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</si>
  <si>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</si>
  <si>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</si>
  <si>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</si>
  <si>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</si>
  <si>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</si>
  <si>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</si>
  <si>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</si>
  <si>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</si>
  <si>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</si>
  <si>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</si>
  <si>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</si>
  <si>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</si>
  <si>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</si>
  <si>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</si>
  <si>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</si>
  <si>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</si>
  <si>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</si>
  <si>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</si>
  <si>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</si>
  <si>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</si>
  <si>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</si>
  <si>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</si>
  <si>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</si>
  <si>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</si>
  <si>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</si>
  <si>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</si>
  <si>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</si>
  <si>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</si>
  <si>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</si>
  <si>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</si>
  <si>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</si>
  <si>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</si>
  <si>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</si>
  <si>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</si>
  <si>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</si>
  <si>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</si>
  <si>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</si>
  <si>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</si>
  <si>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</si>
  <si>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</si>
  <si>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</si>
  <si>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</si>
  <si>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</si>
  <si>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</si>
  <si>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</si>
  <si>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</si>
  <si>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</si>
  <si>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</si>
  <si>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</si>
  <si>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</si>
  <si>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</si>
  <si>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</si>
  <si>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</si>
  <si>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</si>
  <si>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</si>
  <si>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</si>
  <si>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</si>
  <si>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</si>
  <si>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</si>
  <si>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</si>
  <si>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</si>
  <si>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</si>
  <si>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</si>
  <si>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</si>
  <si>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</si>
  <si>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</si>
  <si>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</si>
  <si>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</si>
  <si>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</si>
  <si>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</si>
  <si>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</si>
  <si>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</si>
  <si>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</si>
  <si>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</si>
  <si>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</si>
  <si>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</si>
  <si>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</si>
  <si>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</si>
  <si>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</si>
  <si>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</si>
  <si>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</si>
  <si>
    <t>Adelanto por viaje montecristis</t>
  </si>
  <si>
    <t>ADELANTO viaje</t>
  </si>
  <si>
    <t>Supermaxi</t>
  </si>
  <si>
    <t xml:space="preserve">Jenny Medina </t>
  </si>
  <si>
    <t>Garje mes junio</t>
  </si>
  <si>
    <t>IAA1550</t>
  </si>
  <si>
    <t>tuti costa</t>
  </si>
  <si>
    <t xml:space="preserve">COLA ROSADO </t>
  </si>
  <si>
    <t>COLA</t>
  </si>
  <si>
    <t xml:space="preserve">RASTREO CARSIYM  </t>
  </si>
  <si>
    <t>RASTREO CARSYNC Junio</t>
  </si>
  <si>
    <t xml:space="preserve">SIN PAGAR </t>
  </si>
  <si>
    <t xml:space="preserve">ELIZABETH  SANDOVAL </t>
  </si>
  <si>
    <t xml:space="preserve">por error de Pago </t>
  </si>
  <si>
    <t xml:space="preserve">Permiso de Alimentos </t>
  </si>
  <si>
    <t xml:space="preserve">Permiso de alimentos </t>
  </si>
  <si>
    <t>Permiso de Alimentos m</t>
  </si>
  <si>
    <t xml:space="preserve">Permiso de Aliemntos </t>
  </si>
  <si>
    <t xml:space="preserve">creditos </t>
  </si>
  <si>
    <t>Creditos</t>
  </si>
  <si>
    <t>interno</t>
  </si>
  <si>
    <t xml:space="preserve">Pagos Varios </t>
  </si>
  <si>
    <t xml:space="preserve">Consumo de combustible Exacto PCS </t>
  </si>
  <si>
    <t xml:space="preserve">Clientes </t>
  </si>
  <si>
    <t xml:space="preserve">DIFARE </t>
  </si>
  <si>
    <t>Unilever stanby</t>
  </si>
  <si>
    <t>Unilever stanby HB</t>
  </si>
  <si>
    <t>Unilever rosado 2 dias stanby</t>
  </si>
  <si>
    <t xml:space="preserve">Villaquiran </t>
  </si>
  <si>
    <t>Tia Quito</t>
  </si>
  <si>
    <t xml:space="preserve">Estiva villaquiran </t>
  </si>
  <si>
    <t xml:space="preserve">pago seguro liberty </t>
  </si>
  <si>
    <t xml:space="preserve">Congeladores  </t>
  </si>
  <si>
    <t>Portviejo</t>
  </si>
  <si>
    <t xml:space="preserve">Congeladores Duran </t>
  </si>
  <si>
    <t xml:space="preserve">Prtoviejo </t>
  </si>
  <si>
    <t>Prtoviejo</t>
  </si>
  <si>
    <t xml:space="preserve">RASTREO ICCSE MAYO </t>
  </si>
  <si>
    <t xml:space="preserve">RASTREO ICCSE Mayo </t>
  </si>
  <si>
    <t xml:space="preserve">TOTAL </t>
  </si>
  <si>
    <t>RASTREO ICCSE MAYO</t>
  </si>
  <si>
    <t xml:space="preserve">RASTREO ICCSE  MAYO </t>
  </si>
  <si>
    <t xml:space="preserve">RASTREO ICSSE MAYO   </t>
  </si>
  <si>
    <t>Jhonson empre</t>
  </si>
  <si>
    <t xml:space="preserve">Adelantp </t>
  </si>
  <si>
    <t>adelanto por vije yupi uio</t>
  </si>
  <si>
    <t xml:space="preserve">Adelanto pago letra </t>
  </si>
  <si>
    <t xml:space="preserve">multa por atraso de guias </t>
  </si>
  <si>
    <t>monntecristi</t>
  </si>
  <si>
    <t>PCS-1771</t>
  </si>
  <si>
    <t>AFU-0919</t>
  </si>
  <si>
    <t>GSB 3779</t>
  </si>
  <si>
    <t>PAGO MENSUAL mayo</t>
  </si>
  <si>
    <t>Hularus</t>
  </si>
  <si>
    <t>Lava Todo</t>
  </si>
  <si>
    <t>Tia Loma</t>
  </si>
  <si>
    <t>Stnaby ECUACACO</t>
  </si>
  <si>
    <t>PREDETERMINADO</t>
  </si>
  <si>
    <t>COMBUSTIBLE 1-15-Junio</t>
  </si>
  <si>
    <t>36.63</t>
  </si>
  <si>
    <t>COMBUSTIBLE 1-15 junio</t>
  </si>
  <si>
    <t xml:space="preserve">COMBUSTIBLE 1-15 junio </t>
  </si>
  <si>
    <t xml:space="preserve">Adelanto PLAN </t>
  </si>
  <si>
    <t xml:space="preserve">Adelanto estiva familia </t>
  </si>
  <si>
    <t>UIO Yupi</t>
  </si>
  <si>
    <t xml:space="preserve">Gy Carton </t>
  </si>
  <si>
    <t>PYCA</t>
  </si>
  <si>
    <t>psaje</t>
  </si>
  <si>
    <t>Guyaquil</t>
  </si>
  <si>
    <t>Praiso Materia prim4</t>
  </si>
  <si>
    <t xml:space="preserve">Pago Quincena Bayas </t>
  </si>
  <si>
    <t>Quala rech</t>
  </si>
  <si>
    <t xml:space="preserve">Dibeal </t>
  </si>
  <si>
    <t>TRANSLOTAP S.A.</t>
  </si>
  <si>
    <t>CALL</t>
  </si>
  <si>
    <t>PAGADO CH 1336</t>
  </si>
  <si>
    <t>Aviso de entrada de Eduardo Bayas</t>
  </si>
  <si>
    <t>25/42023</t>
  </si>
  <si>
    <t>Felmova</t>
  </si>
  <si>
    <t xml:space="preserve">Adelanto por letra y viaticos </t>
  </si>
  <si>
    <t>PBJ 8429</t>
  </si>
  <si>
    <t>Adelanto 50</t>
  </si>
  <si>
    <t>pago tarjet</t>
  </si>
  <si>
    <t xml:space="preserve">Juan </t>
  </si>
  <si>
    <t>Estiva Villaquiran</t>
  </si>
  <si>
    <t>Adelanto Rstiva Villaquiran</t>
  </si>
  <si>
    <t xml:space="preserve">pago de contenedor </t>
  </si>
  <si>
    <t xml:space="preserve">Jaime Olmedo Abril </t>
  </si>
  <si>
    <t xml:space="preserve">Adelanto tarjeta Cristian Abril </t>
  </si>
  <si>
    <t xml:space="preserve">pago lote </t>
  </si>
  <si>
    <t xml:space="preserve">adelanto lote </t>
  </si>
  <si>
    <t xml:space="preserve">Cristian David Abril Moya </t>
  </si>
  <si>
    <t>Eder Alberto Lopez Gimenez</t>
  </si>
  <si>
    <t xml:space="preserve">Elizabeth Sandoval Carlosama </t>
  </si>
  <si>
    <t xml:space="preserve">AYUDANTE O AUXILIAR </t>
  </si>
  <si>
    <t>Marcelo Abril Moya</t>
  </si>
  <si>
    <t xml:space="preserve">Fondos de reserva </t>
  </si>
  <si>
    <t xml:space="preserve">ABRIL MOYA JAIME </t>
  </si>
  <si>
    <t>Mensual Eduardo BAYAS</t>
  </si>
  <si>
    <t>Single</t>
  </si>
  <si>
    <t xml:space="preserve">Tuti </t>
  </si>
  <si>
    <t>Duran DET</t>
  </si>
  <si>
    <t>Yaruqui</t>
  </si>
  <si>
    <t>PAB1058</t>
  </si>
  <si>
    <t>XAA4637</t>
  </si>
  <si>
    <t xml:space="preserve">Gustavo Villamarin </t>
  </si>
  <si>
    <t>Agripác</t>
  </si>
  <si>
    <t xml:space="preserve">COMBUSTIBLE 16-30 de junio </t>
  </si>
  <si>
    <t>COMBUSTIBLE 16-30- Junio</t>
  </si>
  <si>
    <t>IESS Junio</t>
  </si>
  <si>
    <t>Iess Alfredo Sandoval</t>
  </si>
  <si>
    <t xml:space="preserve">Iess Eduardo Bayas </t>
  </si>
  <si>
    <t xml:space="preserve">IESS junio </t>
  </si>
  <si>
    <t xml:space="preserve">IESS JUNIO </t>
  </si>
  <si>
    <t>IESS JUNIO EDER LOPEZ</t>
  </si>
  <si>
    <t>IESS JUNIO ANGEL LUTUALO</t>
  </si>
  <si>
    <t xml:space="preserve">Pago </t>
  </si>
  <si>
    <t>pago</t>
  </si>
  <si>
    <t>&gt;</t>
  </si>
  <si>
    <t xml:space="preserve">UNIFORMES MARCELO ABRIL </t>
  </si>
  <si>
    <t>UNIFORMES Brayan Abril</t>
  </si>
  <si>
    <t>Uniformes Alfredo</t>
  </si>
  <si>
    <t>uniformes Bayas</t>
  </si>
  <si>
    <t>UNIFORME WILIAN PEREZ</t>
  </si>
  <si>
    <t>uniformes Elizabeth Sandoval</t>
  </si>
  <si>
    <t>Uniformes Paul Granja</t>
  </si>
  <si>
    <t>Milton Abril Uniformes</t>
  </si>
  <si>
    <t xml:space="preserve">Uniformes Franklin Abril </t>
  </si>
  <si>
    <t xml:space="preserve">Jaime Abril uniforme </t>
  </si>
  <si>
    <t>Uniforme Eder lopez</t>
  </si>
  <si>
    <t>uniforme Angel</t>
  </si>
  <si>
    <t>24/05/2023 Nestle rosado</t>
  </si>
  <si>
    <t xml:space="preserve">PAGO DE LETRA SINOTRUK </t>
  </si>
  <si>
    <t xml:space="preserve">Betty Ramos </t>
  </si>
  <si>
    <t xml:space="preserve">jaime Abril </t>
  </si>
  <si>
    <t>Favorita UIO</t>
  </si>
  <si>
    <t>Cola</t>
  </si>
  <si>
    <t>Pasajes de cobro fact</t>
  </si>
  <si>
    <t>Jhonson GY</t>
  </si>
  <si>
    <t>ADELANTO POR VIAJE EMPRETRANS</t>
  </si>
  <si>
    <t xml:space="preserve">ADELANTO estiva asertia </t>
  </si>
  <si>
    <t xml:space="preserve">Alrimala </t>
  </si>
  <si>
    <t>Whirpol</t>
  </si>
  <si>
    <t>ADELANTO ESTIVA NESTLE</t>
  </si>
  <si>
    <t xml:space="preserve">Unilver </t>
  </si>
  <si>
    <t>Quala Stanby</t>
  </si>
  <si>
    <t>portoviejo</t>
  </si>
  <si>
    <t xml:space="preserve">Machala </t>
  </si>
  <si>
    <t xml:space="preserve">Platicos </t>
  </si>
  <si>
    <t>Montecristi alf</t>
  </si>
  <si>
    <t>Daño en el tuti</t>
  </si>
  <si>
    <t xml:space="preserve">Holtran </t>
  </si>
  <si>
    <t xml:space="preserve">Gavetas </t>
  </si>
  <si>
    <t xml:space="preserve">Isidro ayora </t>
  </si>
  <si>
    <t xml:space="preserve">Adelanto Lotes </t>
  </si>
  <si>
    <t>Adelanto por repuestos</t>
  </si>
  <si>
    <t>COMPAÃ‘IA DE TRANSPORTE PESADO ABRIL HERMANOS ABRILTRANS S.A.</t>
  </si>
  <si>
    <t xml:space="preserve">COMBUSTIBLE 1-15 de Julio </t>
  </si>
  <si>
    <t>Ranza</t>
  </si>
  <si>
    <t xml:space="preserve">Favalle </t>
  </si>
  <si>
    <t xml:space="preserve">MENSUAL DE  JULIO </t>
  </si>
  <si>
    <t xml:space="preserve">ADELANTO QUINCENA BAYAS </t>
  </si>
  <si>
    <t>ecuaca + stanby</t>
  </si>
  <si>
    <t xml:space="preserve">ADELANTO POR UNIFORMES </t>
  </si>
  <si>
    <t xml:space="preserve"> WILIAN </t>
  </si>
  <si>
    <t>UNIFORMES</t>
  </si>
  <si>
    <t xml:space="preserve">UNIFORMES </t>
  </si>
  <si>
    <t>UNIFORMES JARED</t>
  </si>
  <si>
    <t>UNIFORMES DANNA</t>
  </si>
  <si>
    <t>UNIFORMES MATIAS</t>
  </si>
  <si>
    <t>UNIFORMES JENNIFER</t>
  </si>
  <si>
    <t>Letra Man</t>
  </si>
  <si>
    <t>adelanto viaje nestle</t>
  </si>
  <si>
    <t>adELANTO nestle</t>
  </si>
  <si>
    <t xml:space="preserve">detergentes </t>
  </si>
  <si>
    <t xml:space="preserve">RANZA </t>
  </si>
  <si>
    <t xml:space="preserve">ROSADO </t>
  </si>
  <si>
    <t>client</t>
  </si>
  <si>
    <t>RANZA</t>
  </si>
  <si>
    <t xml:space="preserve">Rsado </t>
  </si>
  <si>
    <t xml:space="preserve">ADELANTO ESTIVA </t>
  </si>
  <si>
    <t xml:space="preserve">ADELANTO ESTIVAS </t>
  </si>
  <si>
    <t xml:space="preserve">ADELANTO VIAJES NESTLE </t>
  </si>
  <si>
    <t xml:space="preserve">Leche Gloria </t>
  </si>
  <si>
    <t>IAA 1550</t>
  </si>
  <si>
    <t>POJ</t>
  </si>
  <si>
    <t>LUIS CHACHA</t>
  </si>
  <si>
    <t>estiva HB</t>
  </si>
  <si>
    <t xml:space="preserve">Tarjeta Cristian Abril </t>
  </si>
  <si>
    <t xml:space="preserve">Cordovilla </t>
  </si>
  <si>
    <t xml:space="preserve">ADELANTO MATRICULA </t>
  </si>
  <si>
    <t>TARJETA DE FRANKLIN</t>
  </si>
  <si>
    <t xml:space="preserve">TARJETA CRISTIAN </t>
  </si>
  <si>
    <t xml:space="preserve">TARJETA JUAN ABRIL </t>
  </si>
  <si>
    <t xml:space="preserve">MENSUAL EDUARDO BAYAS </t>
  </si>
  <si>
    <t>MENSUAL Alfredo Sandoval</t>
  </si>
  <si>
    <t xml:space="preserve">afiliacion paul granja </t>
  </si>
  <si>
    <t>Ganga</t>
  </si>
  <si>
    <t>Protisa</t>
  </si>
  <si>
    <t xml:space="preserve">FUMIGACION POR GBP Y PAB </t>
  </si>
  <si>
    <t>Fumigacion por GSB</t>
  </si>
  <si>
    <t xml:space="preserve">Fumigacion </t>
  </si>
  <si>
    <t>PAUL GRANJA</t>
  </si>
  <si>
    <t>PEDRO BAYES</t>
  </si>
  <si>
    <t>BAYA PEDRO</t>
  </si>
  <si>
    <t>WILLIAN PEREZ</t>
  </si>
  <si>
    <t>WILLIAM PEREZ</t>
  </si>
  <si>
    <t>JERFESON GRANJA</t>
  </si>
  <si>
    <t>GRANJA ATI JEFFERSON PAUL</t>
  </si>
  <si>
    <t>Bonigroup Empre</t>
  </si>
  <si>
    <t xml:space="preserve">sello de compañía y envio </t>
  </si>
  <si>
    <t xml:space="preserve">soldadora </t>
  </si>
  <si>
    <t xml:space="preserve">agua </t>
  </si>
  <si>
    <t xml:space="preserve">Pago de cciones </t>
  </si>
  <si>
    <t xml:space="preserve">pago de acciones </t>
  </si>
  <si>
    <t xml:space="preserve">NRO FACTURA </t>
  </si>
  <si>
    <t xml:space="preserve">PAGO </t>
  </si>
  <si>
    <t xml:space="preserve">VALOR TOTAL </t>
  </si>
  <si>
    <t>PAGOS AGOSTO</t>
  </si>
  <si>
    <t>JENNIFER LOPEZ</t>
  </si>
  <si>
    <t xml:space="preserve">NRO COMPROBANTE </t>
  </si>
  <si>
    <t>NOMBRE FACTURA</t>
  </si>
  <si>
    <t xml:space="preserve">PAGO PERTENECE A </t>
  </si>
  <si>
    <t>GERMAN MAZABANDA</t>
  </si>
  <si>
    <t>JHINVER CEDEÑO</t>
  </si>
  <si>
    <t>Luz Maria Sandoval</t>
  </si>
  <si>
    <t>13125798-1</t>
  </si>
  <si>
    <t>RIZOBACTER</t>
  </si>
  <si>
    <t>13125798-2</t>
  </si>
  <si>
    <t>13125696-1</t>
  </si>
  <si>
    <t>13125696-2</t>
  </si>
  <si>
    <t>NOMINA</t>
  </si>
  <si>
    <t>MERCEDES ENDARA</t>
  </si>
  <si>
    <t xml:space="preserve">EDUARDO BAYAS </t>
  </si>
  <si>
    <t xml:space="preserve">NATHALY MECIAS </t>
  </si>
  <si>
    <t>13125696-3</t>
  </si>
  <si>
    <t>13125696-4</t>
  </si>
  <si>
    <t>KAREN IDROVO</t>
  </si>
  <si>
    <t>13125696-5</t>
  </si>
  <si>
    <t xml:space="preserve">SALDO DE NOMINAS </t>
  </si>
  <si>
    <t>estiva Carro contratado</t>
  </si>
  <si>
    <t>S/F</t>
  </si>
  <si>
    <t>Translotap</t>
  </si>
  <si>
    <t>Carlos chacha</t>
  </si>
  <si>
    <t>CHANGOLUISA Z. H. S.A</t>
  </si>
  <si>
    <t>JHANETH CHANGOLUIZA</t>
  </si>
  <si>
    <t>57114213-1</t>
  </si>
  <si>
    <t>57114213-2</t>
  </si>
  <si>
    <t>57114213-3</t>
  </si>
  <si>
    <t>57114213-4</t>
  </si>
  <si>
    <t xml:space="preserve">pago por factura maria moya </t>
  </si>
  <si>
    <t xml:space="preserve">pago de factura maria moya </t>
  </si>
  <si>
    <t xml:space="preserve">MARCELO ABRIL SANDOVAL </t>
  </si>
  <si>
    <t xml:space="preserve">ELIZABETH SANDOVAL </t>
  </si>
  <si>
    <t xml:space="preserve">PATRCIO ABRIL </t>
  </si>
  <si>
    <t>Ransa</t>
  </si>
  <si>
    <t>STANBY</t>
  </si>
  <si>
    <t>Favorita</t>
  </si>
  <si>
    <t>XAA 0919</t>
  </si>
  <si>
    <t xml:space="preserve">Multa Paul Granja </t>
  </si>
  <si>
    <t>Multa William Perez</t>
  </si>
  <si>
    <t xml:space="preserve">por factura maria Moya </t>
  </si>
  <si>
    <t xml:space="preserve">IESS Julio </t>
  </si>
  <si>
    <t xml:space="preserve">IESS Eduardo Bayas </t>
  </si>
  <si>
    <t>IESS Wiliam Perez</t>
  </si>
  <si>
    <t xml:space="preserve">IESS JULIO </t>
  </si>
  <si>
    <t xml:space="preserve">IESS Paul Granja </t>
  </si>
  <si>
    <t>IESS JULIO</t>
  </si>
  <si>
    <t>IESS EDER LOPEZ</t>
  </si>
  <si>
    <t xml:space="preserve">Multa por Uniforme </t>
  </si>
  <si>
    <t>PONCE ENRIQUE</t>
  </si>
  <si>
    <t xml:space="preserve">JANETH CHANGOLUIZA </t>
  </si>
  <si>
    <t>13156413-1</t>
  </si>
  <si>
    <t>13156413-2</t>
  </si>
  <si>
    <t>Jenny medina</t>
  </si>
  <si>
    <t>RASTREO CARSYN JULIO</t>
  </si>
  <si>
    <t xml:space="preserve">RASTREO CARSIYN JULIO </t>
  </si>
  <si>
    <t xml:space="preserve">Uilever </t>
  </si>
  <si>
    <t xml:space="preserve">MARCELO ABRIL </t>
  </si>
  <si>
    <t xml:space="preserve">Camioneras de las Sierra </t>
  </si>
  <si>
    <t xml:space="preserve">Marcelo Zapata </t>
  </si>
  <si>
    <t>ADELANTO QUITO</t>
  </si>
  <si>
    <t>13177196-1</t>
  </si>
  <si>
    <t>13177196-2</t>
  </si>
  <si>
    <t>ABRILTRANS</t>
  </si>
  <si>
    <t xml:space="preserve">Hularus </t>
  </si>
  <si>
    <t xml:space="preserve">SEMVRA </t>
  </si>
  <si>
    <t>HULARUS</t>
  </si>
  <si>
    <t>ADESGAE</t>
  </si>
  <si>
    <t>001-011-000026633</t>
  </si>
  <si>
    <t xml:space="preserve">PLASTICOS </t>
  </si>
  <si>
    <t>CONGELADORES</t>
  </si>
  <si>
    <t>STO DOMINGO</t>
  </si>
  <si>
    <t xml:space="preserve">MANTA </t>
  </si>
  <si>
    <t>STO DOMIGO</t>
  </si>
  <si>
    <t>PLASTICOS</t>
  </si>
  <si>
    <t xml:space="preserve">PORTOVIEJO </t>
  </si>
  <si>
    <t>STODOMINGO</t>
  </si>
  <si>
    <t>FELBENITRANS S.A</t>
  </si>
  <si>
    <t>001-900-000002332</t>
  </si>
  <si>
    <t>RANZA FAM GY</t>
  </si>
  <si>
    <t>RANZA FAM UIO</t>
  </si>
  <si>
    <t>RANZA FAMI GY</t>
  </si>
  <si>
    <t>Client</t>
  </si>
  <si>
    <t>RANZA GY</t>
  </si>
  <si>
    <t xml:space="preserve">RANZA GY </t>
  </si>
  <si>
    <t>INPAECSA</t>
  </si>
  <si>
    <t>ASERTISA</t>
  </si>
  <si>
    <t>PAGO CUOTA DE ACCION</t>
  </si>
  <si>
    <t>ADELANTO LETRA</t>
  </si>
  <si>
    <t xml:space="preserve">PAGO DE POLIZA GBP </t>
  </si>
  <si>
    <t>13201983-3</t>
  </si>
  <si>
    <t>13201983-2</t>
  </si>
  <si>
    <t>13201983-4</t>
  </si>
  <si>
    <t>57305623-1</t>
  </si>
  <si>
    <t>LATINA SEGUROS</t>
  </si>
  <si>
    <t>57305623-2</t>
  </si>
  <si>
    <t>PARAISO</t>
  </si>
  <si>
    <t>INPAECSA ROSADO</t>
  </si>
  <si>
    <t xml:space="preserve">ADELANTO DE UNILEVER </t>
  </si>
  <si>
    <t xml:space="preserve">ADELANTO ESTIVA UNILEVER </t>
  </si>
  <si>
    <t>SEMVRA</t>
  </si>
  <si>
    <t xml:space="preserve">GUSTAVO VILLAMARIN </t>
  </si>
  <si>
    <t>XAA 1050</t>
  </si>
  <si>
    <t xml:space="preserve">HOLTRANS </t>
  </si>
  <si>
    <t>CLIENTE FORTUNA</t>
  </si>
  <si>
    <t xml:space="preserve">CLIENTE FORTUNA </t>
  </si>
  <si>
    <t xml:space="preserve">ADELANTO POR DAÑO </t>
  </si>
  <si>
    <t>ADELANTO MENSUAL BAYAS</t>
  </si>
  <si>
    <t>ADELANTO ESTIVA</t>
  </si>
  <si>
    <t>57322188-1</t>
  </si>
  <si>
    <t>57322188-2</t>
  </si>
  <si>
    <t>57343668-1</t>
  </si>
  <si>
    <t>001-100-000000007</t>
  </si>
  <si>
    <t>001-100-000000006</t>
  </si>
  <si>
    <t>57343668-2</t>
  </si>
  <si>
    <t>57369206-1</t>
  </si>
  <si>
    <t xml:space="preserve">PAGO LETRA COMPUTADCORA ABRILTRANS </t>
  </si>
  <si>
    <t>50.14</t>
  </si>
  <si>
    <t>57.14</t>
  </si>
  <si>
    <t>37.51</t>
  </si>
  <si>
    <t>68.57</t>
  </si>
  <si>
    <t>ADELANTO CUENCA NES</t>
  </si>
  <si>
    <t>57376769-1</t>
  </si>
  <si>
    <t>57376769-2</t>
  </si>
  <si>
    <t>001-100-000000008</t>
  </si>
  <si>
    <t>ADELANTO UNILEVER UIO ROSADO</t>
  </si>
  <si>
    <t>estiva difare uni</t>
  </si>
  <si>
    <t>adela unilever tia uio</t>
  </si>
  <si>
    <t xml:space="preserve">ESTIVA DIFARE </t>
  </si>
  <si>
    <t>COMBUSTIBLE  1-15 agosto</t>
  </si>
  <si>
    <t>CARLOS SARZOSA</t>
  </si>
  <si>
    <t>ADELANTO LETRA  PAB</t>
  </si>
  <si>
    <t>13235866-1</t>
  </si>
  <si>
    <t>GUSTAVO VILLAMARIN</t>
  </si>
  <si>
    <t>13235866-2</t>
  </si>
  <si>
    <t>TRANSPORTE QGC S.A.</t>
  </si>
  <si>
    <t>Calos Sarzosa</t>
  </si>
  <si>
    <t>TRANSLOTAP</t>
  </si>
  <si>
    <t xml:space="preserve">ADELANTO LOTE </t>
  </si>
  <si>
    <t xml:space="preserve">ADELANTO POR ESTIVAS </t>
  </si>
  <si>
    <t xml:space="preserve">ADELANTO NESTLE BABAHOYO </t>
  </si>
  <si>
    <t>ADELANTO ESTIVA NESTLE PAB</t>
  </si>
  <si>
    <t xml:space="preserve">ADELANTO LLANTAS </t>
  </si>
  <si>
    <t>1351-54-55</t>
  </si>
  <si>
    <t>JUAN MENDIETA</t>
  </si>
  <si>
    <t>S-F</t>
  </si>
  <si>
    <t xml:space="preserve">ADELANTO PARA LETRA </t>
  </si>
  <si>
    <t>1351-59</t>
  </si>
  <si>
    <t>FAVORITA</t>
  </si>
  <si>
    <t xml:space="preserve">Multa por separarse del Comboy </t>
  </si>
  <si>
    <t xml:space="preserve">MULTA POR UNIFORME </t>
  </si>
  <si>
    <t xml:space="preserve">MULTA POR SEPARARSE DEL COMBOY </t>
  </si>
  <si>
    <t>Nesstle</t>
  </si>
  <si>
    <t>SALINAS</t>
  </si>
  <si>
    <t>DISMUVISA</t>
  </si>
  <si>
    <t>ECUAQUIMICA</t>
  </si>
  <si>
    <t xml:space="preserve">mensual </t>
  </si>
  <si>
    <t>adelanto pago</t>
  </si>
  <si>
    <t xml:space="preserve">Expeertisima Gy </t>
  </si>
  <si>
    <t>JAIME ABRIL LOPEZ</t>
  </si>
  <si>
    <t xml:space="preserve">PAGO DE PLAN </t>
  </si>
  <si>
    <t xml:space="preserve">PAGO TARJETA </t>
  </si>
  <si>
    <t>PAGO TARJETA DE JUAN A</t>
  </si>
  <si>
    <t>MUNICIPIO DE SANTO DOMINGO</t>
  </si>
  <si>
    <t>Pag Mensual Alfredo Sandoval</t>
  </si>
  <si>
    <t xml:space="preserve">SEPTIEMBRE </t>
  </si>
  <si>
    <t xml:space="preserve">MARCELO ABRIL  SANDOVAL </t>
  </si>
  <si>
    <t xml:space="preserve">Alfredo Sandoval </t>
  </si>
  <si>
    <t>Alfredo Sandoval</t>
  </si>
  <si>
    <t>William Perez</t>
  </si>
  <si>
    <t xml:space="preserve">Alexis Cabrera </t>
  </si>
  <si>
    <t xml:space="preserve">JAIME PAREDES </t>
  </si>
  <si>
    <t>001-100-000000028</t>
  </si>
  <si>
    <t xml:space="preserve">AUTORIZADO </t>
  </si>
  <si>
    <t>…......................................................</t>
  </si>
  <si>
    <t>COMPAÑÍA QGC</t>
  </si>
  <si>
    <t>JAIME PAREDES</t>
  </si>
  <si>
    <t>57495350-1</t>
  </si>
  <si>
    <t>57495350-2</t>
  </si>
  <si>
    <t xml:space="preserve">COTRANPECC CIA </t>
  </si>
  <si>
    <t>Alexis Cabrera</t>
  </si>
  <si>
    <t>CHEQUE</t>
  </si>
  <si>
    <t>001100 -00 0000416</t>
  </si>
  <si>
    <t>….....................................</t>
  </si>
  <si>
    <t>….....</t>
  </si>
  <si>
    <t xml:space="preserve">PEDRO BAYAS </t>
  </si>
  <si>
    <t xml:space="preserve">PEDRO BAYS </t>
  </si>
  <si>
    <t>EDUARDO BAYAS</t>
  </si>
  <si>
    <t>EDUARDO BAYAS MENSUAL</t>
  </si>
  <si>
    <t>EDUARDO VALLAS</t>
  </si>
  <si>
    <t>EDS MONTECRISTI</t>
  </si>
  <si>
    <t>paul granja</t>
  </si>
  <si>
    <t>PAUL GRANGA</t>
  </si>
  <si>
    <t>PAUL RANDA</t>
  </si>
  <si>
    <t>PAUL GRANDA</t>
  </si>
  <si>
    <t>ELIZABEH SANDOVAL</t>
  </si>
  <si>
    <t>ILISABET SANDOVAL</t>
  </si>
  <si>
    <t xml:space="preserve">COMBUSTIBLE16-31 AGOSTO </t>
  </si>
  <si>
    <t>GAVETAS</t>
  </si>
  <si>
    <t>LOMAS SAR</t>
  </si>
  <si>
    <t>ADELANTO DE LIQUIDACION BAYAS</t>
  </si>
  <si>
    <t xml:space="preserve">ADELANTO Credito </t>
  </si>
  <si>
    <t>LIQUIDACION</t>
  </si>
  <si>
    <t>GERMAN MASABANDA</t>
  </si>
  <si>
    <t>Cliente Fort</t>
  </si>
  <si>
    <t>QUALA</t>
  </si>
  <si>
    <t xml:space="preserve">STNBY </t>
  </si>
  <si>
    <t xml:space="preserve">QUITO </t>
  </si>
  <si>
    <t xml:space="preserve">Whirpol </t>
  </si>
  <si>
    <t>WHIRPOOL</t>
  </si>
  <si>
    <t>IESS AGOSTO</t>
  </si>
  <si>
    <t>IESS ALFREDO SANDOVAL</t>
  </si>
  <si>
    <t>IESS EDUARDO BAYAS</t>
  </si>
  <si>
    <t>IEES WILIAM PEREZ</t>
  </si>
  <si>
    <t xml:space="preserve">IESS PAUL GRANJA </t>
  </si>
  <si>
    <t>IESS EDER Lopez</t>
  </si>
  <si>
    <t>iess Angel Lutuala</t>
  </si>
  <si>
    <t>ADELANTO PSRS ESTIVSD HB EXPERTISI</t>
  </si>
  <si>
    <t>VIJES DE COLA</t>
  </si>
  <si>
    <t xml:space="preserve">3 VIAJES </t>
  </si>
  <si>
    <t xml:space="preserve">VIAJES COLA </t>
  </si>
  <si>
    <t>1 VIAJE</t>
  </si>
  <si>
    <t>COLA -ROSADO</t>
  </si>
  <si>
    <t>7 VIAJES</t>
  </si>
  <si>
    <t>RASTREO CARSYNC PCS SEP</t>
  </si>
  <si>
    <t>RASTREO CARSYNC SEP</t>
  </si>
  <si>
    <t>MUNTICRISTI</t>
  </si>
  <si>
    <t>ALEXIS CABRERA</t>
  </si>
  <si>
    <t>duran</t>
  </si>
  <si>
    <t xml:space="preserve">CAFIESA </t>
  </si>
  <si>
    <t>JEANETH CHANGOLUISA</t>
  </si>
  <si>
    <t>Cal Ponce Enri</t>
  </si>
  <si>
    <t>LUIS QUITO</t>
  </si>
  <si>
    <t xml:space="preserve">ABRILTRANS </t>
  </si>
  <si>
    <t xml:space="preserve">GARAJE ABRILTRANS </t>
  </si>
  <si>
    <t>ACEROS PUENTE LUCIA</t>
  </si>
  <si>
    <t xml:space="preserve">ELECTROCABLES </t>
  </si>
  <si>
    <t xml:space="preserve">FELBENITRANS </t>
  </si>
  <si>
    <t>ADELANTO ALFREDO SANDO</t>
  </si>
  <si>
    <t>ADELANTO LETRA SINOTRUC</t>
  </si>
  <si>
    <t>Duran Jav</t>
  </si>
  <si>
    <t>PENINSULA</t>
  </si>
  <si>
    <t>Cuenca</t>
  </si>
  <si>
    <t>babahoyo</t>
  </si>
  <si>
    <t xml:space="preserve">ADELANTO CHOFER Antoni </t>
  </si>
  <si>
    <t>MENSUALIDADES MABELL</t>
  </si>
  <si>
    <t xml:space="preserve">JUAN MARTIN MENDIETA </t>
  </si>
  <si>
    <t>PLAN CEL</t>
  </si>
  <si>
    <t xml:space="preserve">PAGO ACCION </t>
  </si>
  <si>
    <t>CLIENTE SUR</t>
  </si>
  <si>
    <t xml:space="preserve">UNULEVER </t>
  </si>
  <si>
    <t xml:space="preserve">SEMBRA </t>
  </si>
  <si>
    <t>ACCION PAGO</t>
  </si>
  <si>
    <t xml:space="preserve">ACCION PAGO </t>
  </si>
  <si>
    <t>adelanto letra de BAMCO</t>
  </si>
  <si>
    <t>Luis Quito</t>
  </si>
  <si>
    <t xml:space="preserve">Changoluisa Hermanos </t>
  </si>
  <si>
    <t xml:space="preserve">Alexis cabrera </t>
  </si>
  <si>
    <t xml:space="preserve">IESS </t>
  </si>
  <si>
    <t>001-011- 000068425</t>
  </si>
  <si>
    <t>Fernando Abril</t>
  </si>
  <si>
    <t xml:space="preserve">PAGO SALIDA ANGEL </t>
  </si>
  <si>
    <t xml:space="preserve">SALIDA DE EDUARDO BAYAS </t>
  </si>
  <si>
    <t>1419-1420</t>
  </si>
  <si>
    <t>INTERNACIOPALM S.A</t>
  </si>
  <si>
    <t>MAYRA RAMOS</t>
  </si>
  <si>
    <t>adelanto Unilever UIO</t>
  </si>
  <si>
    <t>MILTON ABRIL -JUAN</t>
  </si>
  <si>
    <t>ADELANTO ARREGLO</t>
  </si>
  <si>
    <t>Ransa UIO</t>
  </si>
  <si>
    <t>UNILEVER TIA UIO</t>
  </si>
  <si>
    <t>IBARRA</t>
  </si>
  <si>
    <t>LAVA UIO</t>
  </si>
  <si>
    <t xml:space="preserve">LUIS CHACHA </t>
  </si>
  <si>
    <t xml:space="preserve">INPAECSA </t>
  </si>
  <si>
    <t>LIVERTAD</t>
  </si>
  <si>
    <t>COMBUSTIBLE 1-15 sep</t>
  </si>
  <si>
    <t xml:space="preserve">BETYY RAMOS </t>
  </si>
  <si>
    <t>PAGO LETRA COMPU</t>
  </si>
  <si>
    <t>PAGO LETRA MAN</t>
  </si>
  <si>
    <t>1427-28</t>
  </si>
  <si>
    <t>PAGO DE LOTE CRISTIAN ABR</t>
  </si>
  <si>
    <t xml:space="preserve">ADELANTOS  </t>
  </si>
  <si>
    <t xml:space="preserve">adelanto llantas </t>
  </si>
  <si>
    <t>hularus</t>
  </si>
  <si>
    <t>ADELANTO ARREGLO DE FURGON</t>
  </si>
  <si>
    <t>SF</t>
  </si>
  <si>
    <t xml:space="preserve">JUAN ABRIL MILTON </t>
  </si>
  <si>
    <t>sf</t>
  </si>
  <si>
    <t>Ranza Flexn</t>
  </si>
  <si>
    <t>Sur Cliente</t>
  </si>
  <si>
    <t xml:space="preserve">SEGURO LATINA </t>
  </si>
  <si>
    <t>007-001-000324863</t>
  </si>
  <si>
    <t>POJ 0800</t>
  </si>
  <si>
    <t>ADELANTO ESTIVA HB</t>
  </si>
  <si>
    <t>RAMON CARDENAS</t>
  </si>
  <si>
    <t>ESMERALDAS</t>
  </si>
  <si>
    <t>PT CUENCA</t>
  </si>
  <si>
    <t>TUTI STANBY</t>
  </si>
  <si>
    <t>ADLANTOS</t>
  </si>
  <si>
    <t xml:space="preserve">DEVOLUCION POR ESTIVAS </t>
  </si>
  <si>
    <t xml:space="preserve">DEVOLUCIO DE ESTIVA </t>
  </si>
  <si>
    <t xml:space="preserve">DEVOLUCION DE CEMENTO </t>
  </si>
  <si>
    <t xml:space="preserve">PAGO Antony Porras </t>
  </si>
  <si>
    <t>adelanto estiva hb</t>
  </si>
  <si>
    <t xml:space="preserve">pago TARJETA Cristian Abril </t>
  </si>
  <si>
    <t>PAGO ALFREDO Sandoval</t>
  </si>
  <si>
    <t>COMPRA DE FACTURA</t>
  </si>
  <si>
    <t xml:space="preserve">OCTUBRE </t>
  </si>
  <si>
    <t>MAVELL MECIAS</t>
  </si>
  <si>
    <t>ABRILTRASNS</t>
  </si>
  <si>
    <t>NATHALY MECIAS</t>
  </si>
  <si>
    <t>57896287-2</t>
  </si>
  <si>
    <t>57896287-3</t>
  </si>
  <si>
    <t xml:space="preserve">SALDOS MENSUALES </t>
  </si>
  <si>
    <t>NOMINA 569</t>
  </si>
  <si>
    <t>NOMINA 570</t>
  </si>
  <si>
    <t>NOMINA 571</t>
  </si>
  <si>
    <t>NOMINA 572</t>
  </si>
  <si>
    <t>NOMINA 573</t>
  </si>
  <si>
    <t>CREDENCIALES</t>
  </si>
  <si>
    <t xml:space="preserve">CARNETS </t>
  </si>
  <si>
    <t>4PL</t>
  </si>
  <si>
    <t>RANSA</t>
  </si>
  <si>
    <t>4pl</t>
  </si>
  <si>
    <t>ransa</t>
  </si>
  <si>
    <t xml:space="preserve">4PL </t>
  </si>
  <si>
    <t xml:space="preserve">GY </t>
  </si>
  <si>
    <t>00:12:59</t>
  </si>
  <si>
    <t>17:21:59</t>
  </si>
  <si>
    <t>19:18:03</t>
  </si>
  <si>
    <t>18:15:14</t>
  </si>
  <si>
    <t>17:59:56</t>
  </si>
  <si>
    <t>03:54:08</t>
  </si>
  <si>
    <t>18:09:51</t>
  </si>
  <si>
    <t>19:31:06</t>
  </si>
  <si>
    <t>11:02:57</t>
  </si>
  <si>
    <t>10:29:15</t>
  </si>
  <si>
    <t>02:04:24</t>
  </si>
  <si>
    <t>18:28:24</t>
  </si>
  <si>
    <t>15:30:47</t>
  </si>
  <si>
    <t>WUILLIAB PEREZ</t>
  </si>
  <si>
    <t>19:24:12</t>
  </si>
  <si>
    <t>13:05:28</t>
  </si>
  <si>
    <t>20:57:34</t>
  </si>
  <si>
    <t>23:15:09</t>
  </si>
  <si>
    <t>14:09:27</t>
  </si>
  <si>
    <t>10:00:40</t>
  </si>
  <si>
    <t>02:01:07</t>
  </si>
  <si>
    <t>MARCELO  ABRIL</t>
  </si>
  <si>
    <t>19:35:23</t>
  </si>
  <si>
    <t>20:39:42</t>
  </si>
  <si>
    <t>21:28:59</t>
  </si>
  <si>
    <t>19:59:49</t>
  </si>
  <si>
    <t>15:03:01</t>
  </si>
  <si>
    <t>00:20:39</t>
  </si>
  <si>
    <t>09:32:48</t>
  </si>
  <si>
    <t>EDDER LOPEZ</t>
  </si>
  <si>
    <t>18:31:22</t>
  </si>
  <si>
    <t>12:53:13</t>
  </si>
  <si>
    <t>10:46:48</t>
  </si>
  <si>
    <t>10:42:04</t>
  </si>
  <si>
    <t>23:27:35</t>
  </si>
  <si>
    <t>22:25:55</t>
  </si>
  <si>
    <t>13:00:24</t>
  </si>
  <si>
    <t>12:53:27</t>
  </si>
  <si>
    <t>SANDOVAL</t>
  </si>
  <si>
    <t>17:45:27</t>
  </si>
  <si>
    <t>saNDOVAL</t>
  </si>
  <si>
    <t>17:34:12</t>
  </si>
  <si>
    <t>COMBUSTIBLE 16-30 SPTIEMBRE</t>
  </si>
  <si>
    <t xml:space="preserve">RASTREO ICCSE  junio </t>
  </si>
  <si>
    <t xml:space="preserve">RASTREO ICCSE junio </t>
  </si>
  <si>
    <t>RASTREO ICCSE junio</t>
  </si>
  <si>
    <t>ICSSE CIA LTDA</t>
  </si>
  <si>
    <t xml:space="preserve">ICSSE CIA </t>
  </si>
  <si>
    <t>RASTREO</t>
  </si>
  <si>
    <t>RASTREO OCTUBRE</t>
  </si>
  <si>
    <t>RASTREO CARSINC</t>
  </si>
  <si>
    <t>FAVALLE</t>
  </si>
  <si>
    <t xml:space="preserve">PIDACO GY </t>
  </si>
  <si>
    <t>Parmalat</t>
  </si>
  <si>
    <t xml:space="preserve">EDUARDO GAMARRA </t>
  </si>
  <si>
    <t>RETORNO PALETS</t>
  </si>
  <si>
    <t>RECHAZO</t>
  </si>
  <si>
    <t xml:space="preserve">ADELANTO AREGLO MAN </t>
  </si>
  <si>
    <t>EXPERTISIMA</t>
  </si>
  <si>
    <t xml:space="preserve">Jhonson </t>
  </si>
  <si>
    <t>Interno</t>
  </si>
  <si>
    <t>INALECSA</t>
  </si>
  <si>
    <t>STA ELENA</t>
  </si>
  <si>
    <t xml:space="preserve">WHIRPOOL </t>
  </si>
  <si>
    <t xml:space="preserve">Manta </t>
  </si>
  <si>
    <t xml:space="preserve">PYCA </t>
  </si>
  <si>
    <t xml:space="preserve">TIA </t>
  </si>
  <si>
    <t>Santodomingo</t>
  </si>
  <si>
    <t>IESS ALFREDO</t>
  </si>
  <si>
    <t xml:space="preserve">IESS EDUARDO BAYAS </t>
  </si>
  <si>
    <t>IESS WILLIAM PEREZ</t>
  </si>
  <si>
    <t>IESS ANGEL LUTUALA</t>
  </si>
  <si>
    <t>ADLANTO LETRA SINOTRUC</t>
  </si>
  <si>
    <t>CAL</t>
  </si>
  <si>
    <t>MABELL MECIAAS</t>
  </si>
  <si>
    <t xml:space="preserve">JENNIFER LOPEZ </t>
  </si>
  <si>
    <t>imbapres</t>
  </si>
  <si>
    <t>adelanto imbapres</t>
  </si>
  <si>
    <t xml:space="preserve">ADELANTO VIAJE </t>
  </si>
  <si>
    <t>SUPERMAXI</t>
  </si>
  <si>
    <t xml:space="preserve">INTERAGUA </t>
  </si>
  <si>
    <t>ROSA MOYA</t>
  </si>
  <si>
    <t xml:space="preserve">PAGO AGUA </t>
  </si>
  <si>
    <t>hilesas</t>
  </si>
  <si>
    <t>HIELESA</t>
  </si>
  <si>
    <t>ADELANTO TRANSERCARGA</t>
  </si>
  <si>
    <t>MILAGRO</t>
  </si>
  <si>
    <t>BABAHOYO</t>
  </si>
  <si>
    <t>contenedores</t>
  </si>
  <si>
    <t xml:space="preserve">ROSADO 5 </t>
  </si>
  <si>
    <t>COLA ROSADO</t>
  </si>
  <si>
    <t>COMPAÑIA DE TRANSPORTE PESADO ABRIL HERMANOS ABRILTRANS S.A.</t>
  </si>
  <si>
    <t>10/15/2023</t>
  </si>
  <si>
    <t>10/13/2023</t>
  </si>
  <si>
    <t>10/14/2023</t>
  </si>
  <si>
    <t xml:space="preserve">COMBUSTIBLE 1-15 OCTUBRE </t>
  </si>
  <si>
    <t xml:space="preserve">ADELANTO TRANSERCAGA </t>
  </si>
  <si>
    <t xml:space="preserve">JAIME OLMEDO ABRIL </t>
  </si>
  <si>
    <t xml:space="preserve">CHANGOLUIZA ZAPATA HERMANOS </t>
  </si>
  <si>
    <t>AD</t>
  </si>
  <si>
    <t>ADELANTO PORRAS</t>
  </si>
  <si>
    <t>NUÑES DE LA ROSA RICHARD</t>
  </si>
  <si>
    <t>ADELANTO LETRAS</t>
  </si>
  <si>
    <t>ADELANTO VIAJE A UIO</t>
  </si>
  <si>
    <t xml:space="preserve">ADELANTO DE ESTIVA </t>
  </si>
  <si>
    <t>FLEXNET</t>
  </si>
  <si>
    <t>7 DIAS DE TRABAJO EN OFICI</t>
  </si>
  <si>
    <t xml:space="preserve">MENSUAL SEPTIEMBRE </t>
  </si>
  <si>
    <t xml:space="preserve">MENSUAL OCTUBRE </t>
  </si>
  <si>
    <t>ADELANTO SEMVRA UIO PAB</t>
  </si>
  <si>
    <t xml:space="preserve">ABRILTRASNS TERRENO </t>
  </si>
  <si>
    <t xml:space="preserve">ADELANTO NESTLE UIO </t>
  </si>
  <si>
    <t>ADELANTO NESTLE UIO</t>
  </si>
  <si>
    <t xml:space="preserve">BETTY </t>
  </si>
  <si>
    <t>WENDI</t>
  </si>
  <si>
    <t>VILLAMARIN</t>
  </si>
  <si>
    <t xml:space="preserve">VILLAMARIN </t>
  </si>
  <si>
    <t xml:space="preserve">JANETH CHANGOLUISA </t>
  </si>
  <si>
    <t xml:space="preserve">JORGE ABRIL </t>
  </si>
  <si>
    <t xml:space="preserve">CENTETRANS </t>
  </si>
  <si>
    <t>aloag</t>
  </si>
  <si>
    <t>milagro</t>
  </si>
  <si>
    <t>adealnto estiva</t>
  </si>
  <si>
    <t>adelanto estiva</t>
  </si>
  <si>
    <t>ADELANTO LETRA MAN</t>
  </si>
  <si>
    <t>MILTON ABRIL FRANKIN</t>
  </si>
  <si>
    <t>JUAN PINOS</t>
  </si>
  <si>
    <t>PAG</t>
  </si>
  <si>
    <t xml:space="preserve">SALIDA E INGRESO AL IESS PAUL-JORDY </t>
  </si>
  <si>
    <t>ABRILTRASN AGUA</t>
  </si>
  <si>
    <t>TRANSRIODAMAS</t>
  </si>
  <si>
    <t>CENTETRANS</t>
  </si>
  <si>
    <t xml:space="preserve">CENTENO </t>
  </si>
  <si>
    <t>Q.G.C</t>
  </si>
  <si>
    <t>58225299-1</t>
  </si>
  <si>
    <t xml:space="preserve">VILLAMARIN- CHACHA </t>
  </si>
  <si>
    <t>58225299-2</t>
  </si>
  <si>
    <t>NURY ALVARADO</t>
  </si>
  <si>
    <t>58225299-3</t>
  </si>
  <si>
    <t xml:space="preserve">PERSEO ALFA </t>
  </si>
  <si>
    <t>PERSEO ALFA</t>
  </si>
  <si>
    <t>58225298-2</t>
  </si>
  <si>
    <t xml:space="preserve">LUIS VILLACIS </t>
  </si>
  <si>
    <t>172-171</t>
  </si>
  <si>
    <t>COTRAPEC</t>
  </si>
  <si>
    <t>58225299-4</t>
  </si>
  <si>
    <t>1426-1425</t>
  </si>
  <si>
    <t>ELEZABETH SANDOVAL</t>
  </si>
  <si>
    <t xml:space="preserve">NURI ALVARADO </t>
  </si>
  <si>
    <t>ECUACAO</t>
  </si>
  <si>
    <t>Cristian Abril JAIME ABRIL</t>
  </si>
  <si>
    <t xml:space="preserve">ADELANTO VIAJES </t>
  </si>
  <si>
    <t>QUITO BODE</t>
  </si>
  <si>
    <t>QUITO BODEGA</t>
  </si>
  <si>
    <t>ROSADO PALET</t>
  </si>
  <si>
    <t>JAIME</t>
  </si>
  <si>
    <t xml:space="preserve">STANBY FAMILIA </t>
  </si>
  <si>
    <t xml:space="preserve">FAMILIA UIO </t>
  </si>
  <si>
    <t>PIDACO</t>
  </si>
  <si>
    <t>MARIA YAIDACELA</t>
  </si>
  <si>
    <t>SALDOS NOMINA ALFREDO WILLIAM</t>
  </si>
  <si>
    <t>58261053-1</t>
  </si>
  <si>
    <t>OCTAVIO JINVER CEDEÑO</t>
  </si>
  <si>
    <t>58340939-1</t>
  </si>
  <si>
    <t>JORGE ABRIL</t>
  </si>
  <si>
    <t>58340938-1</t>
  </si>
  <si>
    <t>58340938-2</t>
  </si>
  <si>
    <t>COTRANPECC</t>
  </si>
  <si>
    <t>ALEXIX CABRERA</t>
  </si>
  <si>
    <t>58340938-3</t>
  </si>
  <si>
    <t xml:space="preserve">REBOTE DE DEPOSITO </t>
  </si>
  <si>
    <t xml:space="preserve">NOVIEMBRE </t>
  </si>
  <si>
    <t xml:space="preserve">COMBUSTIBLE 16-31 OCTUBRE </t>
  </si>
  <si>
    <t>N-M</t>
  </si>
  <si>
    <t>INDUSUR</t>
  </si>
  <si>
    <t xml:space="preserve">ADELANTO DE EACEITE </t>
  </si>
  <si>
    <t>ADELANTO TERRENO</t>
  </si>
  <si>
    <t>CRISTIAN MILTON PATRICIO</t>
  </si>
  <si>
    <t>VENTANAS</t>
  </si>
  <si>
    <t xml:space="preserve">GABETAS </t>
  </si>
  <si>
    <t xml:space="preserve">LOMAS </t>
  </si>
  <si>
    <t>BOB</t>
  </si>
  <si>
    <t xml:space="preserve">PALETS UIO </t>
  </si>
  <si>
    <t>ADELANTO ALDIA LOJA</t>
  </si>
  <si>
    <t>LOJA</t>
  </si>
  <si>
    <t>RASTREO CARSYNC</t>
  </si>
  <si>
    <t>PAGO IESS ALFREDO SANDOVAL</t>
  </si>
  <si>
    <t>PAGO IESS PAUL GRANJA</t>
  </si>
  <si>
    <t>PAGO IESS EDER LOPEZ</t>
  </si>
  <si>
    <t>DIMABRU</t>
  </si>
  <si>
    <t>TIA GY</t>
  </si>
  <si>
    <t xml:space="preserve">MACHALA </t>
  </si>
  <si>
    <t>Pago letra sinotruc</t>
  </si>
  <si>
    <t>FELBENITRANS</t>
  </si>
  <si>
    <t>TERRENO ABRILTRANS</t>
  </si>
  <si>
    <t>RELLENO ABRILTRANS</t>
  </si>
  <si>
    <t>JUAN MORENO</t>
  </si>
  <si>
    <t>ADELANTO rosado uio</t>
  </si>
  <si>
    <t xml:space="preserve">ADELANTO embapres </t>
  </si>
  <si>
    <t xml:space="preserve">INALECSA </t>
  </si>
  <si>
    <t xml:space="preserve">JHONSON </t>
  </si>
  <si>
    <t xml:space="preserve">ADELANTO DE VILLAQUIRAN </t>
  </si>
  <si>
    <t>ENBAPRES</t>
  </si>
  <si>
    <t>ROSADO UIO</t>
  </si>
  <si>
    <t>ENVAPRES</t>
  </si>
  <si>
    <t>UVA</t>
  </si>
  <si>
    <t xml:space="preserve">EMBAPRES </t>
  </si>
  <si>
    <t xml:space="preserve">STANBY DIFARE </t>
  </si>
  <si>
    <t>STANDBY</t>
  </si>
  <si>
    <t>JAIME CRISTIAN JUAN</t>
  </si>
  <si>
    <t>CRISTIAN MATERIAL</t>
  </si>
  <si>
    <t xml:space="preserve">JUAN CARLOS PINOS </t>
  </si>
  <si>
    <t xml:space="preserve">PAGADO </t>
  </si>
  <si>
    <t xml:space="preserve">PAGO DE ELIZABETH SANDOVAL </t>
  </si>
  <si>
    <t>PAGO DE MARCELO SANDOVAL</t>
  </si>
  <si>
    <t>inpaecsa</t>
  </si>
  <si>
    <t>AMBATO</t>
  </si>
  <si>
    <t xml:space="preserve">RANSA </t>
  </si>
  <si>
    <t>TRANPORTES QGC</t>
  </si>
  <si>
    <t>TALLERES PORRAS</t>
  </si>
  <si>
    <t xml:space="preserve">CAMIONES Y BUSES </t>
  </si>
  <si>
    <t>PORRAS</t>
  </si>
  <si>
    <t>LISSETE SANDOVAL</t>
  </si>
  <si>
    <t xml:space="preserve">PAGO DE CAMBIO DE ACEITE </t>
  </si>
  <si>
    <t xml:space="preserve">PAGO DE MATRICULA </t>
  </si>
  <si>
    <t xml:space="preserve">ADAELANTO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</si>
</sst>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&quot;$&quot;\ #,##0.00"/>
    <numFmt numFmtId="167" formatCode="_-* #,##0.00\ _€_-;\-* #,##0.00\ _€_-;_-* &quot;-&quot;??\ _€_-;_-@_-"/>
    <numFmt numFmtId="168" formatCode="yyyy/mm/dd"/>
    <numFmt numFmtId="169" formatCode="&quot;$&quot;#,##0.00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  <charset val="177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  <font>
      <sz val="10"/>
      <color theme="1"/>
      <name val="Arial"/>
      <family val="2"/>
    </font>
    <font>
      <sz val="22"/>
      <color theme="1"/>
      <name val="Cambria"/>
      <family val="1"/>
      <scheme val="major"/>
    </font>
    <font>
      <sz val="12"/>
      <color rgb="FF222222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7"/>
      <color rgb="FF000000"/>
      <name val="Verdana"/>
      <family val="2"/>
    </font>
    <font>
      <sz val="20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9"/>
      <color rgb="FF00000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62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16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164" fontId="0" fillId="2" borderId="1" xfId="1" applyFont="1" applyFill="1" applyBorder="1"/>
    <xf numFmtId="0" fontId="0" fillId="4" borderId="0" xfId="0" applyFill="1"/>
    <xf numFmtId="164" fontId="0" fillId="0" borderId="1" xfId="0" applyNumberFormat="1" applyBorder="1"/>
    <xf numFmtId="166" fontId="2" fillId="0" borderId="0" xfId="0" applyNumberFormat="1" applyFont="1"/>
    <xf numFmtId="166" fontId="0" fillId="0" borderId="0" xfId="0" applyNumberFormat="1"/>
    <xf numFmtId="166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16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7" fontId="0" fillId="0" borderId="0" xfId="2" applyFont="1" applyBorder="1"/>
    <xf numFmtId="167" fontId="0" fillId="0" borderId="0" xfId="0" applyNumberFormat="1"/>
    <xf numFmtId="167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6" fontId="0" fillId="0" borderId="1" xfId="0" applyNumberFormat="1" applyBorder="1"/>
    <xf numFmtId="166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164" fontId="0" fillId="3" borderId="1" xfId="1" applyFont="1" applyFill="1" applyBorder="1"/>
    <xf numFmtId="164" fontId="0" fillId="0" borderId="0" xfId="0" applyNumberFormat="1"/>
    <xf numFmtId="0" fontId="0" fillId="0" borderId="0" xfId="3" applyNumberFormat="1" applyFont="1" applyBorder="1"/>
    <xf numFmtId="16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164" fontId="0" fillId="2" borderId="14" xfId="1" applyFont="1" applyFill="1" applyBorder="1"/>
    <xf numFmtId="0" fontId="4" fillId="3" borderId="0" xfId="0" applyFont="1" applyFill="1" applyAlignment="1">
      <alignment horizontal="center"/>
    </xf>
    <xf numFmtId="16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7" fontId="20" fillId="0" borderId="0" xfId="2" applyFont="1" applyFill="1" applyBorder="1"/>
    <xf numFmtId="167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164" fontId="0" fillId="0" borderId="2" xfId="0" applyNumberFormat="1" applyBorder="1"/>
    <xf numFmtId="2" fontId="2" fillId="0" borderId="0" xfId="0" applyNumberFormat="1" applyFont="1"/>
    <xf numFmtId="0" fontId="24" fillId="0" borderId="0" xfId="0" applyFont="1" applyAlignment="1">
      <alignment horizontal="left"/>
    </xf>
    <xf numFmtId="166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66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166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8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6" fillId="9" borderId="13" xfId="0" applyFont="1" applyFill="1" applyBorder="1" applyAlignment="1">
      <alignment horizontal="left" vertical="center" wrapText="1"/>
    </xf>
    <xf numFmtId="0" fontId="26" fillId="9" borderId="0" xfId="0" applyFont="1" applyFill="1" applyAlignment="1">
      <alignment vertical="center" wrapText="1"/>
    </xf>
    <xf numFmtId="14" fontId="26" fillId="9" borderId="13" xfId="0" applyNumberFormat="1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right" vertical="center" wrapText="1"/>
    </xf>
    <xf numFmtId="0" fontId="26" fillId="8" borderId="13" xfId="0" applyFont="1" applyFill="1" applyBorder="1" applyAlignment="1">
      <alignment horizontal="left" vertical="center" wrapText="1"/>
    </xf>
    <xf numFmtId="0" fontId="26" fillId="8" borderId="0" xfId="0" applyFont="1" applyFill="1" applyAlignment="1">
      <alignment vertical="center" wrapText="1"/>
    </xf>
    <xf numFmtId="14" fontId="26" fillId="8" borderId="13" xfId="0" applyNumberFormat="1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right" vertical="center" wrapText="1"/>
    </xf>
    <xf numFmtId="0" fontId="26" fillId="8" borderId="0" xfId="0" applyFont="1" applyFill="1" applyAlignment="1">
      <alignment horizontal="left" vertical="center" wrapText="1"/>
    </xf>
    <xf numFmtId="14" fontId="26" fillId="8" borderId="0" xfId="0" applyNumberFormat="1" applyFont="1" applyFill="1" applyAlignment="1">
      <alignment horizontal="center" vertical="center" wrapText="1"/>
    </xf>
    <xf numFmtId="0" fontId="26" fillId="8" borderId="0" xfId="0" applyFont="1" applyFill="1" applyAlignment="1">
      <alignment horizontal="center" vertical="center" wrapText="1"/>
    </xf>
    <xf numFmtId="0" fontId="26" fillId="8" borderId="0" xfId="0" applyFont="1" applyFill="1" applyAlignment="1">
      <alignment horizontal="right" vertical="center" wrapText="1"/>
    </xf>
    <xf numFmtId="0" fontId="27" fillId="8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4" fontId="2" fillId="0" borderId="1" xfId="0" applyNumberFormat="1" applyFont="1" applyBorder="1"/>
    <xf numFmtId="0" fontId="28" fillId="0" borderId="16" xfId="0" applyFont="1" applyBorder="1" applyAlignment="1">
      <alignment wrapText="1"/>
    </xf>
    <xf numFmtId="3" fontId="28" fillId="0" borderId="16" xfId="0" applyNumberFormat="1" applyFont="1" applyBorder="1" applyAlignment="1">
      <alignment wrapText="1"/>
    </xf>
    <xf numFmtId="169" fontId="28" fillId="0" borderId="16" xfId="0" applyNumberFormat="1" applyFont="1" applyBorder="1" applyAlignment="1">
      <alignment wrapText="1"/>
    </xf>
    <xf numFmtId="169" fontId="0" fillId="0" borderId="0" xfId="0" applyNumberFormat="1"/>
    <xf numFmtId="0" fontId="2" fillId="3" borderId="2" xfId="0" applyFont="1" applyFill="1" applyBorder="1" applyAlignment="1">
      <alignment horizontal="center"/>
    </xf>
    <xf numFmtId="164" fontId="2" fillId="3" borderId="14" xfId="1" applyFont="1" applyFill="1" applyBorder="1" applyAlignment="1">
      <alignment horizontal="center"/>
    </xf>
    <xf numFmtId="164" fontId="2" fillId="3" borderId="17" xfId="1" applyFont="1" applyFill="1" applyBorder="1" applyAlignment="1">
      <alignment horizontal="center"/>
    </xf>
    <xf numFmtId="169" fontId="28" fillId="0" borderId="1" xfId="0" applyNumberFormat="1" applyFont="1" applyBorder="1" applyAlignment="1">
      <alignment wrapText="1"/>
    </xf>
    <xf numFmtId="169" fontId="0" fillId="0" borderId="1" xfId="0" applyNumberFormat="1" applyBorder="1"/>
    <xf numFmtId="14" fontId="20" fillId="3" borderId="1" xfId="0" applyNumberFormat="1" applyFont="1" applyFill="1" applyBorder="1"/>
    <xf numFmtId="0" fontId="20" fillId="3" borderId="1" xfId="0" applyFont="1" applyFill="1" applyBorder="1"/>
    <xf numFmtId="164" fontId="20" fillId="3" borderId="1" xfId="1" applyFont="1" applyFill="1" applyBorder="1"/>
    <xf numFmtId="14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wrapText="1"/>
    </xf>
    <xf numFmtId="169" fontId="2" fillId="0" borderId="0" xfId="0" applyNumberFormat="1" applyFont="1"/>
    <xf numFmtId="44" fontId="0" fillId="0" borderId="1" xfId="0" applyNumberFormat="1" applyBorder="1"/>
    <xf numFmtId="164" fontId="0" fillId="0" borderId="1" xfId="1" applyFont="1" applyFill="1" applyBorder="1"/>
    <xf numFmtId="21" fontId="0" fillId="0" borderId="0" xfId="0" applyNumberFormat="1"/>
    <xf numFmtId="21" fontId="28" fillId="0" borderId="16" xfId="0" applyNumberFormat="1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3" xfId="0" applyBorder="1"/>
    <xf numFmtId="0" fontId="0" fillId="2" borderId="0" xfId="0" applyFill="1"/>
    <xf numFmtId="164" fontId="0" fillId="2" borderId="0" xfId="1" applyFont="1" applyFill="1" applyBorder="1"/>
    <xf numFmtId="4" fontId="0" fillId="0" borderId="0" xfId="0" applyNumberFormat="1"/>
    <xf numFmtId="0" fontId="10" fillId="6" borderId="1" xfId="0" applyFont="1" applyFill="1" applyBorder="1"/>
    <xf numFmtId="164" fontId="0" fillId="0" borderId="0" xfId="1" applyFont="1" applyBorder="1"/>
    <xf numFmtId="0" fontId="30" fillId="0" borderId="0" xfId="0" applyFont="1"/>
    <xf numFmtId="0" fontId="0" fillId="0" borderId="16" xfId="0" applyBorder="1"/>
    <xf numFmtId="0" fontId="28" fillId="0" borderId="16" xfId="0" applyFont="1" applyBorder="1"/>
    <xf numFmtId="3" fontId="28" fillId="0" borderId="16" xfId="0" applyNumberFormat="1" applyFont="1" applyBorder="1"/>
    <xf numFmtId="21" fontId="28" fillId="0" borderId="16" xfId="0" applyNumberFormat="1" applyFont="1" applyBorder="1"/>
    <xf numFmtId="0" fontId="31" fillId="0" borderId="16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4" fontId="32" fillId="0" borderId="0" xfId="0" applyNumberFormat="1" applyFont="1" applyAlignment="1">
      <alignment horizontal="right" vertical="center" readingOrder="1"/>
    </xf>
    <xf numFmtId="4" fontId="32" fillId="0" borderId="0" xfId="0" applyNumberFormat="1" applyFont="1"/>
    <xf numFmtId="2" fontId="0" fillId="0" borderId="1" xfId="0" applyNumberFormat="1" applyBorder="1"/>
    <xf numFmtId="0" fontId="34" fillId="3" borderId="1" xfId="0" applyFont="1" applyFill="1" applyBorder="1"/>
    <xf numFmtId="0" fontId="35" fillId="3" borderId="1" xfId="0" applyFont="1" applyFill="1" applyBorder="1"/>
    <xf numFmtId="16" fontId="35" fillId="3" borderId="1" xfId="0" applyNumberFormat="1" applyFont="1" applyFill="1" applyBorder="1"/>
    <xf numFmtId="44" fontId="35" fillId="3" borderId="1" xfId="0" applyNumberFormat="1" applyFont="1" applyFill="1" applyBorder="1"/>
    <xf numFmtId="14" fontId="35" fillId="3" borderId="1" xfId="0" applyNumberFormat="1" applyFont="1" applyFill="1" applyBorder="1" applyAlignment="1">
      <alignment vertical="center"/>
    </xf>
    <xf numFmtId="0" fontId="35" fillId="3" borderId="1" xfId="0" applyFont="1" applyFill="1" applyBorder="1" applyAlignment="1">
      <alignment vertical="center"/>
    </xf>
    <xf numFmtId="44" fontId="35" fillId="3" borderId="1" xfId="0" applyNumberFormat="1" applyFont="1" applyFill="1" applyBorder="1" applyAlignment="1">
      <alignment vertical="center"/>
    </xf>
    <xf numFmtId="14" fontId="0" fillId="0" borderId="0" xfId="0" applyNumberFormat="1"/>
    <xf numFmtId="0" fontId="0" fillId="0" borderId="0" xfId="0" applyAlignment="1">
      <alignment horizontal="left" indent="13"/>
    </xf>
    <xf numFmtId="0" fontId="36" fillId="0" borderId="0" xfId="0" applyFont="1"/>
    <xf numFmtId="14" fontId="2" fillId="0" borderId="0" xfId="0" applyNumberFormat="1" applyFont="1"/>
    <xf numFmtId="0" fontId="38" fillId="0" borderId="0" xfId="0" applyFont="1"/>
    <xf numFmtId="0" fontId="35" fillId="3" borderId="1" xfId="0" applyFont="1" applyFill="1" applyBorder="1" applyAlignment="1">
      <alignment horizontal="right"/>
    </xf>
    <xf numFmtId="0" fontId="35" fillId="3" borderId="1" xfId="0" applyFont="1" applyFill="1" applyBorder="1" applyAlignment="1">
      <alignment horizontal="right" vertical="center"/>
    </xf>
    <xf numFmtId="0" fontId="34" fillId="3" borderId="1" xfId="0" applyFont="1" applyFill="1" applyBorder="1" applyAlignment="1">
      <alignment horizontal="right"/>
    </xf>
    <xf numFmtId="0" fontId="39" fillId="0" borderId="0" xfId="0" applyFont="1" applyAlignment="1">
      <alignment horizontal="right"/>
    </xf>
    <xf numFmtId="44" fontId="0" fillId="2" borderId="1" xfId="0" applyNumberFormat="1" applyFill="1" applyBorder="1"/>
    <xf numFmtId="44" fontId="0" fillId="6" borderId="1" xfId="0" applyNumberFormat="1" applyFill="1" applyBorder="1"/>
    <xf numFmtId="164" fontId="0" fillId="6" borderId="1" xfId="0" applyNumberFormat="1" applyFill="1" applyBorder="1"/>
    <xf numFmtId="0" fontId="25" fillId="0" borderId="0" xfId="0" applyFont="1" applyAlignment="1">
      <alignment horizontal="left" vertical="center" readingOrder="1"/>
    </xf>
    <xf numFmtId="0" fontId="6" fillId="0" borderId="0" xfId="0" applyFo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right" vertic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33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7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29" fillId="10" borderId="2" xfId="0" applyFont="1" applyFill="1" applyBorder="1" applyAlignment="1">
      <alignment horizontal="center"/>
    </xf>
    <xf numFmtId="0" fontId="29" fillId="10" borderId="4" xfId="0" applyFont="1" applyFill="1" applyBorder="1" applyAlignment="1">
      <alignment horizontal="center"/>
    </xf>
    <xf numFmtId="0" fontId="29" fillId="10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5" borderId="0" xfId="0" applyFont="1" applyFill="1" applyAlignment="1">
      <alignment horizontal="left"/>
    </xf>
    <xf numFmtId="0" fontId="22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/>
    </xf>
    <xf numFmtId="167" fontId="23" fillId="0" borderId="0" xfId="2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">
    <cellStyle name="Millares" xfId="3" builtinId="3"/>
    <cellStyle name="Millares 2" xfId="2" xr:uid="{00000000-0005-0000-0000-000001000000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552450</xdr:colOff>
      <xdr:row>0</xdr:row>
      <xdr:rowOff>0</xdr:rowOff>
    </xdr:from>
    <xdr:to>
      <xdr:col>35</xdr:col>
      <xdr:colOff>561975</xdr:colOff>
      <xdr:row>2</xdr:row>
      <xdr:rowOff>164392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19050</xdr:colOff>
      <xdr:row>0</xdr:row>
      <xdr:rowOff>0</xdr:rowOff>
    </xdr:from>
    <xdr:to>
      <xdr:col>46</xdr:col>
      <xdr:colOff>31376</xdr:colOff>
      <xdr:row>2</xdr:row>
      <xdr:rowOff>164392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0</xdr:row>
      <xdr:rowOff>57150</xdr:rowOff>
    </xdr:from>
    <xdr:to>
      <xdr:col>7</xdr:col>
      <xdr:colOff>581025</xdr:colOff>
      <xdr:row>2</xdr:row>
      <xdr:rowOff>143631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34</xdr:col>
      <xdr:colOff>752475</xdr:colOff>
      <xdr:row>21</xdr:row>
      <xdr:rowOff>28575</xdr:rowOff>
    </xdr:from>
    <xdr:to>
      <xdr:col>36</xdr:col>
      <xdr:colOff>0</xdr:colOff>
      <xdr:row>23</xdr:row>
      <xdr:rowOff>212017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44</xdr:col>
      <xdr:colOff>9525</xdr:colOff>
      <xdr:row>21</xdr:row>
      <xdr:rowOff>9525</xdr:rowOff>
    </xdr:from>
    <xdr:to>
      <xdr:col>45</xdr:col>
      <xdr:colOff>16249</xdr:colOff>
      <xdr:row>23</xdr:row>
      <xdr:rowOff>192967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57150</xdr:rowOff>
    </xdr:from>
    <xdr:to>
      <xdr:col>8</xdr:col>
      <xdr:colOff>9525</xdr:colOff>
      <xdr:row>24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22</xdr:row>
      <xdr:rowOff>0</xdr:rowOff>
    </xdr:from>
    <xdr:to>
      <xdr:col>16</xdr:col>
      <xdr:colOff>154080</xdr:colOff>
      <xdr:row>24</xdr:row>
      <xdr:rowOff>166074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47</xdr:row>
      <xdr:rowOff>19050</xdr:rowOff>
    </xdr:from>
    <xdr:to>
      <xdr:col>8</xdr:col>
      <xdr:colOff>9525</xdr:colOff>
      <xdr:row>49</xdr:row>
      <xdr:rowOff>185124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0</xdr:rowOff>
    </xdr:from>
    <xdr:to>
      <xdr:col>16</xdr:col>
      <xdr:colOff>154080</xdr:colOff>
      <xdr:row>49</xdr:row>
      <xdr:rowOff>166074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70</xdr:row>
      <xdr:rowOff>57150</xdr:rowOff>
    </xdr:from>
    <xdr:to>
      <xdr:col>8</xdr:col>
      <xdr:colOff>0</xdr:colOff>
      <xdr:row>72</xdr:row>
      <xdr:rowOff>223223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28575</xdr:rowOff>
    </xdr:from>
    <xdr:to>
      <xdr:col>16</xdr:col>
      <xdr:colOff>154080</xdr:colOff>
      <xdr:row>49</xdr:row>
      <xdr:rowOff>194648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93</xdr:row>
      <xdr:rowOff>0</xdr:rowOff>
    </xdr:from>
    <xdr:to>
      <xdr:col>8</xdr:col>
      <xdr:colOff>9525</xdr:colOff>
      <xdr:row>95</xdr:row>
      <xdr:rowOff>166073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70</xdr:row>
      <xdr:rowOff>0</xdr:rowOff>
    </xdr:from>
    <xdr:to>
      <xdr:col>16</xdr:col>
      <xdr:colOff>154080</xdr:colOff>
      <xdr:row>72</xdr:row>
      <xdr:rowOff>166074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93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113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14</xdr:col>
      <xdr:colOff>476250</xdr:colOff>
      <xdr:row>93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113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647700</xdr:colOff>
      <xdr:row>0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:a16="http://schemas.microsoft.com/office/drawing/2014/main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136</xdr:row>
      <xdr:rowOff>19050</xdr:rowOff>
    </xdr:from>
    <xdr:ext cx="771525" cy="766148"/>
    <xdr:pic>
      <xdr:nvPicPr>
        <xdr:cNvPr id="27" name="21 Imagen">
          <a:extLst>
            <a:ext uri="{FF2B5EF4-FFF2-40B4-BE49-F238E27FC236}">
              <a16:creationId xmlns:a16="http://schemas.microsoft.com/office/drawing/2014/main" id="{C2833E01-DFC8-4070-80D4-957E3D08D6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740088" y="29983579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136</xdr:row>
      <xdr:rowOff>19050</xdr:rowOff>
    </xdr:from>
    <xdr:ext cx="771525" cy="766148"/>
    <xdr:pic>
      <xdr:nvPicPr>
        <xdr:cNvPr id="28" name="21 Imagen">
          <a:extLst>
            <a:ext uri="{FF2B5EF4-FFF2-40B4-BE49-F238E27FC236}">
              <a16:creationId xmlns:a16="http://schemas.microsoft.com/office/drawing/2014/main" id="{F226AFDE-A2EA-42CE-BCD8-323386E008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303059" y="33636697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30"/>
  <sheetViews>
    <sheetView topLeftCell="A942" workbookViewId="0">
      <selection activeCell="C958" sqref="C958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>
      <c r="V1" s="17"/>
    </row>
    <row r="2" spans="2:41">
      <c r="V2" s="17"/>
      <c r="AC2" s="215" t="s">
        <v>29</v>
      </c>
      <c r="AD2" s="215"/>
      <c r="AE2" s="215"/>
    </row>
    <row r="3" spans="2:41">
      <c r="H3" s="216" t="s">
        <v>28</v>
      </c>
      <c r="I3" s="216"/>
      <c r="J3" s="216"/>
      <c r="V3" s="17"/>
      <c r="AC3" s="215"/>
      <c r="AD3" s="215"/>
      <c r="AE3" s="215"/>
    </row>
    <row r="4" spans="2:41">
      <c r="H4" s="216"/>
      <c r="I4" s="216"/>
      <c r="J4" s="216"/>
      <c r="V4" s="17"/>
      <c r="AC4" s="215"/>
      <c r="AD4" s="215"/>
      <c r="AE4" s="21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17" t="s">
        <v>81</v>
      </c>
      <c r="F8" s="217"/>
      <c r="G8" s="217"/>
      <c r="H8" s="217"/>
      <c r="V8" s="17"/>
      <c r="X8" s="23" t="s">
        <v>32</v>
      </c>
      <c r="Y8" s="20">
        <f>IF(B8="PAGADO",0,C13)</f>
        <v>-261</v>
      </c>
      <c r="AA8" s="217" t="s">
        <v>60</v>
      </c>
      <c r="AB8" s="217"/>
      <c r="AC8" s="217"/>
      <c r="AD8" s="217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18" t="str">
        <f>IF(C13&lt;0,"NO PAGAR","COBRAR")</f>
        <v>NO PAGAR</v>
      </c>
      <c r="C14" s="21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8" t="str">
        <f>IF(Y13&lt;0,"NO PAGAR","COBRAR")</f>
        <v>NO PAGAR</v>
      </c>
      <c r="Y14" s="21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10" t="s">
        <v>9</v>
      </c>
      <c r="C15" s="21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0" t="s">
        <v>9</v>
      </c>
      <c r="Y15" s="21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326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2" t="s">
        <v>7</v>
      </c>
      <c r="F24" s="213"/>
      <c r="G24" s="214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2" t="s">
        <v>7</v>
      </c>
      <c r="AB24" s="213"/>
      <c r="AC24" s="214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2" t="s">
        <v>7</v>
      </c>
      <c r="O26" s="213"/>
      <c r="P26" s="213"/>
      <c r="Q26" s="214"/>
      <c r="R26" s="18">
        <f>SUM(R10:R25)</f>
        <v>0</v>
      </c>
      <c r="S26" s="3"/>
      <c r="V26" s="17"/>
      <c r="X26" s="12"/>
      <c r="Y26" s="10"/>
      <c r="AJ26" s="212" t="s">
        <v>7</v>
      </c>
      <c r="AK26" s="213"/>
      <c r="AL26" s="213"/>
      <c r="AM26" s="21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>
      <c r="H49" s="216"/>
      <c r="I49" s="216"/>
      <c r="J49" s="216"/>
      <c r="V49" s="17"/>
      <c r="AA49" s="216"/>
      <c r="AB49" s="216"/>
      <c r="AC49" s="21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-357.92</v>
      </c>
      <c r="E53" s="217" t="s">
        <v>60</v>
      </c>
      <c r="F53" s="217"/>
      <c r="G53" s="217"/>
      <c r="H53" s="217"/>
      <c r="V53" s="17"/>
      <c r="X53" s="23" t="s">
        <v>32</v>
      </c>
      <c r="Y53" s="20">
        <f>IF(B53="PAGADO",0,C58)</f>
        <v>97.079999999999984</v>
      </c>
      <c r="AA53" s="217" t="s">
        <v>81</v>
      </c>
      <c r="AB53" s="217"/>
      <c r="AC53" s="217"/>
      <c r="AD53" s="217"/>
    </row>
    <row r="54" spans="2:41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605</v>
      </c>
      <c r="E56" s="4">
        <v>44970</v>
      </c>
      <c r="F56" s="3" t="s">
        <v>327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9" t="str">
        <f>IF(Y58&lt;0,"NO PAGAR","COBRAR'")</f>
        <v>COBRAR'</v>
      </c>
      <c r="Y59" s="21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9" t="str">
        <f>IF(C58&lt;0,"NO PAGAR","COBRAR'")</f>
        <v>COBRAR'</v>
      </c>
      <c r="C60" s="21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0" t="s">
        <v>9</v>
      </c>
      <c r="C61" s="21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0" t="s">
        <v>9</v>
      </c>
      <c r="Y61" s="21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2" t="s">
        <v>7</v>
      </c>
      <c r="F69" s="213"/>
      <c r="G69" s="214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2" t="s">
        <v>7</v>
      </c>
      <c r="AB69" s="213"/>
      <c r="AC69" s="214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2" t="s">
        <v>7</v>
      </c>
      <c r="O71" s="213"/>
      <c r="P71" s="213"/>
      <c r="Q71" s="214"/>
      <c r="R71" s="18">
        <f>SUM(R55:R70)</f>
        <v>150</v>
      </c>
      <c r="S71" s="3"/>
      <c r="V71" s="17"/>
      <c r="X71" s="12"/>
      <c r="Y71" s="10"/>
      <c r="AJ71" s="212" t="s">
        <v>7</v>
      </c>
      <c r="AK71" s="213"/>
      <c r="AL71" s="213"/>
      <c r="AM71" s="21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15" t="s">
        <v>29</v>
      </c>
      <c r="AD100" s="215"/>
      <c r="AE100" s="215"/>
    </row>
    <row r="101" spans="2:41">
      <c r="H101" s="216" t="s">
        <v>28</v>
      </c>
      <c r="I101" s="216"/>
      <c r="J101" s="216"/>
      <c r="V101" s="17"/>
      <c r="AC101" s="215"/>
      <c r="AD101" s="215"/>
      <c r="AE101" s="215"/>
    </row>
    <row r="102" spans="2:41">
      <c r="H102" s="216"/>
      <c r="I102" s="216"/>
      <c r="J102" s="216"/>
      <c r="V102" s="17"/>
      <c r="AC102" s="215"/>
      <c r="AD102" s="215"/>
      <c r="AE102" s="21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383</v>
      </c>
      <c r="C106" s="20">
        <f>IF(X53="PAGADO",0,Y58)</f>
        <v>97.079999999999984</v>
      </c>
      <c r="E106" s="217" t="s">
        <v>81</v>
      </c>
      <c r="F106" s="217"/>
      <c r="G106" s="217"/>
      <c r="H106" s="217"/>
      <c r="V106" s="17"/>
      <c r="X106" s="23" t="s">
        <v>32</v>
      </c>
      <c r="Y106" s="20">
        <f>IF(B106="PAGADO",0,C111)</f>
        <v>97.079999999999984</v>
      </c>
      <c r="AA106" s="217" t="s">
        <v>20</v>
      </c>
      <c r="AB106" s="217"/>
      <c r="AC106" s="217"/>
      <c r="AD106" s="21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18" t="str">
        <f>IF(C111&lt;0,"NO PAGAR","COBRAR")</f>
        <v>COBRAR</v>
      </c>
      <c r="C112" s="21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8" t="str">
        <f>IF(Y111&lt;0,"NO PAGAR","COBRAR")</f>
        <v>COBRAR</v>
      </c>
      <c r="Y112" s="21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10" t="s">
        <v>9</v>
      </c>
      <c r="C113" s="21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0" t="s">
        <v>9</v>
      </c>
      <c r="Y113" s="21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2" t="s">
        <v>7</v>
      </c>
      <c r="F122" s="213"/>
      <c r="G122" s="21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2" t="s">
        <v>7</v>
      </c>
      <c r="AB122" s="213"/>
      <c r="AC122" s="21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2" t="s">
        <v>7</v>
      </c>
      <c r="O124" s="213"/>
      <c r="P124" s="213"/>
      <c r="Q124" s="214"/>
      <c r="R124" s="18">
        <f>SUM(R108:R123)</f>
        <v>0</v>
      </c>
      <c r="S124" s="3"/>
      <c r="V124" s="17"/>
      <c r="X124" s="12"/>
      <c r="Y124" s="10"/>
      <c r="AJ124" s="212" t="s">
        <v>7</v>
      </c>
      <c r="AK124" s="213"/>
      <c r="AL124" s="213"/>
      <c r="AM124" s="21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16" t="s">
        <v>30</v>
      </c>
      <c r="I146" s="216"/>
      <c r="J146" s="216"/>
      <c r="V146" s="17"/>
      <c r="AA146" s="216" t="s">
        <v>31</v>
      </c>
      <c r="AB146" s="216"/>
      <c r="AC146" s="216"/>
    </row>
    <row r="147" spans="2:41">
      <c r="H147" s="216"/>
      <c r="I147" s="216"/>
      <c r="J147" s="216"/>
      <c r="V147" s="17"/>
      <c r="AA147" s="216"/>
      <c r="AB147" s="216"/>
      <c r="AC147" s="21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97.079999999999984</v>
      </c>
      <c r="E151" s="217" t="s">
        <v>81</v>
      </c>
      <c r="F151" s="217"/>
      <c r="G151" s="217"/>
      <c r="H151" s="217"/>
      <c r="V151" s="17"/>
      <c r="X151" s="23" t="s">
        <v>32</v>
      </c>
      <c r="Y151" s="20">
        <f>IF(B151="PAGADO",0,C156)</f>
        <v>97.079999999999984</v>
      </c>
      <c r="AA151" s="217" t="s">
        <v>81</v>
      </c>
      <c r="AB151" s="217"/>
      <c r="AC151" s="217"/>
      <c r="AD151" s="217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384</v>
      </c>
      <c r="AC153" s="3" t="s">
        <v>385</v>
      </c>
      <c r="AD153" s="5">
        <v>52.92</v>
      </c>
      <c r="AJ153" s="25">
        <v>44974</v>
      </c>
      <c r="AK153" s="3" t="s">
        <v>363</v>
      </c>
      <c r="AL153" s="3">
        <v>150</v>
      </c>
      <c r="AM153" s="3"/>
      <c r="AN153" s="18">
        <v>150</v>
      </c>
      <c r="AO153" s="3"/>
    </row>
    <row r="154" spans="2:41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19" t="str">
        <f>IF(Y156&lt;0,"NO PAGAR","COBRAR'")</f>
        <v>COBRAR'</v>
      </c>
      <c r="Y157" s="219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19" t="str">
        <f>IF(C156&lt;0,"NO PAGAR","COBRAR'")</f>
        <v>COBRAR'</v>
      </c>
      <c r="C158" s="219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10" t="s">
        <v>9</v>
      </c>
      <c r="C159" s="21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0" t="s">
        <v>9</v>
      </c>
      <c r="Y159" s="21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2" t="s">
        <v>7</v>
      </c>
      <c r="F167" s="213"/>
      <c r="G167" s="214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2" t="s">
        <v>7</v>
      </c>
      <c r="AB167" s="213"/>
      <c r="AC167" s="214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2" t="s">
        <v>7</v>
      </c>
      <c r="O169" s="213"/>
      <c r="P169" s="213"/>
      <c r="Q169" s="214"/>
      <c r="R169" s="18">
        <f>SUM(R153:R168)</f>
        <v>0</v>
      </c>
      <c r="S169" s="3"/>
      <c r="V169" s="17"/>
      <c r="X169" s="12"/>
      <c r="Y169" s="10"/>
      <c r="AJ169" s="212" t="s">
        <v>7</v>
      </c>
      <c r="AK169" s="213"/>
      <c r="AL169" s="213"/>
      <c r="AM169" s="214"/>
      <c r="AN169" s="18">
        <f>SUM(AN153:AN168)</f>
        <v>150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215" t="s">
        <v>29</v>
      </c>
      <c r="AD194" s="215"/>
      <c r="AE194" s="215"/>
    </row>
    <row r="195" spans="2:41">
      <c r="H195" s="216" t="s">
        <v>28</v>
      </c>
      <c r="I195" s="216"/>
      <c r="J195" s="216"/>
      <c r="V195" s="17"/>
      <c r="AC195" s="215"/>
      <c r="AD195" s="215"/>
      <c r="AE195" s="215"/>
    </row>
    <row r="196" spans="2:41">
      <c r="H196" s="216"/>
      <c r="I196" s="216"/>
      <c r="J196" s="216"/>
      <c r="V196" s="17"/>
      <c r="AC196" s="215"/>
      <c r="AD196" s="215"/>
      <c r="AE196" s="215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32</v>
      </c>
      <c r="C200" s="20">
        <f>IF(X151="PAGADO",0,Y156)</f>
        <v>0</v>
      </c>
      <c r="E200" s="217" t="s">
        <v>81</v>
      </c>
      <c r="F200" s="217"/>
      <c r="G200" s="217"/>
      <c r="H200" s="217"/>
      <c r="V200" s="17"/>
      <c r="X200" s="23" t="s">
        <v>32</v>
      </c>
      <c r="Y200" s="20">
        <f>IF(B200="PAGADO",0,C205)</f>
        <v>-796.44</v>
      </c>
      <c r="AA200" s="217" t="s">
        <v>81</v>
      </c>
      <c r="AB200" s="217"/>
      <c r="AC200" s="217"/>
      <c r="AD200" s="217"/>
    </row>
    <row r="201" spans="2:41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/>
      <c r="F202" s="3"/>
      <c r="G202" s="3"/>
      <c r="H202" s="5"/>
      <c r="N202" s="25">
        <v>44981</v>
      </c>
      <c r="O202" s="3" t="s">
        <v>395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18" t="str">
        <f>IF(C205&lt;0,"NO PAGAR","COBRAR")</f>
        <v>NO PAGAR</v>
      </c>
      <c r="C206" s="218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18" t="str">
        <f>IF(Y205&lt;0,"NO PAGAR","COBRAR")</f>
        <v>NO PAGAR</v>
      </c>
      <c r="Y206" s="218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210" t="s">
        <v>9</v>
      </c>
      <c r="C207" s="211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10" t="s">
        <v>9</v>
      </c>
      <c r="Y207" s="211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450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212" t="s">
        <v>7</v>
      </c>
      <c r="F216" s="213"/>
      <c r="G216" s="214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12" t="s">
        <v>7</v>
      </c>
      <c r="AB216" s="213"/>
      <c r="AC216" s="214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212" t="s">
        <v>7</v>
      </c>
      <c r="O218" s="213"/>
      <c r="P218" s="213"/>
      <c r="Q218" s="214"/>
      <c r="R218" s="18">
        <f>SUM(R202:R217)</f>
        <v>796.44</v>
      </c>
      <c r="S218" s="3"/>
      <c r="V218" s="17"/>
      <c r="X218" s="12"/>
      <c r="Y218" s="10"/>
      <c r="AJ218" s="212" t="s">
        <v>7</v>
      </c>
      <c r="AK218" s="213"/>
      <c r="AL218" s="213"/>
      <c r="AM218" s="214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216" t="s">
        <v>30</v>
      </c>
      <c r="I240" s="216"/>
      <c r="J240" s="216"/>
      <c r="V240" s="17"/>
      <c r="AA240" s="216" t="s">
        <v>31</v>
      </c>
      <c r="AB240" s="216"/>
      <c r="AC240" s="216"/>
    </row>
    <row r="241" spans="2:41">
      <c r="H241" s="216"/>
      <c r="I241" s="216"/>
      <c r="J241" s="216"/>
      <c r="V241" s="17"/>
      <c r="AA241" s="216"/>
      <c r="AB241" s="216"/>
      <c r="AC241" s="216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32</v>
      </c>
      <c r="C245" s="20">
        <f>IF(X200="PAGADO",0,C205)</f>
        <v>-796.44</v>
      </c>
      <c r="E245" s="217" t="s">
        <v>20</v>
      </c>
      <c r="F245" s="217"/>
      <c r="G245" s="217"/>
      <c r="H245" s="217"/>
      <c r="V245" s="17"/>
      <c r="X245" s="23" t="s">
        <v>32</v>
      </c>
      <c r="Y245" s="20">
        <f>IF(B245="PAGADO",0,C250)</f>
        <v>-892.3900000000001</v>
      </c>
      <c r="AA245" s="217" t="s">
        <v>20</v>
      </c>
      <c r="AB245" s="217"/>
      <c r="AC245" s="217"/>
      <c r="AD245" s="217"/>
    </row>
    <row r="246" spans="2:41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19" t="str">
        <f>IF(Y250&lt;0,"NO PAGAR","COBRAR'")</f>
        <v>NO PAGAR</v>
      </c>
      <c r="Y251" s="219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19" t="str">
        <f>IF(C250&lt;0,"NO PAGAR","COBRAR'")</f>
        <v>NO PAGAR</v>
      </c>
      <c r="C252" s="219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210" t="s">
        <v>9</v>
      </c>
      <c r="C253" s="211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10" t="s">
        <v>9</v>
      </c>
      <c r="Y253" s="211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212" t="s">
        <v>7</v>
      </c>
      <c r="F261" s="213"/>
      <c r="G261" s="214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12" t="s">
        <v>7</v>
      </c>
      <c r="AB261" s="213"/>
      <c r="AC261" s="214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212" t="s">
        <v>7</v>
      </c>
      <c r="O263" s="213"/>
      <c r="P263" s="213"/>
      <c r="Q263" s="214"/>
      <c r="R263" s="18">
        <f>SUM(R247:R262)</f>
        <v>0</v>
      </c>
      <c r="S263" s="3"/>
      <c r="V263" s="17"/>
      <c r="X263" s="12"/>
      <c r="Y263" s="10"/>
      <c r="AJ263" s="212" t="s">
        <v>7</v>
      </c>
      <c r="AK263" s="213"/>
      <c r="AL263" s="213"/>
      <c r="AM263" s="214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215" t="s">
        <v>29</v>
      </c>
      <c r="AD286" s="215"/>
      <c r="AE286" s="215"/>
    </row>
    <row r="287" spans="2:31">
      <c r="H287" s="216" t="s">
        <v>28</v>
      </c>
      <c r="I287" s="216"/>
      <c r="J287" s="216"/>
      <c r="V287" s="17"/>
      <c r="AC287" s="215"/>
      <c r="AD287" s="215"/>
      <c r="AE287" s="215"/>
    </row>
    <row r="288" spans="2:31">
      <c r="H288" s="216"/>
      <c r="I288" s="216"/>
      <c r="J288" s="216"/>
      <c r="V288" s="17"/>
      <c r="AC288" s="215"/>
      <c r="AD288" s="215"/>
      <c r="AE288" s="215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-892.3900000000001</v>
      </c>
      <c r="E292" s="217" t="s">
        <v>599</v>
      </c>
      <c r="F292" s="217"/>
      <c r="G292" s="217"/>
      <c r="H292" s="217"/>
      <c r="V292" s="17"/>
      <c r="X292" s="23" t="s">
        <v>32</v>
      </c>
      <c r="Y292" s="20">
        <f>IF(B292="PAGADO",0,C297)</f>
        <v>-892.3900000000001</v>
      </c>
      <c r="AA292" s="217" t="s">
        <v>81</v>
      </c>
      <c r="AB292" s="217"/>
      <c r="AC292" s="217"/>
      <c r="AD292" s="217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639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18" t="str">
        <f>IF(C297&lt;0,"NO PAGAR","COBRAR")</f>
        <v>NO PAGAR</v>
      </c>
      <c r="C298" s="218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18" t="str">
        <f>IF(Y297&lt;0,"NO PAGAR","COBRAR")</f>
        <v>NO PAGAR</v>
      </c>
      <c r="Y298" s="218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210" t="s">
        <v>9</v>
      </c>
      <c r="C299" s="211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10" t="s">
        <v>9</v>
      </c>
      <c r="Y299" s="211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638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212" t="s">
        <v>7</v>
      </c>
      <c r="F308" s="213"/>
      <c r="G308" s="214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212" t="s">
        <v>7</v>
      </c>
      <c r="AB308" s="213"/>
      <c r="AC308" s="214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212" t="s">
        <v>7</v>
      </c>
      <c r="O310" s="213"/>
      <c r="P310" s="213"/>
      <c r="Q310" s="214"/>
      <c r="R310" s="18">
        <f>SUM(R294:R309)</f>
        <v>0</v>
      </c>
      <c r="S310" s="3"/>
      <c r="V310" s="17"/>
      <c r="X310" s="12"/>
      <c r="Y310" s="10"/>
      <c r="AJ310" s="212" t="s">
        <v>7</v>
      </c>
      <c r="AK310" s="213"/>
      <c r="AL310" s="213"/>
      <c r="AM310" s="214"/>
      <c r="AN310" s="18">
        <f>SUM(AN294:AN309)</f>
        <v>2000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216" t="s">
        <v>30</v>
      </c>
      <c r="I332" s="216"/>
      <c r="J332" s="216"/>
      <c r="V332" s="17"/>
      <c r="AA332" s="216" t="s">
        <v>31</v>
      </c>
      <c r="AB332" s="216"/>
      <c r="AC332" s="216"/>
    </row>
    <row r="333" spans="1:43">
      <c r="H333" s="216"/>
      <c r="I333" s="216"/>
      <c r="J333" s="216"/>
      <c r="V333" s="17"/>
      <c r="AA333" s="216"/>
      <c r="AB333" s="216"/>
      <c r="AC333" s="216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IF(X292="PAGADO",0,C297)</f>
        <v>-892.3900000000001</v>
      </c>
      <c r="E337" s="217" t="s">
        <v>81</v>
      </c>
      <c r="F337" s="217"/>
      <c r="G337" s="217"/>
      <c r="H337" s="217"/>
      <c r="V337" s="17"/>
      <c r="X337" s="23" t="s">
        <v>32</v>
      </c>
      <c r="Y337" s="20">
        <f>IF(B1130="PAGADO",0,C342)</f>
        <v>-1988.3400000000001</v>
      </c>
      <c r="AA337" s="217" t="s">
        <v>60</v>
      </c>
      <c r="AB337" s="217"/>
      <c r="AC337" s="217"/>
      <c r="AD337" s="217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691</v>
      </c>
      <c r="AL339" s="3">
        <v>10</v>
      </c>
      <c r="AM339" s="3"/>
      <c r="AN339" s="18">
        <v>10</v>
      </c>
      <c r="AO339" s="3"/>
    </row>
    <row r="340" spans="2:41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212" t="s">
        <v>7</v>
      </c>
      <c r="AB342" s="213"/>
      <c r="AC342" s="214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19" t="str">
        <f>IF(Y342&lt;0,"NO PAGAR","COBRAR'")</f>
        <v>NO PAGAR</v>
      </c>
      <c r="Y343" s="219"/>
      <c r="AJ343" s="3"/>
      <c r="AK343" s="3"/>
      <c r="AL343" s="3"/>
      <c r="AM343" s="3"/>
      <c r="AN343" s="18"/>
      <c r="AO343" s="3"/>
    </row>
    <row r="344" spans="2:41" ht="23.25">
      <c r="B344" s="219" t="str">
        <f>IF(C342&lt;0,"NO PAGAR","COBRAR'")</f>
        <v>NO PAGAR</v>
      </c>
      <c r="C344" s="219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220" t="s">
        <v>5</v>
      </c>
      <c r="AC344" s="220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>
      <c r="B345" s="210" t="s">
        <v>9</v>
      </c>
      <c r="C345" s="211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10" t="s">
        <v>9</v>
      </c>
      <c r="Y345" s="211"/>
      <c r="AA345" s="25">
        <v>45041</v>
      </c>
      <c r="AB345" s="221" t="s">
        <v>691</v>
      </c>
      <c r="AC345" s="221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212" t="s">
        <v>7</v>
      </c>
      <c r="F353" s="213"/>
      <c r="G353" s="214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212" t="s">
        <v>7</v>
      </c>
      <c r="O355" s="213"/>
      <c r="P355" s="213"/>
      <c r="Q355" s="214"/>
      <c r="R355" s="18">
        <f>SUM(R339:R354)</f>
        <v>0</v>
      </c>
      <c r="S355" s="3"/>
      <c r="V355" s="17"/>
      <c r="X355" s="12"/>
      <c r="Y355" s="10"/>
      <c r="AJ355" s="212" t="s">
        <v>7</v>
      </c>
      <c r="AK355" s="213"/>
      <c r="AL355" s="213"/>
      <c r="AM355" s="214"/>
      <c r="AN355" s="18">
        <f>SUM(AN339:AN354)</f>
        <v>10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215" t="s">
        <v>29</v>
      </c>
      <c r="AD379" s="215"/>
      <c r="AE379" s="215"/>
    </row>
    <row r="380" spans="2:31">
      <c r="H380" s="216" t="s">
        <v>28</v>
      </c>
      <c r="I380" s="216"/>
      <c r="J380" s="216"/>
      <c r="V380" s="17"/>
      <c r="AC380" s="215"/>
      <c r="AD380" s="215"/>
      <c r="AE380" s="215"/>
    </row>
    <row r="381" spans="2:31">
      <c r="H381" s="216"/>
      <c r="I381" s="216"/>
      <c r="J381" s="216"/>
      <c r="V381" s="17"/>
      <c r="AC381" s="215"/>
      <c r="AD381" s="215"/>
      <c r="AE381" s="215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-1998.3400000000001</v>
      </c>
      <c r="E385" s="217" t="s">
        <v>20</v>
      </c>
      <c r="F385" s="217"/>
      <c r="G385" s="217"/>
      <c r="H385" s="217"/>
      <c r="V385" s="17"/>
      <c r="X385" s="23" t="s">
        <v>32</v>
      </c>
      <c r="Y385" s="20">
        <f>IF(B385="PAGADO",0,C390)</f>
        <v>-2044.2500000000002</v>
      </c>
      <c r="AA385" s="217" t="s">
        <v>20</v>
      </c>
      <c r="AB385" s="217"/>
      <c r="AC385" s="217"/>
      <c r="AD385" s="217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218" t="str">
        <f>IF(C390&lt;0,"NO PAGAR","COBRAR")</f>
        <v>NO PAGAR</v>
      </c>
      <c r="C391" s="218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18" t="str">
        <f>IF(Y390&lt;0,"NO PAGAR","COBRAR")</f>
        <v>NO PAGAR</v>
      </c>
      <c r="Y391" s="218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210" t="s">
        <v>9</v>
      </c>
      <c r="C392" s="211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210" t="s">
        <v>9</v>
      </c>
      <c r="Y392" s="211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758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212" t="s">
        <v>7</v>
      </c>
      <c r="F401" s="213"/>
      <c r="G401" s="214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212" t="s">
        <v>7</v>
      </c>
      <c r="AB401" s="213"/>
      <c r="AC401" s="214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212" t="s">
        <v>7</v>
      </c>
      <c r="O403" s="213"/>
      <c r="P403" s="213"/>
      <c r="Q403" s="214"/>
      <c r="R403" s="18">
        <f>SUM(R387:R402)</f>
        <v>0</v>
      </c>
      <c r="S403" s="3"/>
      <c r="V403" s="17"/>
      <c r="X403" s="12"/>
      <c r="Y403" s="10"/>
      <c r="AJ403" s="212" t="s">
        <v>7</v>
      </c>
      <c r="AK403" s="213"/>
      <c r="AL403" s="213"/>
      <c r="AM403" s="214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H425" s="216" t="s">
        <v>30</v>
      </c>
      <c r="I425" s="216"/>
      <c r="J425" s="216"/>
      <c r="V425" s="17"/>
      <c r="AA425" s="216" t="s">
        <v>31</v>
      </c>
      <c r="AB425" s="216"/>
      <c r="AC425" s="216"/>
    </row>
    <row r="426" spans="1:43">
      <c r="H426" s="216"/>
      <c r="I426" s="216"/>
      <c r="J426" s="216"/>
      <c r="V426" s="17"/>
      <c r="AA426" s="216"/>
      <c r="AB426" s="216"/>
      <c r="AC426" s="216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32</v>
      </c>
      <c r="C430" s="20">
        <f>IF(X385="PAGADO",0,C390)</f>
        <v>-2044.2500000000002</v>
      </c>
      <c r="E430" s="217" t="s">
        <v>842</v>
      </c>
      <c r="F430" s="217"/>
      <c r="G430" s="217"/>
      <c r="H430" s="217"/>
      <c r="V430" s="17"/>
      <c r="X430" s="23" t="s">
        <v>32</v>
      </c>
      <c r="Y430" s="20">
        <f>IF(B1223="PAGADO",0,C435)</f>
        <v>-2044.2500000000002</v>
      </c>
      <c r="AA430" s="217" t="s">
        <v>20</v>
      </c>
      <c r="AB430" s="217"/>
      <c r="AC430" s="217"/>
      <c r="AD430" s="217"/>
    </row>
    <row r="431" spans="1:43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219" t="str">
        <f>IF(Y435&lt;0,"NO PAGAR","COBRAR'")</f>
        <v>NO PAGAR</v>
      </c>
      <c r="Y436" s="219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219" t="str">
        <f>IF(C435&lt;0,"NO PAGAR","COBRAR'")</f>
        <v>NO PAGAR</v>
      </c>
      <c r="C437" s="219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210" t="s">
        <v>9</v>
      </c>
      <c r="C438" s="211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210" t="s">
        <v>9</v>
      </c>
      <c r="Y438" s="211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212" t="s">
        <v>7</v>
      </c>
      <c r="F446" s="213"/>
      <c r="G446" s="214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212" t="s">
        <v>7</v>
      </c>
      <c r="AB446" s="213"/>
      <c r="AC446" s="214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212" t="s">
        <v>7</v>
      </c>
      <c r="O448" s="213"/>
      <c r="P448" s="213"/>
      <c r="Q448" s="214"/>
      <c r="R448" s="18">
        <f>SUM(R432:R447)</f>
        <v>0</v>
      </c>
      <c r="S448" s="3"/>
      <c r="V448" s="17"/>
      <c r="X448" s="12"/>
      <c r="Y448" s="10"/>
      <c r="AJ448" s="212" t="s">
        <v>7</v>
      </c>
      <c r="AK448" s="213"/>
      <c r="AL448" s="213"/>
      <c r="AM448" s="214"/>
      <c r="AN448" s="18">
        <f>SUM(AN432:AN447)</f>
        <v>0</v>
      </c>
      <c r="AO448" s="3"/>
    </row>
    <row r="449" spans="2:27">
      <c r="B449" s="12"/>
      <c r="C449" s="10"/>
      <c r="V449" s="17"/>
      <c r="X449" s="12"/>
      <c r="Y449" s="10"/>
    </row>
    <row r="450" spans="2:27">
      <c r="B450" s="12"/>
      <c r="C450" s="10"/>
      <c r="V450" s="17"/>
      <c r="X450" s="12"/>
      <c r="Y450" s="10"/>
    </row>
    <row r="451" spans="2:27">
      <c r="B451" s="12"/>
      <c r="C451" s="10"/>
      <c r="E451" s="14"/>
      <c r="V451" s="17"/>
      <c r="X451" s="12"/>
      <c r="Y451" s="10"/>
      <c r="AA451" s="14"/>
    </row>
    <row r="452" spans="2:27">
      <c r="B452" s="12"/>
      <c r="C452" s="10"/>
      <c r="V452" s="17"/>
      <c r="X452" s="12"/>
      <c r="Y452" s="10"/>
    </row>
    <row r="453" spans="2:27">
      <c r="B453" s="12"/>
      <c r="C453" s="10"/>
      <c r="V453" s="17"/>
      <c r="X453" s="12"/>
      <c r="Y453" s="10"/>
    </row>
    <row r="454" spans="2:27">
      <c r="B454" s="12"/>
      <c r="C454" s="10"/>
      <c r="V454" s="17"/>
      <c r="X454" s="12"/>
      <c r="Y454" s="10"/>
    </row>
    <row r="455" spans="2:27">
      <c r="B455" s="12"/>
      <c r="C455" s="10"/>
      <c r="V455" s="17"/>
      <c r="X455" s="12"/>
      <c r="Y455" s="10"/>
    </row>
    <row r="456" spans="2:27">
      <c r="B456" s="12"/>
      <c r="C456" s="10"/>
      <c r="V456" s="17"/>
      <c r="X456" s="12"/>
      <c r="Y456" s="10"/>
    </row>
    <row r="457" spans="2:27">
      <c r="B457" s="11"/>
      <c r="C457" s="10"/>
      <c r="V457" s="17"/>
      <c r="X457" s="11"/>
      <c r="Y457" s="10"/>
    </row>
    <row r="458" spans="2:27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>
      <c r="E459" s="1" t="s">
        <v>19</v>
      </c>
      <c r="V459" s="17"/>
      <c r="AA459" s="1" t="s">
        <v>19</v>
      </c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8:31">
      <c r="V465" s="17"/>
    </row>
    <row r="466" spans="8:31">
      <c r="V466" s="17"/>
    </row>
    <row r="467" spans="8:31">
      <c r="V467" s="17"/>
    </row>
    <row r="468" spans="8:31">
      <c r="V468" s="17"/>
    </row>
    <row r="469" spans="8:31">
      <c r="V469" s="17"/>
    </row>
    <row r="470" spans="8:31">
      <c r="V470" s="17"/>
    </row>
    <row r="471" spans="8:31">
      <c r="V471" s="17"/>
    </row>
    <row r="472" spans="8:31">
      <c r="V472" s="17"/>
    </row>
    <row r="473" spans="8:31">
      <c r="V473" s="17"/>
    </row>
    <row r="474" spans="8:31">
      <c r="V474" s="17"/>
    </row>
    <row r="475" spans="8:31">
      <c r="V475" s="17"/>
    </row>
    <row r="476" spans="8:31">
      <c r="V476" s="17"/>
      <c r="AC476" s="215" t="s">
        <v>29</v>
      </c>
      <c r="AD476" s="215"/>
      <c r="AE476" s="215"/>
    </row>
    <row r="477" spans="8:31">
      <c r="H477" s="216" t="s">
        <v>28</v>
      </c>
      <c r="I477" s="216"/>
      <c r="J477" s="216"/>
      <c r="V477" s="17"/>
      <c r="AC477" s="215"/>
      <c r="AD477" s="215"/>
      <c r="AE477" s="215"/>
    </row>
    <row r="478" spans="8:31">
      <c r="H478" s="216"/>
      <c r="I478" s="216"/>
      <c r="J478" s="216"/>
      <c r="V478" s="17"/>
      <c r="AC478" s="215"/>
      <c r="AD478" s="215"/>
      <c r="AE478" s="215"/>
    </row>
    <row r="479" spans="8:31">
      <c r="V479" s="17"/>
    </row>
    <row r="480" spans="8:31">
      <c r="V480" s="17"/>
    </row>
    <row r="481" spans="2:41" ht="23.25">
      <c r="B481" s="22" t="s">
        <v>66</v>
      </c>
      <c r="V481" s="17"/>
      <c r="X481" s="22" t="s">
        <v>66</v>
      </c>
    </row>
    <row r="482" spans="2:41" ht="23.25">
      <c r="B482" s="23" t="s">
        <v>32</v>
      </c>
      <c r="C482" s="20">
        <f>IF(X430="PAGADO",0,Y435)</f>
        <v>-2044.2500000000002</v>
      </c>
      <c r="E482" s="217" t="s">
        <v>20</v>
      </c>
      <c r="F482" s="217"/>
      <c r="G482" s="217"/>
      <c r="H482" s="217"/>
      <c r="V482" s="17"/>
      <c r="X482" s="23" t="s">
        <v>32</v>
      </c>
      <c r="Y482" s="20">
        <f>IF(B482="PAGADO",0,C487)</f>
        <v>-2044.2500000000002</v>
      </c>
      <c r="AA482" s="217" t="s">
        <v>20</v>
      </c>
      <c r="AB482" s="217"/>
      <c r="AC482" s="217"/>
      <c r="AD482" s="217"/>
    </row>
    <row r="483" spans="2:41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>
      <c r="B488" s="218" t="str">
        <f>IF(C487&lt;0,"NO PAGAR","COBRAR")</f>
        <v>NO PAGAR</v>
      </c>
      <c r="C488" s="218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218" t="str">
        <f>IF(Y487&lt;0,"NO PAGAR","COBRAR")</f>
        <v>NO PAGAR</v>
      </c>
      <c r="Y488" s="218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210" t="s">
        <v>9</v>
      </c>
      <c r="C489" s="211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210" t="s">
        <v>9</v>
      </c>
      <c r="Y489" s="211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17</v>
      </c>
      <c r="C498" s="10"/>
      <c r="E498" s="212" t="s">
        <v>7</v>
      </c>
      <c r="F498" s="213"/>
      <c r="G498" s="214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212" t="s">
        <v>7</v>
      </c>
      <c r="AB498" s="213"/>
      <c r="AC498" s="214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212" t="s">
        <v>7</v>
      </c>
      <c r="O500" s="213"/>
      <c r="P500" s="213"/>
      <c r="Q500" s="214"/>
      <c r="R500" s="18">
        <f>SUM(R484:R499)</f>
        <v>0</v>
      </c>
      <c r="S500" s="3"/>
      <c r="V500" s="17"/>
      <c r="X500" s="12"/>
      <c r="Y500" s="10"/>
      <c r="AJ500" s="212" t="s">
        <v>7</v>
      </c>
      <c r="AK500" s="213"/>
      <c r="AL500" s="213"/>
      <c r="AM500" s="214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1"/>
      <c r="C508" s="10"/>
      <c r="V508" s="17"/>
      <c r="X508" s="11"/>
      <c r="Y508" s="10"/>
    </row>
    <row r="509" spans="2:41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1:43">
      <c r="V513" s="17"/>
    </row>
    <row r="514" spans="1:43">
      <c r="V514" s="17"/>
    </row>
    <row r="515" spans="1:43">
      <c r="V515" s="17"/>
    </row>
    <row r="516" spans="1:43">
      <c r="V516" s="17"/>
    </row>
    <row r="517" spans="1:43">
      <c r="V517" s="17"/>
    </row>
    <row r="518" spans="1:4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>
      <c r="V521" s="17"/>
    </row>
    <row r="522" spans="1:43">
      <c r="H522" s="216" t="s">
        <v>30</v>
      </c>
      <c r="I522" s="216"/>
      <c r="J522" s="216"/>
      <c r="V522" s="17"/>
      <c r="AA522" s="216" t="s">
        <v>31</v>
      </c>
      <c r="AB522" s="216"/>
      <c r="AC522" s="216"/>
    </row>
    <row r="523" spans="1:43">
      <c r="H523" s="216"/>
      <c r="I523" s="216"/>
      <c r="J523" s="216"/>
      <c r="V523" s="17"/>
      <c r="AA523" s="216"/>
      <c r="AB523" s="216"/>
      <c r="AC523" s="216"/>
    </row>
    <row r="524" spans="1:43">
      <c r="V524" s="17"/>
    </row>
    <row r="525" spans="1:43">
      <c r="V525" s="17"/>
    </row>
    <row r="526" spans="1:43" ht="23.25">
      <c r="B526" s="24" t="s">
        <v>66</v>
      </c>
      <c r="V526" s="17"/>
      <c r="X526" s="22" t="s">
        <v>66</v>
      </c>
    </row>
    <row r="527" spans="1:43" ht="23.25">
      <c r="B527" s="23" t="s">
        <v>32</v>
      </c>
      <c r="C527" s="20">
        <f>IF(X482="PAGADO",0,C487)</f>
        <v>-2044.2500000000002</v>
      </c>
      <c r="E527" s="217" t="s">
        <v>20</v>
      </c>
      <c r="F527" s="217"/>
      <c r="G527" s="217"/>
      <c r="H527" s="217"/>
      <c r="V527" s="17"/>
      <c r="X527" s="23" t="s">
        <v>32</v>
      </c>
      <c r="Y527" s="20">
        <f>IF(B1320="PAGADO",0,C532)</f>
        <v>-2044.2500000000002</v>
      </c>
      <c r="AA527" s="217" t="s">
        <v>20</v>
      </c>
      <c r="AB527" s="217"/>
      <c r="AC527" s="217"/>
      <c r="AD527" s="217"/>
    </row>
    <row r="528" spans="1:43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219" t="str">
        <f>IF(Y532&lt;0,"NO PAGAR","COBRAR'")</f>
        <v>NO PAGAR</v>
      </c>
      <c r="Y533" s="219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>
      <c r="B534" s="219" t="str">
        <f>IF(C532&lt;0,"NO PAGAR","COBRAR'")</f>
        <v>NO PAGAR</v>
      </c>
      <c r="C534" s="219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210" t="s">
        <v>9</v>
      </c>
      <c r="C535" s="211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210" t="s">
        <v>9</v>
      </c>
      <c r="Y535" s="211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212" t="s">
        <v>7</v>
      </c>
      <c r="F543" s="213"/>
      <c r="G543" s="214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212" t="s">
        <v>7</v>
      </c>
      <c r="AB543" s="213"/>
      <c r="AC543" s="214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>
      <c r="B545" s="12"/>
      <c r="C545" s="10"/>
      <c r="N545" s="212" t="s">
        <v>7</v>
      </c>
      <c r="O545" s="213"/>
      <c r="P545" s="213"/>
      <c r="Q545" s="214"/>
      <c r="R545" s="18">
        <f>SUM(R529:R544)</f>
        <v>0</v>
      </c>
      <c r="S545" s="3"/>
      <c r="V545" s="17"/>
      <c r="X545" s="12"/>
      <c r="Y545" s="10"/>
      <c r="AJ545" s="212" t="s">
        <v>7</v>
      </c>
      <c r="AK545" s="213"/>
      <c r="AL545" s="213"/>
      <c r="AM545" s="214"/>
      <c r="AN545" s="18">
        <f>SUM(AN529:AN544)</f>
        <v>0</v>
      </c>
      <c r="AO545" s="3"/>
    </row>
    <row r="546" spans="2:41">
      <c r="B546" s="12"/>
      <c r="C546" s="10"/>
      <c r="V546" s="17"/>
      <c r="X546" s="12"/>
      <c r="Y546" s="10"/>
    </row>
    <row r="547" spans="2:41">
      <c r="B547" s="12"/>
      <c r="C547" s="10"/>
      <c r="V547" s="17"/>
      <c r="X547" s="12"/>
      <c r="Y547" s="10"/>
    </row>
    <row r="548" spans="2:41">
      <c r="B548" s="12"/>
      <c r="C548" s="10"/>
      <c r="E548" s="14"/>
      <c r="V548" s="17"/>
      <c r="X548" s="12"/>
      <c r="Y548" s="10"/>
      <c r="AA548" s="14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V551" s="17"/>
      <c r="X551" s="12"/>
      <c r="Y551" s="10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1"/>
      <c r="C554" s="10"/>
      <c r="V554" s="17"/>
      <c r="X554" s="11"/>
      <c r="Y554" s="10"/>
    </row>
    <row r="555" spans="2:41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>
      <c r="E556" s="1" t="s">
        <v>19</v>
      </c>
      <c r="V556" s="17"/>
      <c r="AA556" s="1" t="s">
        <v>19</v>
      </c>
    </row>
    <row r="557" spans="2:41">
      <c r="V557" s="17"/>
    </row>
    <row r="558" spans="2:41">
      <c r="V558" s="17"/>
    </row>
    <row r="559" spans="2:41">
      <c r="V559" s="17"/>
    </row>
    <row r="560" spans="2:41">
      <c r="V560" s="17"/>
    </row>
    <row r="561" spans="8:31">
      <c r="V561" s="17"/>
    </row>
    <row r="562" spans="8:31">
      <c r="V562" s="17"/>
    </row>
    <row r="563" spans="8:31">
      <c r="V563" s="17"/>
    </row>
    <row r="564" spans="8:31">
      <c r="V564" s="17"/>
    </row>
    <row r="565" spans="8:31">
      <c r="V565" s="17"/>
    </row>
    <row r="566" spans="8:31">
      <c r="V566" s="17"/>
    </row>
    <row r="567" spans="8:31">
      <c r="V567" s="17"/>
    </row>
    <row r="568" spans="8:31">
      <c r="V568" s="17"/>
    </row>
    <row r="569" spans="8:31">
      <c r="V569" s="17"/>
    </row>
    <row r="570" spans="8:31">
      <c r="V570" s="17"/>
    </row>
    <row r="571" spans="8:31">
      <c r="V571" s="17"/>
    </row>
    <row r="572" spans="8:31">
      <c r="V572" s="17"/>
    </row>
    <row r="573" spans="8:31">
      <c r="V573" s="17"/>
    </row>
    <row r="574" spans="8:31">
      <c r="V574" s="17"/>
    </row>
    <row r="575" spans="8:31">
      <c r="V575" s="17"/>
      <c r="AC575" s="215" t="s">
        <v>29</v>
      </c>
      <c r="AD575" s="215"/>
      <c r="AE575" s="215"/>
    </row>
    <row r="576" spans="8:31">
      <c r="H576" s="216" t="s">
        <v>28</v>
      </c>
      <c r="I576" s="216"/>
      <c r="J576" s="216"/>
      <c r="V576" s="17"/>
      <c r="AC576" s="215"/>
      <c r="AD576" s="215"/>
      <c r="AE576" s="215"/>
    </row>
    <row r="577" spans="2:41">
      <c r="H577" s="216"/>
      <c r="I577" s="216"/>
      <c r="J577" s="216"/>
      <c r="V577" s="17"/>
      <c r="AC577" s="215"/>
      <c r="AD577" s="215"/>
      <c r="AE577" s="215"/>
    </row>
    <row r="578" spans="2:41">
      <c r="V578" s="17"/>
    </row>
    <row r="579" spans="2:41">
      <c r="V579" s="17"/>
    </row>
    <row r="580" spans="2:41" ht="23.25">
      <c r="B580" s="22" t="s">
        <v>67</v>
      </c>
      <c r="V580" s="17"/>
      <c r="X580" s="22" t="s">
        <v>67</v>
      </c>
    </row>
    <row r="581" spans="2:41" ht="23.25">
      <c r="B581" s="23" t="s">
        <v>32</v>
      </c>
      <c r="C581" s="20">
        <f>IF(X527="PAGADO",0,Y532)</f>
        <v>-2044.2500000000002</v>
      </c>
      <c r="E581" s="217" t="s">
        <v>20</v>
      </c>
      <c r="F581" s="217"/>
      <c r="G581" s="217"/>
      <c r="H581" s="217"/>
      <c r="V581" s="17"/>
      <c r="X581" s="23" t="s">
        <v>32</v>
      </c>
      <c r="Y581" s="20">
        <f>IF(B581="PAGADO",0,C586)</f>
        <v>-2044.2500000000002</v>
      </c>
      <c r="AA581" s="217" t="s">
        <v>20</v>
      </c>
      <c r="AB581" s="217"/>
      <c r="AC581" s="217"/>
      <c r="AD581" s="217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>
      <c r="B587" s="218" t="str">
        <f>IF(C586&lt;0,"NO PAGAR","COBRAR")</f>
        <v>NO PAGAR</v>
      </c>
      <c r="C587" s="218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218" t="str">
        <f>IF(Y586&lt;0,"NO PAGAR","COBRAR")</f>
        <v>NO PAGAR</v>
      </c>
      <c r="Y587" s="218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210" t="s">
        <v>9</v>
      </c>
      <c r="C588" s="211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210" t="s">
        <v>9</v>
      </c>
      <c r="Y588" s="211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17</v>
      </c>
      <c r="C597" s="10"/>
      <c r="E597" s="212" t="s">
        <v>7</v>
      </c>
      <c r="F597" s="213"/>
      <c r="G597" s="214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212" t="s">
        <v>7</v>
      </c>
      <c r="AB597" s="213"/>
      <c r="AC597" s="214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212" t="s">
        <v>7</v>
      </c>
      <c r="O599" s="213"/>
      <c r="P599" s="213"/>
      <c r="Q599" s="214"/>
      <c r="R599" s="18">
        <f>SUM(R583:R598)</f>
        <v>0</v>
      </c>
      <c r="S599" s="3"/>
      <c r="V599" s="17"/>
      <c r="X599" s="12"/>
      <c r="Y599" s="10"/>
      <c r="AJ599" s="212" t="s">
        <v>7</v>
      </c>
      <c r="AK599" s="213"/>
      <c r="AL599" s="213"/>
      <c r="AM599" s="214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1"/>
      <c r="C607" s="10"/>
      <c r="V607" s="17"/>
      <c r="X607" s="11"/>
      <c r="Y607" s="10"/>
    </row>
    <row r="608" spans="2:41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>
      <c r="E610" s="1" t="s">
        <v>19</v>
      </c>
      <c r="V610" s="17"/>
      <c r="AA610" s="1" t="s">
        <v>19</v>
      </c>
    </row>
    <row r="611" spans="1:43">
      <c r="V611" s="17"/>
    </row>
    <row r="612" spans="1:43">
      <c r="V612" s="17"/>
    </row>
    <row r="613" spans="1:43">
      <c r="V613" s="17"/>
    </row>
    <row r="614" spans="1:43">
      <c r="V614" s="17"/>
    </row>
    <row r="615" spans="1:43">
      <c r="V615" s="17"/>
    </row>
    <row r="616" spans="1:43">
      <c r="V616" s="17"/>
    </row>
    <row r="617" spans="1:4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>
      <c r="V620" s="17"/>
    </row>
    <row r="621" spans="1:43">
      <c r="H621" s="216" t="s">
        <v>30</v>
      </c>
      <c r="I621" s="216"/>
      <c r="J621" s="216"/>
      <c r="V621" s="17"/>
      <c r="AA621" s="216" t="s">
        <v>31</v>
      </c>
      <c r="AB621" s="216"/>
      <c r="AC621" s="216"/>
    </row>
    <row r="622" spans="1:43">
      <c r="H622" s="216"/>
      <c r="I622" s="216"/>
      <c r="J622" s="216"/>
      <c r="V622" s="17"/>
      <c r="AA622" s="216"/>
      <c r="AB622" s="216"/>
      <c r="AC622" s="216"/>
    </row>
    <row r="623" spans="1:43">
      <c r="V623" s="17"/>
    </row>
    <row r="624" spans="1:43">
      <c r="V624" s="17"/>
    </row>
    <row r="625" spans="2:41" ht="23.25">
      <c r="B625" s="24" t="s">
        <v>67</v>
      </c>
      <c r="V625" s="17"/>
      <c r="X625" s="22" t="s">
        <v>67</v>
      </c>
    </row>
    <row r="626" spans="2:41" ht="23.25">
      <c r="B626" s="23" t="s">
        <v>32</v>
      </c>
      <c r="C626" s="20">
        <f>IF(X581="PAGADO",0,C586)</f>
        <v>-2044.2500000000002</v>
      </c>
      <c r="E626" s="217" t="s">
        <v>20</v>
      </c>
      <c r="F626" s="217"/>
      <c r="G626" s="217"/>
      <c r="H626" s="217"/>
      <c r="V626" s="17"/>
      <c r="X626" s="23" t="s">
        <v>32</v>
      </c>
      <c r="Y626" s="20">
        <f>IF(B1419="PAGADO",0,C631)</f>
        <v>-2044.2500000000002</v>
      </c>
      <c r="AA626" s="217" t="s">
        <v>20</v>
      </c>
      <c r="AB626" s="217"/>
      <c r="AC626" s="217"/>
      <c r="AD626" s="217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219" t="str">
        <f>IF(Y631&lt;0,"NO PAGAR","COBRAR'")</f>
        <v>NO PAGAR</v>
      </c>
      <c r="Y632" s="219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>
      <c r="B633" s="219" t="str">
        <f>IF(C631&lt;0,"NO PAGAR","COBRAR'")</f>
        <v>NO PAGAR</v>
      </c>
      <c r="C633" s="219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210" t="s">
        <v>9</v>
      </c>
      <c r="C634" s="211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210" t="s">
        <v>9</v>
      </c>
      <c r="Y634" s="211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212" t="s">
        <v>7</v>
      </c>
      <c r="F642" s="213"/>
      <c r="G642" s="214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212" t="s">
        <v>7</v>
      </c>
      <c r="AB642" s="213"/>
      <c r="AC642" s="214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212" t="s">
        <v>7</v>
      </c>
      <c r="O644" s="213"/>
      <c r="P644" s="213"/>
      <c r="Q644" s="214"/>
      <c r="R644" s="18">
        <f>SUM(R628:R643)</f>
        <v>0</v>
      </c>
      <c r="S644" s="3"/>
      <c r="V644" s="17"/>
      <c r="X644" s="12"/>
      <c r="Y644" s="10"/>
      <c r="AJ644" s="212" t="s">
        <v>7</v>
      </c>
      <c r="AK644" s="213"/>
      <c r="AL644" s="213"/>
      <c r="AM644" s="214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8:31">
      <c r="V657" s="17"/>
    </row>
    <row r="658" spans="8:31">
      <c r="V658" s="17"/>
    </row>
    <row r="659" spans="8:31">
      <c r="V659" s="17"/>
    </row>
    <row r="660" spans="8:31">
      <c r="V660" s="17"/>
    </row>
    <row r="661" spans="8:31">
      <c r="V661" s="17"/>
    </row>
    <row r="662" spans="8:31">
      <c r="V662" s="17"/>
    </row>
    <row r="663" spans="8:31">
      <c r="V663" s="17"/>
    </row>
    <row r="664" spans="8:31">
      <c r="V664" s="17"/>
    </row>
    <row r="665" spans="8:31">
      <c r="V665" s="17"/>
    </row>
    <row r="666" spans="8:31">
      <c r="V666" s="17"/>
    </row>
    <row r="667" spans="8:31">
      <c r="V667" s="17"/>
    </row>
    <row r="668" spans="8:31">
      <c r="V668" s="17"/>
      <c r="AC668" s="215" t="s">
        <v>29</v>
      </c>
      <c r="AD668" s="215"/>
      <c r="AE668" s="215"/>
    </row>
    <row r="669" spans="8:31">
      <c r="H669" s="222" t="s">
        <v>28</v>
      </c>
      <c r="I669" s="222"/>
      <c r="J669" s="222"/>
      <c r="V669" s="17"/>
      <c r="AC669" s="215"/>
      <c r="AD669" s="215"/>
      <c r="AE669" s="215"/>
    </row>
    <row r="670" spans="8:31">
      <c r="H670" s="222"/>
      <c r="I670" s="222"/>
      <c r="J670" s="222"/>
      <c r="V670" s="17"/>
      <c r="AC670" s="215"/>
      <c r="AD670" s="215"/>
      <c r="AE670" s="215"/>
    </row>
    <row r="671" spans="8:31">
      <c r="V671" s="17"/>
    </row>
    <row r="672" spans="8:31">
      <c r="V672" s="17"/>
    </row>
    <row r="673" spans="2:41" ht="23.25">
      <c r="B673" s="22" t="s">
        <v>68</v>
      </c>
      <c r="V673" s="17"/>
      <c r="X673" s="22" t="s">
        <v>68</v>
      </c>
    </row>
    <row r="674" spans="2:41" ht="23.25">
      <c r="B674" s="23" t="s">
        <v>32</v>
      </c>
      <c r="C674" s="20">
        <f>IF(X626="PAGADO",0,Y631)</f>
        <v>-2044.2500000000002</v>
      </c>
      <c r="E674" s="217" t="s">
        <v>60</v>
      </c>
      <c r="F674" s="217"/>
      <c r="G674" s="217"/>
      <c r="H674" s="217"/>
      <c r="V674" s="17"/>
      <c r="X674" s="23" t="s">
        <v>32</v>
      </c>
      <c r="Y674" s="20">
        <f>IF(B674="PAGADO",0,C679)</f>
        <v>-2064.25</v>
      </c>
      <c r="AA674" s="217" t="s">
        <v>1170</v>
      </c>
      <c r="AB674" s="217"/>
      <c r="AC674" s="217"/>
      <c r="AD674" s="217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C694</f>
        <v>2064.25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Y694</f>
        <v>2064.25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25</v>
      </c>
      <c r="C679" s="21">
        <f>C677-C678</f>
        <v>-2064.25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-2064.25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>
      <c r="B680" s="218" t="str">
        <f>IF(C679&lt;0,"NO PAGAR","COBRAR")</f>
        <v>NO PAGAR</v>
      </c>
      <c r="C680" s="218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218" t="str">
        <f>IF(Y679&lt;0,"NO PAGAR","COBRAR")</f>
        <v>NO PAGAR</v>
      </c>
      <c r="Y680" s="218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210" t="s">
        <v>9</v>
      </c>
      <c r="C681" s="211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210" t="s">
        <v>9</v>
      </c>
      <c r="Y681" s="211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9" t="str">
        <f>IF(C708&lt;0,"SALDO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2064.25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11</v>
      </c>
      <c r="C684" s="10">
        <v>20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1:43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1:43">
      <c r="B690" s="11" t="s">
        <v>17</v>
      </c>
      <c r="C690" s="10"/>
      <c r="E690" s="212" t="s">
        <v>7</v>
      </c>
      <c r="F690" s="213"/>
      <c r="G690" s="214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212" t="s">
        <v>7</v>
      </c>
      <c r="AB690" s="213"/>
      <c r="AC690" s="214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1:43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1:43">
      <c r="B692" s="12"/>
      <c r="C692" s="10"/>
      <c r="N692" s="212" t="s">
        <v>7</v>
      </c>
      <c r="O692" s="213"/>
      <c r="P692" s="213"/>
      <c r="Q692" s="214"/>
      <c r="R692" s="18">
        <f>SUM(R676:R691)</f>
        <v>0</v>
      </c>
      <c r="S692" s="3"/>
      <c r="V692" s="17"/>
      <c r="X692" s="12"/>
      <c r="Y692" s="10"/>
      <c r="AJ692" s="212" t="s">
        <v>7</v>
      </c>
      <c r="AK692" s="213"/>
      <c r="AL692" s="213"/>
      <c r="AM692" s="214"/>
      <c r="AN692" s="18">
        <f>SUM(AN676:AN691)</f>
        <v>0</v>
      </c>
      <c r="AO692" s="3"/>
    </row>
    <row r="693" spans="1:43">
      <c r="B693" s="12"/>
      <c r="C693" s="10"/>
      <c r="V693" s="17"/>
      <c r="X693" s="12"/>
      <c r="Y693" s="10"/>
    </row>
    <row r="694" spans="1:43">
      <c r="B694" s="15" t="s">
        <v>18</v>
      </c>
      <c r="C694" s="16">
        <f>SUM(C682:C693)</f>
        <v>2064.25</v>
      </c>
      <c r="V694" s="17"/>
      <c r="X694" s="15" t="s">
        <v>18</v>
      </c>
      <c r="Y694" s="16">
        <f>SUM(Y682:Y693)</f>
        <v>2064.25</v>
      </c>
    </row>
    <row r="695" spans="1:43">
      <c r="D695" t="s">
        <v>22</v>
      </c>
      <c r="E695" t="s">
        <v>21</v>
      </c>
      <c r="V695" s="17"/>
      <c r="Z695" t="s">
        <v>22</v>
      </c>
      <c r="AA695" t="s">
        <v>21</v>
      </c>
    </row>
    <row r="696" spans="1:43">
      <c r="E696" s="1" t="s">
        <v>19</v>
      </c>
      <c r="V696" s="17"/>
      <c r="AA696" s="1" t="s">
        <v>19</v>
      </c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V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1:43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</row>
    <row r="706" spans="1:43">
      <c r="V706" s="17"/>
    </row>
    <row r="707" spans="1:43">
      <c r="H707" s="216" t="s">
        <v>30</v>
      </c>
      <c r="I707" s="216"/>
      <c r="J707" s="216"/>
      <c r="V707" s="17"/>
      <c r="AA707" s="216" t="s">
        <v>31</v>
      </c>
      <c r="AB707" s="216"/>
      <c r="AC707" s="216"/>
    </row>
    <row r="708" spans="1:43">
      <c r="H708" s="216"/>
      <c r="I708" s="216"/>
      <c r="J708" s="216"/>
      <c r="V708" s="17"/>
      <c r="AA708" s="216"/>
      <c r="AB708" s="216"/>
      <c r="AC708" s="216"/>
    </row>
    <row r="709" spans="1:43">
      <c r="V709" s="17"/>
    </row>
    <row r="710" spans="1:43">
      <c r="V710" s="17"/>
    </row>
    <row r="711" spans="1:43" ht="23.25">
      <c r="B711" s="24" t="s">
        <v>68</v>
      </c>
      <c r="V711" s="17"/>
      <c r="X711" s="22" t="s">
        <v>68</v>
      </c>
    </row>
    <row r="712" spans="1:43" ht="23.25">
      <c r="B712" s="23" t="s">
        <v>32</v>
      </c>
      <c r="C712" s="20">
        <f>IF(X674="PAGADO",0,C679)</f>
        <v>-2064.25</v>
      </c>
      <c r="E712" s="217" t="s">
        <v>60</v>
      </c>
      <c r="F712" s="217"/>
      <c r="G712" s="217"/>
      <c r="H712" s="217"/>
      <c r="V712" s="17"/>
      <c r="X712" s="23" t="s">
        <v>32</v>
      </c>
      <c r="Y712" s="20">
        <f>IF(B1512="PAGADO",0,C717)</f>
        <v>-2064.25</v>
      </c>
      <c r="AA712" s="217" t="s">
        <v>60</v>
      </c>
      <c r="AB712" s="217"/>
      <c r="AC712" s="217"/>
      <c r="AD712" s="217"/>
    </row>
    <row r="713" spans="1:43">
      <c r="B713" s="1" t="s">
        <v>0</v>
      </c>
      <c r="C713" s="19">
        <f>H728</f>
        <v>0</v>
      </c>
      <c r="E713" s="2" t="s">
        <v>1</v>
      </c>
      <c r="F713" s="2" t="s">
        <v>2</v>
      </c>
      <c r="G713" s="2" t="s">
        <v>3</v>
      </c>
      <c r="H713" s="2" t="s">
        <v>4</v>
      </c>
      <c r="N713" s="2" t="s">
        <v>1</v>
      </c>
      <c r="O713" s="2" t="s">
        <v>5</v>
      </c>
      <c r="P713" s="2" t="s">
        <v>4</v>
      </c>
      <c r="Q713" s="2" t="s">
        <v>6</v>
      </c>
      <c r="R713" s="2" t="s">
        <v>7</v>
      </c>
      <c r="S713" s="3"/>
      <c r="V713" s="17"/>
      <c r="X713" s="1" t="s">
        <v>0</v>
      </c>
      <c r="Y713" s="19">
        <f>AD728</f>
        <v>0</v>
      </c>
      <c r="AA713" s="2" t="s">
        <v>1</v>
      </c>
      <c r="AB713" s="2" t="s">
        <v>2</v>
      </c>
      <c r="AC713" s="2" t="s">
        <v>3</v>
      </c>
      <c r="AD713" s="2" t="s">
        <v>4</v>
      </c>
      <c r="AJ713" s="2" t="s">
        <v>1</v>
      </c>
      <c r="AK713" s="2" t="s">
        <v>5</v>
      </c>
      <c r="AL713" s="2" t="s">
        <v>4</v>
      </c>
      <c r="AM713" s="2" t="s">
        <v>6</v>
      </c>
      <c r="AN713" s="2" t="s">
        <v>7</v>
      </c>
      <c r="AO713" s="3"/>
    </row>
    <row r="714" spans="1:43">
      <c r="C714" s="2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Y714" s="2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1:43">
      <c r="B715" s="1" t="s">
        <v>24</v>
      </c>
      <c r="C715" s="19">
        <f>IF(C712&gt;0,C712+C713,C713)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24</v>
      </c>
      <c r="Y715" s="19">
        <f>IF(Y712&gt;0,Y712+Y713,Y713)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1:43">
      <c r="B716" s="1" t="s">
        <v>9</v>
      </c>
      <c r="C716" s="20">
        <f>C740</f>
        <v>2064.25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" t="s">
        <v>9</v>
      </c>
      <c r="Y716" s="20">
        <f>Y740</f>
        <v>2064.25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1:43">
      <c r="B717" s="6" t="s">
        <v>26</v>
      </c>
      <c r="C717" s="21">
        <f>C715-C716</f>
        <v>-2064.25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6" t="s">
        <v>27</v>
      </c>
      <c r="Y717" s="21">
        <f>Y715-Y716</f>
        <v>-2064.25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1:43" ht="23.25">
      <c r="B718" s="6"/>
      <c r="C718" s="7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219" t="str">
        <f>IF(Y717&lt;0,"NO PAGAR","COBRAR'")</f>
        <v>NO PAGAR</v>
      </c>
      <c r="Y718" s="219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1:43" ht="23.25">
      <c r="B719" s="219" t="str">
        <f>IF(C717&lt;0,"NO PAGAR","COBRAR'")</f>
        <v>NO PAGAR</v>
      </c>
      <c r="C719" s="219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6"/>
      <c r="Y719" s="8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1:43">
      <c r="B720" s="210" t="s">
        <v>9</v>
      </c>
      <c r="C720" s="211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210" t="s">
        <v>9</v>
      </c>
      <c r="Y720" s="211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9" t="str">
        <f>IF(Y679&lt;0,"SALDO ADELANTADO","SALDO A FAVOR '")</f>
        <v>SALDO ADELANTADO</v>
      </c>
      <c r="C721" s="10">
        <f>IF(Y679&lt;=0,Y679*-1)</f>
        <v>2064.25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9" t="str">
        <f>IF(C717&lt;0,"SALDO ADELANTADO","SALDO A FAVOR'")</f>
        <v>SALDO ADELANTADO</v>
      </c>
      <c r="Y721" s="10">
        <f>IF(C717&lt;=0,C717*-1)</f>
        <v>2064.25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10</v>
      </c>
      <c r="C722" s="10">
        <f>R730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10</v>
      </c>
      <c r="Y722" s="10">
        <f>AN730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11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11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12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12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13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13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14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14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15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15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16</v>
      </c>
      <c r="C728" s="10"/>
      <c r="E728" s="212" t="s">
        <v>7</v>
      </c>
      <c r="F728" s="213"/>
      <c r="G728" s="214"/>
      <c r="H728" s="5">
        <f>SUM(H714:H727)</f>
        <v>0</v>
      </c>
      <c r="N728" s="3"/>
      <c r="O728" s="3"/>
      <c r="P728" s="3"/>
      <c r="Q728" s="3"/>
      <c r="R728" s="18"/>
      <c r="S728" s="3"/>
      <c r="V728" s="17"/>
      <c r="X728" s="11" t="s">
        <v>16</v>
      </c>
      <c r="Y728" s="10"/>
      <c r="AA728" s="212" t="s">
        <v>7</v>
      </c>
      <c r="AB728" s="213"/>
      <c r="AC728" s="214"/>
      <c r="AD728" s="5">
        <f>SUM(AD714:AD727)</f>
        <v>0</v>
      </c>
      <c r="AJ728" s="3"/>
      <c r="AK728" s="3"/>
      <c r="AL728" s="3"/>
      <c r="AM728" s="3"/>
      <c r="AN728" s="18"/>
      <c r="AO728" s="3"/>
    </row>
    <row r="729" spans="2:41">
      <c r="B729" s="11" t="s">
        <v>17</v>
      </c>
      <c r="C729" s="10"/>
      <c r="E729" s="13"/>
      <c r="F729" s="13"/>
      <c r="G729" s="13"/>
      <c r="N729" s="3"/>
      <c r="O729" s="3"/>
      <c r="P729" s="3"/>
      <c r="Q729" s="3"/>
      <c r="R729" s="18"/>
      <c r="S729" s="3"/>
      <c r="V729" s="17"/>
      <c r="X729" s="11" t="s">
        <v>17</v>
      </c>
      <c r="Y729" s="10"/>
      <c r="AA729" s="13"/>
      <c r="AB729" s="13"/>
      <c r="AC729" s="13"/>
      <c r="AJ729" s="3"/>
      <c r="AK729" s="3"/>
      <c r="AL729" s="3"/>
      <c r="AM729" s="3"/>
      <c r="AN729" s="18"/>
      <c r="AO729" s="3"/>
    </row>
    <row r="730" spans="2:41">
      <c r="B730" s="12"/>
      <c r="C730" s="10"/>
      <c r="N730" s="212" t="s">
        <v>7</v>
      </c>
      <c r="O730" s="213"/>
      <c r="P730" s="213"/>
      <c r="Q730" s="214"/>
      <c r="R730" s="18">
        <f>SUM(R714:R729)</f>
        <v>0</v>
      </c>
      <c r="S730" s="3"/>
      <c r="V730" s="17"/>
      <c r="X730" s="12"/>
      <c r="Y730" s="10"/>
      <c r="AJ730" s="212" t="s">
        <v>7</v>
      </c>
      <c r="AK730" s="213"/>
      <c r="AL730" s="213"/>
      <c r="AM730" s="214"/>
      <c r="AN730" s="18">
        <f>SUM(AN714:AN729)</f>
        <v>0</v>
      </c>
      <c r="AO730" s="3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2"/>
      <c r="C733" s="10"/>
      <c r="E733" s="14"/>
      <c r="V733" s="17"/>
      <c r="X733" s="12"/>
      <c r="Y733" s="10"/>
      <c r="AA733" s="14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2"/>
      <c r="C738" s="10"/>
      <c r="V738" s="17"/>
      <c r="X738" s="12"/>
      <c r="Y738" s="10"/>
    </row>
    <row r="739" spans="2:27">
      <c r="B739" s="11"/>
      <c r="C739" s="10"/>
      <c r="V739" s="17"/>
      <c r="X739" s="11"/>
      <c r="Y739" s="10"/>
    </row>
    <row r="740" spans="2:27">
      <c r="B740" s="15" t="s">
        <v>18</v>
      </c>
      <c r="C740" s="16">
        <f>SUM(C721:C739)</f>
        <v>2064.25</v>
      </c>
      <c r="D740" t="s">
        <v>22</v>
      </c>
      <c r="E740" t="s">
        <v>21</v>
      </c>
      <c r="V740" s="17"/>
      <c r="X740" s="15" t="s">
        <v>18</v>
      </c>
      <c r="Y740" s="16">
        <f>SUM(Y721:Y739)</f>
        <v>2064.25</v>
      </c>
      <c r="Z740" t="s">
        <v>22</v>
      </c>
      <c r="AA740" t="s">
        <v>21</v>
      </c>
    </row>
    <row r="741" spans="2:27">
      <c r="E741" s="1" t="s">
        <v>19</v>
      </c>
      <c r="V741" s="17"/>
      <c r="AA741" s="1" t="s">
        <v>19</v>
      </c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</row>
    <row r="754" spans="2:41">
      <c r="V754" s="17"/>
      <c r="AC754" s="215" t="s">
        <v>29</v>
      </c>
      <c r="AD754" s="215"/>
      <c r="AE754" s="215"/>
    </row>
    <row r="755" spans="2:41">
      <c r="H755" s="216" t="s">
        <v>28</v>
      </c>
      <c r="I755" s="216"/>
      <c r="J755" s="216"/>
      <c r="V755" s="17"/>
      <c r="AC755" s="215"/>
      <c r="AD755" s="215"/>
      <c r="AE755" s="215"/>
    </row>
    <row r="756" spans="2:41">
      <c r="H756" s="216"/>
      <c r="I756" s="216"/>
      <c r="J756" s="216"/>
      <c r="V756" s="17"/>
      <c r="AC756" s="215"/>
      <c r="AD756" s="215"/>
      <c r="AE756" s="215"/>
    </row>
    <row r="757" spans="2:41">
      <c r="V757" s="17"/>
    </row>
    <row r="758" spans="2:41">
      <c r="V758" s="17"/>
    </row>
    <row r="759" spans="2:41" ht="23.25">
      <c r="B759" s="22" t="s">
        <v>69</v>
      </c>
      <c r="V759" s="17"/>
      <c r="X759" s="22" t="s">
        <v>69</v>
      </c>
    </row>
    <row r="760" spans="2:41" ht="23.25">
      <c r="B760" s="23" t="s">
        <v>32</v>
      </c>
      <c r="C760" s="20">
        <f>IF(X712="PAGADO",0,Y717)</f>
        <v>-2064.25</v>
      </c>
      <c r="E760" s="217" t="s">
        <v>60</v>
      </c>
      <c r="F760" s="217"/>
      <c r="G760" s="217"/>
      <c r="H760" s="217"/>
      <c r="V760" s="17"/>
      <c r="X760" s="23" t="s">
        <v>32</v>
      </c>
      <c r="Y760" s="20">
        <f>IF(B760="PAGADO",0,C765)</f>
        <v>-2084.25</v>
      </c>
      <c r="AA760" s="217" t="s">
        <v>20</v>
      </c>
      <c r="AB760" s="217"/>
      <c r="AC760" s="217"/>
      <c r="AD760" s="217"/>
    </row>
    <row r="761" spans="2:41">
      <c r="B761" s="1" t="s">
        <v>0</v>
      </c>
      <c r="C761" s="19">
        <f>H776</f>
        <v>0</v>
      </c>
      <c r="E761" s="2" t="s">
        <v>1</v>
      </c>
      <c r="F761" s="2" t="s">
        <v>2</v>
      </c>
      <c r="G761" s="2" t="s">
        <v>3</v>
      </c>
      <c r="H761" s="2" t="s">
        <v>4</v>
      </c>
      <c r="N761" s="2" t="s">
        <v>1</v>
      </c>
      <c r="O761" s="2" t="s">
        <v>5</v>
      </c>
      <c r="P761" s="2" t="s">
        <v>4</v>
      </c>
      <c r="Q761" s="2" t="s">
        <v>6</v>
      </c>
      <c r="R761" s="2" t="s">
        <v>7</v>
      </c>
      <c r="S761" s="3"/>
      <c r="V761" s="17"/>
      <c r="X761" s="1" t="s">
        <v>0</v>
      </c>
      <c r="Y761" s="19">
        <f>AD776</f>
        <v>0</v>
      </c>
      <c r="AA761" s="2" t="s">
        <v>1</v>
      </c>
      <c r="AB761" s="2" t="s">
        <v>2</v>
      </c>
      <c r="AC761" s="2" t="s">
        <v>3</v>
      </c>
      <c r="AD761" s="2" t="s">
        <v>4</v>
      </c>
      <c r="AJ761" s="2" t="s">
        <v>1</v>
      </c>
      <c r="AK761" s="2" t="s">
        <v>5</v>
      </c>
      <c r="AL761" s="2" t="s">
        <v>4</v>
      </c>
      <c r="AM761" s="2" t="s">
        <v>6</v>
      </c>
      <c r="AN761" s="2" t="s">
        <v>7</v>
      </c>
      <c r="AO761" s="3"/>
    </row>
    <row r="762" spans="2:41">
      <c r="C762" s="2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Y762" s="2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24</v>
      </c>
      <c r="C763" s="19">
        <f>IF(C760&gt;0,C760+C761,C761)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24</v>
      </c>
      <c r="Y763" s="19">
        <f>IF(Y760&gt;0,Y760+Y761,Y761)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" t="s">
        <v>9</v>
      </c>
      <c r="C764" s="20">
        <f>C787</f>
        <v>2084.25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9</v>
      </c>
      <c r="Y764" s="20">
        <f>Y787</f>
        <v>2084.25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6" t="s">
        <v>25</v>
      </c>
      <c r="C765" s="21">
        <f>C763-C764</f>
        <v>-2084.25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6" t="s">
        <v>8</v>
      </c>
      <c r="Y765" s="21">
        <f>Y763-Y764</f>
        <v>-2084.25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ht="26.25">
      <c r="B766" s="218" t="str">
        <f>IF(C765&lt;0,"NO PAGAR","COBRAR")</f>
        <v>NO PAGAR</v>
      </c>
      <c r="C766" s="218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218" t="str">
        <f>IF(Y765&lt;0,"NO PAGAR","COBRAR")</f>
        <v>NO PAGAR</v>
      </c>
      <c r="Y766" s="218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210" t="s">
        <v>9</v>
      </c>
      <c r="C767" s="211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210" t="s">
        <v>9</v>
      </c>
      <c r="Y767" s="211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9" t="str">
        <f>IF(C801&lt;0,"SALDO A FAVOR","SALDO ADELANTAD0'")</f>
        <v>SALDO ADELANTAD0'</v>
      </c>
      <c r="C768" s="10">
        <f>IF(Y712&lt;=0,Y712*-1)</f>
        <v>2064.25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9" t="str">
        <f>IF(C765&lt;0,"SALDO ADELANTADO","SALDO A FAVOR'")</f>
        <v>SALDO ADELANTADO</v>
      </c>
      <c r="Y768" s="10">
        <f>IF(C765&lt;=0,C765*-1)</f>
        <v>2084.25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10</v>
      </c>
      <c r="C769" s="10">
        <f>R778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10</v>
      </c>
      <c r="Y769" s="10">
        <f>AN778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11</v>
      </c>
      <c r="C770" s="10">
        <v>20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11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12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12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13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13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14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14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15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15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16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16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17</v>
      </c>
      <c r="C776" s="10"/>
      <c r="E776" s="212" t="s">
        <v>7</v>
      </c>
      <c r="F776" s="213"/>
      <c r="G776" s="214"/>
      <c r="H776" s="5">
        <f>SUM(H762:H775)</f>
        <v>0</v>
      </c>
      <c r="N776" s="3"/>
      <c r="O776" s="3"/>
      <c r="P776" s="3"/>
      <c r="Q776" s="3"/>
      <c r="R776" s="18"/>
      <c r="S776" s="3"/>
      <c r="V776" s="17"/>
      <c r="X776" s="11" t="s">
        <v>17</v>
      </c>
      <c r="Y776" s="10"/>
      <c r="AA776" s="212" t="s">
        <v>7</v>
      </c>
      <c r="AB776" s="213"/>
      <c r="AC776" s="214"/>
      <c r="AD776" s="5">
        <f>SUM(AD762:AD775)</f>
        <v>0</v>
      </c>
      <c r="AJ776" s="3"/>
      <c r="AK776" s="3"/>
      <c r="AL776" s="3"/>
      <c r="AM776" s="3"/>
      <c r="AN776" s="18"/>
      <c r="AO776" s="3"/>
    </row>
    <row r="777" spans="2:41">
      <c r="B777" s="12"/>
      <c r="C777" s="10"/>
      <c r="E777" s="13"/>
      <c r="F777" s="13"/>
      <c r="G777" s="13"/>
      <c r="N777" s="3"/>
      <c r="O777" s="3"/>
      <c r="P777" s="3"/>
      <c r="Q777" s="3"/>
      <c r="R777" s="18"/>
      <c r="S777" s="3"/>
      <c r="V777" s="17"/>
      <c r="X777" s="12"/>
      <c r="Y777" s="10"/>
      <c r="AA777" s="13"/>
      <c r="AB777" s="13"/>
      <c r="AC777" s="13"/>
      <c r="AJ777" s="3"/>
      <c r="AK777" s="3"/>
      <c r="AL777" s="3"/>
      <c r="AM777" s="3"/>
      <c r="AN777" s="18"/>
      <c r="AO777" s="3"/>
    </row>
    <row r="778" spans="2:41">
      <c r="B778" s="12"/>
      <c r="C778" s="10"/>
      <c r="N778" s="212" t="s">
        <v>7</v>
      </c>
      <c r="O778" s="213"/>
      <c r="P778" s="213"/>
      <c r="Q778" s="214"/>
      <c r="R778" s="18">
        <f>SUM(R762:R777)</f>
        <v>0</v>
      </c>
      <c r="S778" s="3"/>
      <c r="V778" s="17"/>
      <c r="X778" s="12"/>
      <c r="Y778" s="10"/>
      <c r="AJ778" s="212" t="s">
        <v>7</v>
      </c>
      <c r="AK778" s="213"/>
      <c r="AL778" s="213"/>
      <c r="AM778" s="214"/>
      <c r="AN778" s="18">
        <f>SUM(AN762:AN777)</f>
        <v>0</v>
      </c>
      <c r="AO778" s="3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E781" s="14"/>
      <c r="V781" s="17"/>
      <c r="X781" s="12"/>
      <c r="Y781" s="10"/>
      <c r="AA781" s="14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2"/>
      <c r="C785" s="10"/>
      <c r="V785" s="17"/>
      <c r="X785" s="12"/>
      <c r="Y785" s="10"/>
    </row>
    <row r="786" spans="1:43">
      <c r="B786" s="11"/>
      <c r="C786" s="10"/>
      <c r="V786" s="17"/>
      <c r="X786" s="11"/>
      <c r="Y786" s="10"/>
    </row>
    <row r="787" spans="1:43">
      <c r="B787" s="15" t="s">
        <v>18</v>
      </c>
      <c r="C787" s="16">
        <f>SUM(C768:C786)</f>
        <v>2084.25</v>
      </c>
      <c r="V787" s="17"/>
      <c r="X787" s="15" t="s">
        <v>18</v>
      </c>
      <c r="Y787" s="16">
        <f>SUM(Y768:Y786)</f>
        <v>2084.25</v>
      </c>
    </row>
    <row r="788" spans="1:43">
      <c r="D788" t="s">
        <v>22</v>
      </c>
      <c r="E788" t="s">
        <v>21</v>
      </c>
      <c r="V788" s="17"/>
      <c r="Z788" t="s">
        <v>22</v>
      </c>
      <c r="AA788" t="s">
        <v>21</v>
      </c>
    </row>
    <row r="789" spans="1:43">
      <c r="E789" s="1" t="s">
        <v>19</v>
      </c>
      <c r="V789" s="17"/>
      <c r="AA789" s="1" t="s">
        <v>19</v>
      </c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V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</row>
    <row r="799" spans="1:43">
      <c r="V799" s="17"/>
    </row>
    <row r="800" spans="1:43">
      <c r="H800" s="216" t="s">
        <v>30</v>
      </c>
      <c r="I800" s="216"/>
      <c r="J800" s="216"/>
      <c r="V800" s="17"/>
      <c r="AA800" s="216" t="s">
        <v>31</v>
      </c>
      <c r="AB800" s="216"/>
      <c r="AC800" s="216"/>
    </row>
    <row r="801" spans="2:41">
      <c r="H801" s="216"/>
      <c r="I801" s="216"/>
      <c r="J801" s="216"/>
      <c r="V801" s="17"/>
      <c r="AA801" s="216"/>
      <c r="AB801" s="216"/>
      <c r="AC801" s="216"/>
    </row>
    <row r="802" spans="2:41">
      <c r="V802" s="17"/>
    </row>
    <row r="803" spans="2:41">
      <c r="V803" s="17"/>
    </row>
    <row r="804" spans="2:41" ht="23.25">
      <c r="B804" s="24" t="s">
        <v>69</v>
      </c>
      <c r="V804" s="17"/>
      <c r="X804" s="22" t="s">
        <v>69</v>
      </c>
    </row>
    <row r="805" spans="2:41" ht="23.25">
      <c r="B805" s="23" t="s">
        <v>32</v>
      </c>
      <c r="C805" s="20">
        <f>IF(X760="PAGADO",0,C765)</f>
        <v>-2084.25</v>
      </c>
      <c r="E805" s="217" t="s">
        <v>20</v>
      </c>
      <c r="F805" s="217"/>
      <c r="G805" s="217"/>
      <c r="H805" s="217"/>
      <c r="V805" s="17"/>
      <c r="X805" s="23" t="s">
        <v>32</v>
      </c>
      <c r="Y805" s="20">
        <f>IF(B1605="PAGADO",0,C810)</f>
        <v>-2084.25</v>
      </c>
      <c r="AA805" s="217" t="s">
        <v>20</v>
      </c>
      <c r="AB805" s="217"/>
      <c r="AC805" s="217"/>
      <c r="AD805" s="217"/>
    </row>
    <row r="806" spans="2:41">
      <c r="B806" s="1" t="s">
        <v>0</v>
      </c>
      <c r="C806" s="19">
        <f>H821</f>
        <v>0</v>
      </c>
      <c r="E806" s="2" t="s">
        <v>1</v>
      </c>
      <c r="F806" s="2" t="s">
        <v>2</v>
      </c>
      <c r="G806" s="2" t="s">
        <v>3</v>
      </c>
      <c r="H806" s="2" t="s">
        <v>4</v>
      </c>
      <c r="N806" s="2" t="s">
        <v>1</v>
      </c>
      <c r="O806" s="2" t="s">
        <v>5</v>
      </c>
      <c r="P806" s="2" t="s">
        <v>4</v>
      </c>
      <c r="Q806" s="2" t="s">
        <v>6</v>
      </c>
      <c r="R806" s="2" t="s">
        <v>7</v>
      </c>
      <c r="S806" s="3"/>
      <c r="V806" s="17"/>
      <c r="X806" s="1" t="s">
        <v>0</v>
      </c>
      <c r="Y806" s="19">
        <f>AD821</f>
        <v>0</v>
      </c>
      <c r="AA806" s="2" t="s">
        <v>1</v>
      </c>
      <c r="AB806" s="2" t="s">
        <v>2</v>
      </c>
      <c r="AC806" s="2" t="s">
        <v>3</v>
      </c>
      <c r="AD806" s="2" t="s">
        <v>4</v>
      </c>
      <c r="AJ806" s="2" t="s">
        <v>1</v>
      </c>
      <c r="AK806" s="2" t="s">
        <v>5</v>
      </c>
      <c r="AL806" s="2" t="s">
        <v>4</v>
      </c>
      <c r="AM806" s="2" t="s">
        <v>6</v>
      </c>
      <c r="AN806" s="2" t="s">
        <v>7</v>
      </c>
      <c r="AO806" s="3"/>
    </row>
    <row r="807" spans="2:41">
      <c r="C807" s="2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Y807" s="2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24</v>
      </c>
      <c r="C808" s="19">
        <f>IF(C805&gt;0,C805+C806,C806)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24</v>
      </c>
      <c r="Y808" s="19">
        <f>IF(Y805&gt;0,Y805+Y806,Y806)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" t="s">
        <v>9</v>
      </c>
      <c r="C809" s="20">
        <f>C833</f>
        <v>2084.25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9</v>
      </c>
      <c r="Y809" s="20">
        <f>Y833</f>
        <v>2084.25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6" t="s">
        <v>26</v>
      </c>
      <c r="C810" s="21">
        <f>C808-C809</f>
        <v>-2084.25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6" t="s">
        <v>27</v>
      </c>
      <c r="Y810" s="21">
        <f>Y808-Y809</f>
        <v>-2084.25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6"/>
      <c r="C811" s="7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219" t="str">
        <f>IF(Y810&lt;0,"NO PAGAR","COBRAR'")</f>
        <v>NO PAGAR</v>
      </c>
      <c r="Y811" s="219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3.25">
      <c r="B812" s="219" t="str">
        <f>IF(C810&lt;0,"NO PAGAR","COBRAR'")</f>
        <v>NO PAGAR</v>
      </c>
      <c r="C812" s="219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/>
      <c r="Y812" s="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210" t="s">
        <v>9</v>
      </c>
      <c r="C813" s="211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10" t="s">
        <v>9</v>
      </c>
      <c r="Y813" s="211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9" t="str">
        <f>IF(Y765&lt;0,"SALDO ADELANTADO","SALDO A FAVOR '")</f>
        <v>SALDO ADELANTADO</v>
      </c>
      <c r="C814" s="10">
        <f>IF(Y765&lt;=0,Y765*-1)</f>
        <v>2084.25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IF(C810&lt;0,"SALDO ADELANTADO","SALDO A FAVOR'")</f>
        <v>SALDO ADELANTADO</v>
      </c>
      <c r="Y814" s="10">
        <f>IF(C810&lt;=0,C810*-1)</f>
        <v>2084.25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10</v>
      </c>
      <c r="C815" s="10">
        <f>R823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AN823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16</v>
      </c>
      <c r="C821" s="10"/>
      <c r="E821" s="212" t="s">
        <v>7</v>
      </c>
      <c r="F821" s="213"/>
      <c r="G821" s="214"/>
      <c r="H821" s="5">
        <f>SUM(H807:H820)</f>
        <v>0</v>
      </c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212" t="s">
        <v>7</v>
      </c>
      <c r="AB821" s="213"/>
      <c r="AC821" s="214"/>
      <c r="AD821" s="5">
        <f>SUM(AD807:AD820)</f>
        <v>0</v>
      </c>
      <c r="AJ821" s="3"/>
      <c r="AK821" s="3"/>
      <c r="AL821" s="3"/>
      <c r="AM821" s="3"/>
      <c r="AN821" s="18"/>
      <c r="AO821" s="3"/>
    </row>
    <row r="822" spans="2:41">
      <c r="B822" s="11" t="s">
        <v>17</v>
      </c>
      <c r="C822" s="10"/>
      <c r="E822" s="13"/>
      <c r="F822" s="13"/>
      <c r="G822" s="13"/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13"/>
      <c r="AB822" s="13"/>
      <c r="AC822" s="13"/>
      <c r="AJ822" s="3"/>
      <c r="AK822" s="3"/>
      <c r="AL822" s="3"/>
      <c r="AM822" s="3"/>
      <c r="AN822" s="18"/>
      <c r="AO822" s="3"/>
    </row>
    <row r="823" spans="2:41">
      <c r="B823" s="12"/>
      <c r="C823" s="10"/>
      <c r="N823" s="212" t="s">
        <v>7</v>
      </c>
      <c r="O823" s="213"/>
      <c r="P823" s="213"/>
      <c r="Q823" s="214"/>
      <c r="R823" s="18">
        <f>SUM(R807:R822)</f>
        <v>0</v>
      </c>
      <c r="S823" s="3"/>
      <c r="V823" s="17"/>
      <c r="X823" s="12"/>
      <c r="Y823" s="10"/>
      <c r="AJ823" s="212" t="s">
        <v>7</v>
      </c>
      <c r="AK823" s="213"/>
      <c r="AL823" s="213"/>
      <c r="AM823" s="214"/>
      <c r="AN823" s="18">
        <f>SUM(AN807:AN822)</f>
        <v>0</v>
      </c>
      <c r="AO823" s="3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E826" s="14"/>
      <c r="V826" s="17"/>
      <c r="X826" s="12"/>
      <c r="Y826" s="10"/>
      <c r="AA826" s="14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2"/>
      <c r="C831" s="10"/>
      <c r="V831" s="17"/>
      <c r="X831" s="12"/>
      <c r="Y831" s="10"/>
    </row>
    <row r="832" spans="2:41">
      <c r="B832" s="11"/>
      <c r="C832" s="10"/>
      <c r="V832" s="17"/>
      <c r="X832" s="11"/>
      <c r="Y832" s="10"/>
    </row>
    <row r="833" spans="2:31">
      <c r="B833" s="15" t="s">
        <v>18</v>
      </c>
      <c r="C833" s="16">
        <f>SUM(C814:C832)</f>
        <v>2084.25</v>
      </c>
      <c r="D833" t="s">
        <v>22</v>
      </c>
      <c r="E833" t="s">
        <v>21</v>
      </c>
      <c r="V833" s="17"/>
      <c r="X833" s="15" t="s">
        <v>18</v>
      </c>
      <c r="Y833" s="16">
        <f>SUM(Y814:Y832)</f>
        <v>2084.25</v>
      </c>
      <c r="Z833" t="s">
        <v>22</v>
      </c>
      <c r="AA833" t="s">
        <v>21</v>
      </c>
    </row>
    <row r="834" spans="2:31">
      <c r="E834" s="1" t="s">
        <v>19</v>
      </c>
      <c r="V834" s="17"/>
      <c r="AA834" s="1" t="s">
        <v>19</v>
      </c>
    </row>
    <row r="835" spans="2:31">
      <c r="V835" s="17"/>
    </row>
    <row r="836" spans="2:31">
      <c r="V836" s="17"/>
    </row>
    <row r="837" spans="2:31">
      <c r="V837" s="17"/>
    </row>
    <row r="838" spans="2:31">
      <c r="V838" s="17"/>
    </row>
    <row r="839" spans="2:31">
      <c r="V839" s="17"/>
    </row>
    <row r="840" spans="2:31">
      <c r="V840" s="17"/>
    </row>
    <row r="841" spans="2:31">
      <c r="V841" s="17"/>
    </row>
    <row r="842" spans="2:31">
      <c r="V842" s="17"/>
    </row>
    <row r="843" spans="2:31">
      <c r="V843" s="17"/>
    </row>
    <row r="844" spans="2:31">
      <c r="V844" s="17"/>
    </row>
    <row r="845" spans="2:31">
      <c r="V845" s="17"/>
    </row>
    <row r="846" spans="2:31">
      <c r="V846" s="17"/>
    </row>
    <row r="847" spans="2:31">
      <c r="V847" s="17"/>
      <c r="AC847" s="215" t="s">
        <v>29</v>
      </c>
      <c r="AD847" s="215"/>
      <c r="AE847" s="215"/>
    </row>
    <row r="848" spans="2:31">
      <c r="H848" s="216" t="s">
        <v>28</v>
      </c>
      <c r="I848" s="216"/>
      <c r="J848" s="216"/>
      <c r="V848" s="17"/>
      <c r="AC848" s="215"/>
      <c r="AD848" s="215"/>
      <c r="AE848" s="215"/>
    </row>
    <row r="849" spans="2:41">
      <c r="H849" s="216"/>
      <c r="I849" s="216"/>
      <c r="J849" s="216"/>
      <c r="V849" s="17"/>
      <c r="AC849" s="215"/>
      <c r="AD849" s="215"/>
      <c r="AE849" s="215"/>
    </row>
    <row r="850" spans="2:41">
      <c r="V850" s="17"/>
    </row>
    <row r="851" spans="2:41">
      <c r="V851" s="17"/>
    </row>
    <row r="852" spans="2:41" ht="23.25">
      <c r="B852" s="22" t="s">
        <v>70</v>
      </c>
      <c r="V852" s="17"/>
      <c r="X852" s="22" t="s">
        <v>70</v>
      </c>
    </row>
    <row r="853" spans="2:41" ht="23.25">
      <c r="B853" s="23" t="s">
        <v>32</v>
      </c>
      <c r="C853" s="20">
        <f>IF(X805="PAGADO",0,Y810)</f>
        <v>-2084.25</v>
      </c>
      <c r="E853" s="217" t="s">
        <v>20</v>
      </c>
      <c r="F853" s="217"/>
      <c r="G853" s="217"/>
      <c r="H853" s="217"/>
      <c r="V853" s="17"/>
      <c r="X853" s="23" t="s">
        <v>32</v>
      </c>
      <c r="Y853" s="20">
        <f>IF(B853="PAGADO",0,C858)</f>
        <v>-2104.25</v>
      </c>
      <c r="AA853" s="217" t="s">
        <v>20</v>
      </c>
      <c r="AB853" s="217"/>
      <c r="AC853" s="217"/>
      <c r="AD853" s="217"/>
    </row>
    <row r="854" spans="2:41">
      <c r="B854" s="1" t="s">
        <v>0</v>
      </c>
      <c r="C854" s="19">
        <f>H869</f>
        <v>0</v>
      </c>
      <c r="E854" s="2" t="s">
        <v>1</v>
      </c>
      <c r="F854" s="2" t="s">
        <v>2</v>
      </c>
      <c r="G854" s="2" t="s">
        <v>3</v>
      </c>
      <c r="H854" s="2" t="s">
        <v>4</v>
      </c>
      <c r="N854" s="2" t="s">
        <v>1</v>
      </c>
      <c r="O854" s="2" t="s">
        <v>5</v>
      </c>
      <c r="P854" s="2" t="s">
        <v>4</v>
      </c>
      <c r="Q854" s="2" t="s">
        <v>6</v>
      </c>
      <c r="R854" s="2" t="s">
        <v>7</v>
      </c>
      <c r="S854" s="3"/>
      <c r="V854" s="17"/>
      <c r="X854" s="1" t="s">
        <v>0</v>
      </c>
      <c r="Y854" s="19">
        <f>AD869</f>
        <v>0</v>
      </c>
      <c r="AA854" s="2" t="s">
        <v>1</v>
      </c>
      <c r="AB854" s="2" t="s">
        <v>2</v>
      </c>
      <c r="AC854" s="2" t="s">
        <v>3</v>
      </c>
      <c r="AD854" s="2" t="s">
        <v>4</v>
      </c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2:41">
      <c r="C855" s="2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Y855" s="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24</v>
      </c>
      <c r="C856" s="19">
        <f>IF(C853&gt;0,C853+C854,C854)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24</v>
      </c>
      <c r="Y856" s="19">
        <f>IF(Y853&gt;0,Y854+Y853,Y854)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9</v>
      </c>
      <c r="C857" s="20">
        <f>C880</f>
        <v>2104.25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9</v>
      </c>
      <c r="Y857" s="20">
        <f>Y880</f>
        <v>2104.25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6" t="s">
        <v>25</v>
      </c>
      <c r="C858" s="21">
        <f>C856-C857</f>
        <v>-2104.25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 t="s">
        <v>8</v>
      </c>
      <c r="Y858" s="21">
        <f>Y856-Y857</f>
        <v>-2104.25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6.25">
      <c r="B859" s="218" t="str">
        <f>IF(C858&lt;0,"NO PAGAR","COBRAR")</f>
        <v>NO PAGAR</v>
      </c>
      <c r="C859" s="218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218" t="str">
        <f>IF(Y858&lt;0,"NO PAGAR","COBRAR")</f>
        <v>NO PAGAR</v>
      </c>
      <c r="Y859" s="218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210" t="s">
        <v>9</v>
      </c>
      <c r="C860" s="211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210" t="s">
        <v>9</v>
      </c>
      <c r="Y860" s="211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9" t="str">
        <f>IF(C894&lt;0,"SALDO A FAVOR","SALDO ADELANTAD0'")</f>
        <v>SALDO ADELANTAD0'</v>
      </c>
      <c r="C861" s="10">
        <f>IF(Y805&lt;=0,Y805*-1)</f>
        <v>2084.25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9" t="str">
        <f>IF(C858&lt;0,"SALDO ADELANTADO","SALDO A FAVOR'")</f>
        <v>SALDO ADELANTADO</v>
      </c>
      <c r="Y861" s="10">
        <f>IF(C858&lt;=0,C858*-1)</f>
        <v>2104.25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10</v>
      </c>
      <c r="C862" s="10">
        <f>R871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AN871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11</v>
      </c>
      <c r="C863" s="10">
        <v>20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16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17</v>
      </c>
      <c r="C869" s="10"/>
      <c r="E869" s="212" t="s">
        <v>7</v>
      </c>
      <c r="F869" s="213"/>
      <c r="G869" s="214"/>
      <c r="H869" s="5">
        <f>SUM(H855:H868)</f>
        <v>0</v>
      </c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212" t="s">
        <v>7</v>
      </c>
      <c r="AB869" s="213"/>
      <c r="AC869" s="214"/>
      <c r="AD869" s="5">
        <f>SUM(AD855:AD868)</f>
        <v>0</v>
      </c>
      <c r="AJ869" s="3"/>
      <c r="AK869" s="3"/>
      <c r="AL869" s="3"/>
      <c r="AM869" s="3"/>
      <c r="AN869" s="18"/>
      <c r="AO869" s="3"/>
    </row>
    <row r="870" spans="2:41">
      <c r="B870" s="12"/>
      <c r="C870" s="10"/>
      <c r="E870" s="13"/>
      <c r="F870" s="13"/>
      <c r="G870" s="13"/>
      <c r="N870" s="3"/>
      <c r="O870" s="3"/>
      <c r="P870" s="3"/>
      <c r="Q870" s="3"/>
      <c r="R870" s="18"/>
      <c r="S870" s="3"/>
      <c r="V870" s="17"/>
      <c r="X870" s="12"/>
      <c r="Y870" s="10"/>
      <c r="AA870" s="13"/>
      <c r="AB870" s="13"/>
      <c r="AC870" s="13"/>
      <c r="AJ870" s="3"/>
      <c r="AK870" s="3"/>
      <c r="AL870" s="3"/>
      <c r="AM870" s="3"/>
      <c r="AN870" s="18"/>
      <c r="AO870" s="3"/>
    </row>
    <row r="871" spans="2:41">
      <c r="B871" s="12"/>
      <c r="C871" s="10"/>
      <c r="N871" s="212" t="s">
        <v>7</v>
      </c>
      <c r="O871" s="213"/>
      <c r="P871" s="213"/>
      <c r="Q871" s="214"/>
      <c r="R871" s="18">
        <f>SUM(R855:R870)</f>
        <v>0</v>
      </c>
      <c r="S871" s="3"/>
      <c r="V871" s="17"/>
      <c r="X871" s="12"/>
      <c r="Y871" s="10"/>
      <c r="AJ871" s="212" t="s">
        <v>7</v>
      </c>
      <c r="AK871" s="213"/>
      <c r="AL871" s="213"/>
      <c r="AM871" s="214"/>
      <c r="AN871" s="18">
        <f>SUM(AN855:AN870)</f>
        <v>0</v>
      </c>
      <c r="AO871" s="3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E874" s="14"/>
      <c r="V874" s="17"/>
      <c r="X874" s="12"/>
      <c r="Y874" s="10"/>
      <c r="AA874" s="14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1"/>
      <c r="C879" s="10"/>
      <c r="V879" s="17"/>
      <c r="X879" s="11"/>
      <c r="Y879" s="10"/>
    </row>
    <row r="880" spans="2:41">
      <c r="B880" s="15" t="s">
        <v>18</v>
      </c>
      <c r="C880" s="16">
        <f>SUM(C861:C879)</f>
        <v>2104.25</v>
      </c>
      <c r="V880" s="17"/>
      <c r="X880" s="15" t="s">
        <v>18</v>
      </c>
      <c r="Y880" s="16">
        <f>SUM(Y861:Y879)</f>
        <v>2104.25</v>
      </c>
    </row>
    <row r="881" spans="1:43">
      <c r="D881" t="s">
        <v>22</v>
      </c>
      <c r="E881" t="s">
        <v>21</v>
      </c>
      <c r="V881" s="17"/>
      <c r="Z881" t="s">
        <v>22</v>
      </c>
      <c r="AA881" t="s">
        <v>21</v>
      </c>
    </row>
    <row r="882" spans="1:43">
      <c r="E882" s="1" t="s">
        <v>19</v>
      </c>
      <c r="V882" s="17"/>
      <c r="AA882" s="1" t="s">
        <v>19</v>
      </c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V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</row>
    <row r="892" spans="1:43">
      <c r="V892" s="17"/>
    </row>
    <row r="893" spans="1:43">
      <c r="H893" s="216" t="s">
        <v>30</v>
      </c>
      <c r="I893" s="216"/>
      <c r="J893" s="216"/>
      <c r="V893" s="17"/>
      <c r="AA893" s="216" t="s">
        <v>31</v>
      </c>
      <c r="AB893" s="216"/>
      <c r="AC893" s="216"/>
    </row>
    <row r="894" spans="1:43">
      <c r="H894" s="216"/>
      <c r="I894" s="216"/>
      <c r="J894" s="216"/>
      <c r="V894" s="17"/>
      <c r="AA894" s="216"/>
      <c r="AB894" s="216"/>
      <c r="AC894" s="216"/>
    </row>
    <row r="895" spans="1:43">
      <c r="V895" s="17"/>
    </row>
    <row r="896" spans="1:43">
      <c r="V896" s="17"/>
    </row>
    <row r="897" spans="2:41" ht="23.25">
      <c r="B897" s="24" t="s">
        <v>70</v>
      </c>
      <c r="V897" s="17"/>
      <c r="X897" s="22" t="s">
        <v>70</v>
      </c>
    </row>
    <row r="898" spans="2:41" ht="23.25">
      <c r="B898" s="23" t="s">
        <v>32</v>
      </c>
      <c r="C898" s="20">
        <f>IF(X853="PAGADO",0,C858)</f>
        <v>-2104.25</v>
      </c>
      <c r="E898" s="217" t="s">
        <v>20</v>
      </c>
      <c r="F898" s="217"/>
      <c r="G898" s="217"/>
      <c r="H898" s="217"/>
      <c r="V898" s="17"/>
      <c r="X898" s="23" t="s">
        <v>32</v>
      </c>
      <c r="Y898" s="20">
        <f>IF(B1698="PAGADO",0,C903)</f>
        <v>-2104.25</v>
      </c>
      <c r="AA898" s="217" t="s">
        <v>20</v>
      </c>
      <c r="AB898" s="217"/>
      <c r="AC898" s="217"/>
      <c r="AD898" s="217"/>
    </row>
    <row r="899" spans="2:41">
      <c r="B899" s="1" t="s">
        <v>0</v>
      </c>
      <c r="C899" s="19">
        <f>H914</f>
        <v>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>
      <c r="C900" s="2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Y900" s="2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24</v>
      </c>
      <c r="C901" s="19">
        <f>IF(C898&gt;0,C898+C899,C899)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24</v>
      </c>
      <c r="Y901" s="19">
        <f>IF(Y898&gt;0,Y898+Y899,Y899)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" t="s">
        <v>9</v>
      </c>
      <c r="C902" s="20">
        <f>C926</f>
        <v>2104.25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" t="s">
        <v>9</v>
      </c>
      <c r="Y902" s="20">
        <f>Y926</f>
        <v>2104.25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6" t="s">
        <v>26</v>
      </c>
      <c r="C903" s="21">
        <f>C901-C902</f>
        <v>-2104.25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 t="s">
        <v>27</v>
      </c>
      <c r="Y903" s="21">
        <f>Y901-Y902</f>
        <v>-2104.25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6"/>
      <c r="C904" s="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219" t="str">
        <f>IF(Y903&lt;0,"NO PAGAR","COBRAR'")</f>
        <v>NO PAGAR</v>
      </c>
      <c r="Y904" s="219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ht="23.25">
      <c r="B905" s="219" t="str">
        <f>IF(C903&lt;0,"NO PAGAR","COBRAR'")</f>
        <v>NO PAGAR</v>
      </c>
      <c r="C905" s="219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6"/>
      <c r="Y905" s="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210" t="s">
        <v>9</v>
      </c>
      <c r="C906" s="211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210" t="s">
        <v>9</v>
      </c>
      <c r="Y906" s="211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9" t="str">
        <f>IF(Y858&lt;0,"SALDO ADELANTADO","SALDO A FAVOR '")</f>
        <v>SALDO ADELANTADO</v>
      </c>
      <c r="C907" s="10">
        <f>IF(Y858&lt;=0,Y858*-1)</f>
        <v>2104.25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9" t="str">
        <f>IF(C903&lt;0,"SALDO ADELANTADO","SALDO A FAVOR'")</f>
        <v>SALDO ADELANTADO</v>
      </c>
      <c r="Y907" s="10">
        <f>IF(C903&lt;=0,C903*-1)</f>
        <v>2104.25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10</v>
      </c>
      <c r="C908" s="10">
        <f>R916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10</v>
      </c>
      <c r="Y908" s="10">
        <f>AN916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11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11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12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12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13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13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14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14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15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16</v>
      </c>
      <c r="C914" s="10"/>
      <c r="E914" s="212" t="s">
        <v>7</v>
      </c>
      <c r="F914" s="213"/>
      <c r="G914" s="214"/>
      <c r="H914" s="5">
        <f>SUM(H900:H913)</f>
        <v>0</v>
      </c>
      <c r="N914" s="3"/>
      <c r="O914" s="3"/>
      <c r="P914" s="3"/>
      <c r="Q914" s="3"/>
      <c r="R914" s="18"/>
      <c r="S914" s="3"/>
      <c r="V914" s="17"/>
      <c r="X914" s="11" t="s">
        <v>16</v>
      </c>
      <c r="Y914" s="10"/>
      <c r="AA914" s="212" t="s">
        <v>7</v>
      </c>
      <c r="AB914" s="213"/>
      <c r="AC914" s="214"/>
      <c r="AD914" s="5">
        <f>SUM(AD900:AD913)</f>
        <v>0</v>
      </c>
      <c r="AJ914" s="3"/>
      <c r="AK914" s="3"/>
      <c r="AL914" s="3"/>
      <c r="AM914" s="3"/>
      <c r="AN914" s="18"/>
      <c r="AO914" s="3"/>
    </row>
    <row r="915" spans="2:41">
      <c r="B915" s="11" t="s">
        <v>17</v>
      </c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1" t="s">
        <v>17</v>
      </c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>
      <c r="B916" s="12"/>
      <c r="C916" s="10"/>
      <c r="N916" s="212" t="s">
        <v>7</v>
      </c>
      <c r="O916" s="213"/>
      <c r="P916" s="213"/>
      <c r="Q916" s="214"/>
      <c r="R916" s="18">
        <f>SUM(R900:R915)</f>
        <v>0</v>
      </c>
      <c r="S916" s="3"/>
      <c r="V916" s="17"/>
      <c r="X916" s="12"/>
      <c r="Y916" s="10"/>
      <c r="AJ916" s="212" t="s">
        <v>7</v>
      </c>
      <c r="AK916" s="213"/>
      <c r="AL916" s="213"/>
      <c r="AM916" s="214"/>
      <c r="AN916" s="18">
        <f>SUM(AN900:AN915)</f>
        <v>0</v>
      </c>
      <c r="AO916" s="3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E919" s="14"/>
      <c r="V919" s="17"/>
      <c r="X919" s="12"/>
      <c r="Y919" s="10"/>
      <c r="AA919" s="14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V924" s="17"/>
      <c r="X924" s="12"/>
      <c r="Y924" s="10"/>
    </row>
    <row r="925" spans="2:41">
      <c r="B925" s="11"/>
      <c r="C925" s="10"/>
      <c r="V925" s="17"/>
      <c r="X925" s="11"/>
      <c r="Y925" s="10"/>
    </row>
    <row r="926" spans="2:41">
      <c r="B926" s="15" t="s">
        <v>18</v>
      </c>
      <c r="C926" s="16">
        <f>SUM(C907:C925)</f>
        <v>2104.25</v>
      </c>
      <c r="D926" t="s">
        <v>22</v>
      </c>
      <c r="E926" t="s">
        <v>21</v>
      </c>
      <c r="V926" s="17"/>
      <c r="X926" s="15" t="s">
        <v>18</v>
      </c>
      <c r="Y926" s="16">
        <f>SUM(Y907:Y925)</f>
        <v>2104.25</v>
      </c>
      <c r="Z926" t="s">
        <v>22</v>
      </c>
      <c r="AA926" t="s">
        <v>21</v>
      </c>
    </row>
    <row r="927" spans="2:41">
      <c r="E927" s="1" t="s">
        <v>19</v>
      </c>
      <c r="V927" s="17"/>
      <c r="AA927" s="1" t="s">
        <v>19</v>
      </c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</row>
    <row r="941" spans="8:31">
      <c r="V941" s="17"/>
      <c r="AC941" s="215" t="s">
        <v>29</v>
      </c>
      <c r="AD941" s="215"/>
      <c r="AE941" s="215"/>
    </row>
    <row r="942" spans="8:31">
      <c r="H942" s="216" t="s">
        <v>28</v>
      </c>
      <c r="I942" s="216"/>
      <c r="J942" s="216"/>
      <c r="V942" s="17"/>
      <c r="AC942" s="215"/>
      <c r="AD942" s="215"/>
      <c r="AE942" s="215"/>
    </row>
    <row r="943" spans="8:31">
      <c r="H943" s="216"/>
      <c r="I943" s="216"/>
      <c r="J943" s="216"/>
      <c r="V943" s="17"/>
      <c r="AC943" s="215"/>
      <c r="AD943" s="215"/>
      <c r="AE943" s="215"/>
    </row>
    <row r="944" spans="8:31">
      <c r="V944" s="17"/>
    </row>
    <row r="945" spans="2:41">
      <c r="V945" s="17"/>
    </row>
    <row r="946" spans="2:41" ht="23.25">
      <c r="B946" s="22" t="s">
        <v>71</v>
      </c>
      <c r="V946" s="17"/>
      <c r="X946" s="22" t="s">
        <v>71</v>
      </c>
    </row>
    <row r="947" spans="2:41" ht="23.25">
      <c r="B947" s="23" t="s">
        <v>32</v>
      </c>
      <c r="C947" s="20">
        <f>IF(X898="PAGADO",0,Y903)</f>
        <v>-2104.25</v>
      </c>
      <c r="E947" s="217" t="s">
        <v>20</v>
      </c>
      <c r="F947" s="217"/>
      <c r="G947" s="217"/>
      <c r="H947" s="217"/>
      <c r="V947" s="17"/>
      <c r="X947" s="23" t="s">
        <v>32</v>
      </c>
      <c r="Y947" s="20">
        <f>IF(B947="PAGADO",0,C952)</f>
        <v>-2124.25</v>
      </c>
      <c r="AA947" s="217" t="s">
        <v>20</v>
      </c>
      <c r="AB947" s="217"/>
      <c r="AC947" s="217"/>
      <c r="AD947" s="217"/>
    </row>
    <row r="948" spans="2:41">
      <c r="B948" s="1" t="s">
        <v>0</v>
      </c>
      <c r="C948" s="19">
        <f>H963</f>
        <v>0</v>
      </c>
      <c r="E948" s="2" t="s">
        <v>1</v>
      </c>
      <c r="F948" s="2" t="s">
        <v>2</v>
      </c>
      <c r="G948" s="2" t="s">
        <v>3</v>
      </c>
      <c r="H948" s="2" t="s">
        <v>4</v>
      </c>
      <c r="N948" s="2" t="s">
        <v>1</v>
      </c>
      <c r="O948" s="2" t="s">
        <v>5</v>
      </c>
      <c r="P948" s="2" t="s">
        <v>4</v>
      </c>
      <c r="Q948" s="2" t="s">
        <v>6</v>
      </c>
      <c r="R948" s="2" t="s">
        <v>7</v>
      </c>
      <c r="S948" s="3"/>
      <c r="V948" s="17"/>
      <c r="X948" s="1" t="s">
        <v>0</v>
      </c>
      <c r="Y948" s="19">
        <f>AD963</f>
        <v>0</v>
      </c>
      <c r="AA948" s="2" t="s">
        <v>1</v>
      </c>
      <c r="AB948" s="2" t="s">
        <v>2</v>
      </c>
      <c r="AC948" s="2" t="s">
        <v>3</v>
      </c>
      <c r="AD948" s="2" t="s">
        <v>4</v>
      </c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2:41">
      <c r="C949" s="2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Y949" s="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24</v>
      </c>
      <c r="C950" s="19">
        <f>IF(C947&gt;0,C947+C948,C948)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24</v>
      </c>
      <c r="Y950" s="19">
        <f>IF(Y947&gt;0,Y948+Y947,Y948)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9</v>
      </c>
      <c r="C951" s="20">
        <f>C974</f>
        <v>2124.25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9</v>
      </c>
      <c r="Y951" s="20">
        <f>Y974</f>
        <v>2124.25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6" t="s">
        <v>25</v>
      </c>
      <c r="C952" s="21">
        <f>C950-C951</f>
        <v>-2124.25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 t="s">
        <v>8</v>
      </c>
      <c r="Y952" s="21">
        <f>Y950-Y951</f>
        <v>-2124.25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6.25">
      <c r="B953" s="218" t="str">
        <f>IF(C952&lt;0,"NO PAGAR","COBRAR")</f>
        <v>NO PAGAR</v>
      </c>
      <c r="C953" s="218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218" t="str">
        <f>IF(Y952&lt;0,"NO PAGAR","COBRAR")</f>
        <v>NO PAGAR</v>
      </c>
      <c r="Y953" s="218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210" t="s">
        <v>9</v>
      </c>
      <c r="C954" s="211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210" t="s">
        <v>9</v>
      </c>
      <c r="Y954" s="211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9" t="str">
        <f>IF(C988&lt;0,"SALDO A FAVOR","SALDO ADELANTAD0'")</f>
        <v>SALDO ADELANTAD0'</v>
      </c>
      <c r="C955" s="10">
        <f>IF(Y903&lt;=0,Y903*-1)</f>
        <v>2104.25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9" t="str">
        <f>IF(C952&lt;0,"SALDO ADELANTADO","SALDO A FAVOR'")</f>
        <v>SALDO ADELANTADO</v>
      </c>
      <c r="Y955" s="10">
        <f>IF(C952&lt;=0,C952*-1)</f>
        <v>2124.25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10</v>
      </c>
      <c r="C956" s="10">
        <f>R965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10</v>
      </c>
      <c r="Y956" s="10">
        <f>AN965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11</v>
      </c>
      <c r="C957" s="10">
        <v>20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11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12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12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13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13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14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14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15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15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16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16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17</v>
      </c>
      <c r="C963" s="10"/>
      <c r="E963" s="212" t="s">
        <v>7</v>
      </c>
      <c r="F963" s="213"/>
      <c r="G963" s="214"/>
      <c r="H963" s="5">
        <f>SUM(H949:H962)</f>
        <v>0</v>
      </c>
      <c r="N963" s="3"/>
      <c r="O963" s="3"/>
      <c r="P963" s="3"/>
      <c r="Q963" s="3"/>
      <c r="R963" s="18"/>
      <c r="S963" s="3"/>
      <c r="V963" s="17"/>
      <c r="X963" s="11" t="s">
        <v>17</v>
      </c>
      <c r="Y963" s="10"/>
      <c r="AA963" s="212" t="s">
        <v>7</v>
      </c>
      <c r="AB963" s="213"/>
      <c r="AC963" s="214"/>
      <c r="AD963" s="5">
        <f>SUM(AD949:AD962)</f>
        <v>0</v>
      </c>
      <c r="AJ963" s="3"/>
      <c r="AK963" s="3"/>
      <c r="AL963" s="3"/>
      <c r="AM963" s="3"/>
      <c r="AN963" s="18"/>
      <c r="AO963" s="3"/>
    </row>
    <row r="964" spans="2:41">
      <c r="B964" s="12"/>
      <c r="C964" s="10"/>
      <c r="E964" s="13"/>
      <c r="F964" s="13"/>
      <c r="G964" s="13"/>
      <c r="N964" s="3"/>
      <c r="O964" s="3"/>
      <c r="P964" s="3"/>
      <c r="Q964" s="3"/>
      <c r="R964" s="18"/>
      <c r="S964" s="3"/>
      <c r="V964" s="17"/>
      <c r="X964" s="12"/>
      <c r="Y964" s="10"/>
      <c r="AA964" s="13"/>
      <c r="AB964" s="13"/>
      <c r="AC964" s="13"/>
      <c r="AJ964" s="3"/>
      <c r="AK964" s="3"/>
      <c r="AL964" s="3"/>
      <c r="AM964" s="3"/>
      <c r="AN964" s="18"/>
      <c r="AO964" s="3"/>
    </row>
    <row r="965" spans="2:41">
      <c r="B965" s="12"/>
      <c r="C965" s="10"/>
      <c r="N965" s="212" t="s">
        <v>7</v>
      </c>
      <c r="O965" s="213"/>
      <c r="P965" s="213"/>
      <c r="Q965" s="214"/>
      <c r="R965" s="18">
        <f>SUM(R949:R964)</f>
        <v>0</v>
      </c>
      <c r="S965" s="3"/>
      <c r="V965" s="17"/>
      <c r="X965" s="12"/>
      <c r="Y965" s="10"/>
      <c r="AJ965" s="212" t="s">
        <v>7</v>
      </c>
      <c r="AK965" s="213"/>
      <c r="AL965" s="213"/>
      <c r="AM965" s="214"/>
      <c r="AN965" s="18">
        <f>SUM(AN949:AN964)</f>
        <v>0</v>
      </c>
      <c r="AO965" s="3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E968" s="14"/>
      <c r="V968" s="17"/>
      <c r="X968" s="12"/>
      <c r="Y968" s="10"/>
      <c r="AA968" s="14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1"/>
      <c r="C973" s="10"/>
      <c r="V973" s="17"/>
      <c r="X973" s="11"/>
      <c r="Y973" s="10"/>
    </row>
    <row r="974" spans="2:41">
      <c r="B974" s="15" t="s">
        <v>18</v>
      </c>
      <c r="C974" s="16">
        <f>SUM(C955:C973)</f>
        <v>2124.25</v>
      </c>
      <c r="V974" s="17"/>
      <c r="X974" s="15" t="s">
        <v>18</v>
      </c>
      <c r="Y974" s="16">
        <f>SUM(Y955:Y973)</f>
        <v>2124.25</v>
      </c>
    </row>
    <row r="975" spans="2:41">
      <c r="D975" t="s">
        <v>22</v>
      </c>
      <c r="E975" t="s">
        <v>21</v>
      </c>
      <c r="V975" s="17"/>
      <c r="Z975" t="s">
        <v>22</v>
      </c>
      <c r="AA975" t="s">
        <v>21</v>
      </c>
    </row>
    <row r="976" spans="2:41">
      <c r="E976" s="1" t="s">
        <v>19</v>
      </c>
      <c r="V976" s="17"/>
      <c r="AA976" s="1" t="s">
        <v>19</v>
      </c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V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</row>
    <row r="986" spans="1:43">
      <c r="V986" s="17"/>
    </row>
    <row r="987" spans="1:43">
      <c r="H987" s="216" t="s">
        <v>30</v>
      </c>
      <c r="I987" s="216"/>
      <c r="J987" s="216"/>
      <c r="V987" s="17"/>
      <c r="AA987" s="216" t="s">
        <v>31</v>
      </c>
      <c r="AB987" s="216"/>
      <c r="AC987" s="216"/>
    </row>
    <row r="988" spans="1:43">
      <c r="H988" s="216"/>
      <c r="I988" s="216"/>
      <c r="J988" s="216"/>
      <c r="V988" s="17"/>
      <c r="AA988" s="216"/>
      <c r="AB988" s="216"/>
      <c r="AC988" s="216"/>
    </row>
    <row r="989" spans="1:43">
      <c r="V989" s="17"/>
    </row>
    <row r="990" spans="1:43">
      <c r="V990" s="17"/>
    </row>
    <row r="991" spans="1:43" ht="23.25">
      <c r="B991" s="24" t="s">
        <v>73</v>
      </c>
      <c r="V991" s="17"/>
      <c r="X991" s="22" t="s">
        <v>71</v>
      </c>
    </row>
    <row r="992" spans="1:43" ht="23.25">
      <c r="B992" s="23" t="s">
        <v>32</v>
      </c>
      <c r="C992" s="20">
        <f>IF(X947="PAGADO",0,C952)</f>
        <v>-2124.25</v>
      </c>
      <c r="E992" s="217" t="s">
        <v>20</v>
      </c>
      <c r="F992" s="217"/>
      <c r="G992" s="217"/>
      <c r="H992" s="217"/>
      <c r="V992" s="17"/>
      <c r="X992" s="23" t="s">
        <v>32</v>
      </c>
      <c r="Y992" s="20">
        <f>IF(B1792="PAGADO",0,C997)</f>
        <v>-2124.25</v>
      </c>
      <c r="AA992" s="217" t="s">
        <v>20</v>
      </c>
      <c r="AB992" s="217"/>
      <c r="AC992" s="217"/>
      <c r="AD992" s="217"/>
    </row>
    <row r="993" spans="2:41">
      <c r="B993" s="1" t="s">
        <v>0</v>
      </c>
      <c r="C993" s="19">
        <f>H1008</f>
        <v>0</v>
      </c>
      <c r="E993" s="2" t="s">
        <v>1</v>
      </c>
      <c r="F993" s="2" t="s">
        <v>2</v>
      </c>
      <c r="G993" s="2" t="s">
        <v>3</v>
      </c>
      <c r="H993" s="2" t="s">
        <v>4</v>
      </c>
      <c r="N993" s="2" t="s">
        <v>1</v>
      </c>
      <c r="O993" s="2" t="s">
        <v>5</v>
      </c>
      <c r="P993" s="2" t="s">
        <v>4</v>
      </c>
      <c r="Q993" s="2" t="s">
        <v>6</v>
      </c>
      <c r="R993" s="2" t="s">
        <v>7</v>
      </c>
      <c r="S993" s="3"/>
      <c r="V993" s="17"/>
      <c r="X993" s="1" t="s">
        <v>0</v>
      </c>
      <c r="Y993" s="19">
        <f>AD1008</f>
        <v>0</v>
      </c>
      <c r="AA993" s="2" t="s">
        <v>1</v>
      </c>
      <c r="AB993" s="2" t="s">
        <v>2</v>
      </c>
      <c r="AC993" s="2" t="s">
        <v>3</v>
      </c>
      <c r="AD993" s="2" t="s">
        <v>4</v>
      </c>
      <c r="AJ993" s="2" t="s">
        <v>1</v>
      </c>
      <c r="AK993" s="2" t="s">
        <v>5</v>
      </c>
      <c r="AL993" s="2" t="s">
        <v>4</v>
      </c>
      <c r="AM993" s="2" t="s">
        <v>6</v>
      </c>
      <c r="AN993" s="2" t="s">
        <v>7</v>
      </c>
      <c r="AO993" s="3"/>
    </row>
    <row r="994" spans="2:41">
      <c r="C994" s="2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Y994" s="2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24</v>
      </c>
      <c r="C995" s="19">
        <f>IF(C992&gt;0,C992+C993,C993)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24</v>
      </c>
      <c r="Y995" s="19">
        <f>IF(Y992&gt;0,Y992+Y993,Y993)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" t="s">
        <v>9</v>
      </c>
      <c r="C996" s="20">
        <f>C1020</f>
        <v>2124.25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9</v>
      </c>
      <c r="Y996" s="20">
        <f>Y1020</f>
        <v>2124.25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6" t="s">
        <v>26</v>
      </c>
      <c r="C997" s="21">
        <f>C995-C996</f>
        <v>-2124.25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6" t="s">
        <v>27</v>
      </c>
      <c r="Y997" s="21">
        <f>Y995-Y996</f>
        <v>-2124.25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6"/>
      <c r="C998" s="7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219" t="str">
        <f>IF(Y997&lt;0,"NO PAGAR","COBRAR'")</f>
        <v>NO PAGAR</v>
      </c>
      <c r="Y998" s="219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ht="23.25">
      <c r="B999" s="219" t="str">
        <f>IF(C997&lt;0,"NO PAGAR","COBRAR'")</f>
        <v>NO PAGAR</v>
      </c>
      <c r="C999" s="219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6"/>
      <c r="Y999" s="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210" t="s">
        <v>9</v>
      </c>
      <c r="C1000" s="211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210" t="s">
        <v>9</v>
      </c>
      <c r="Y1000" s="211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9" t="str">
        <f>IF(Y952&lt;0,"SALDO ADELANTADO","SALDO A FAVOR '")</f>
        <v>SALDO ADELANTADO</v>
      </c>
      <c r="C1001" s="10">
        <f>IF(Y952&lt;=0,Y952*-1)</f>
        <v>2124.25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9" t="str">
        <f>IF(C997&lt;0,"SALDO ADELANTADO","SALDO A FAVOR'")</f>
        <v>SALDO ADELANTADO</v>
      </c>
      <c r="Y1001" s="10">
        <f>IF(C997&lt;=0,C997*-1)</f>
        <v>2124.25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10</v>
      </c>
      <c r="C1002" s="10">
        <f>R1010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10</v>
      </c>
      <c r="Y1002" s="10">
        <f>AN1010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11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11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12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12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13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13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14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14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15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15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16</v>
      </c>
      <c r="C1008" s="10"/>
      <c r="E1008" s="212" t="s">
        <v>7</v>
      </c>
      <c r="F1008" s="213"/>
      <c r="G1008" s="214"/>
      <c r="H1008" s="5">
        <f>SUM(H994:H1007)</f>
        <v>0</v>
      </c>
      <c r="N1008" s="3"/>
      <c r="O1008" s="3"/>
      <c r="P1008" s="3"/>
      <c r="Q1008" s="3"/>
      <c r="R1008" s="18"/>
      <c r="S1008" s="3"/>
      <c r="V1008" s="17"/>
      <c r="X1008" s="11" t="s">
        <v>16</v>
      </c>
      <c r="Y1008" s="10"/>
      <c r="AA1008" s="212" t="s">
        <v>7</v>
      </c>
      <c r="AB1008" s="213"/>
      <c r="AC1008" s="214"/>
      <c r="AD1008" s="5">
        <f>SUM(AD994:AD1007)</f>
        <v>0</v>
      </c>
      <c r="AJ1008" s="3"/>
      <c r="AK1008" s="3"/>
      <c r="AL1008" s="3"/>
      <c r="AM1008" s="3"/>
      <c r="AN1008" s="18"/>
      <c r="AO1008" s="3"/>
    </row>
    <row r="1009" spans="2:41">
      <c r="B1009" s="11" t="s">
        <v>17</v>
      </c>
      <c r="C1009" s="10"/>
      <c r="E1009" s="13"/>
      <c r="F1009" s="13"/>
      <c r="G1009" s="13"/>
      <c r="N1009" s="3"/>
      <c r="O1009" s="3"/>
      <c r="P1009" s="3"/>
      <c r="Q1009" s="3"/>
      <c r="R1009" s="18"/>
      <c r="S1009" s="3"/>
      <c r="V1009" s="17"/>
      <c r="X1009" s="11" t="s">
        <v>17</v>
      </c>
      <c r="Y1009" s="10"/>
      <c r="AA1009" s="13"/>
      <c r="AB1009" s="13"/>
      <c r="AC1009" s="13"/>
      <c r="AJ1009" s="3"/>
      <c r="AK1009" s="3"/>
      <c r="AL1009" s="3"/>
      <c r="AM1009" s="3"/>
      <c r="AN1009" s="18"/>
      <c r="AO1009" s="3"/>
    </row>
    <row r="1010" spans="2:41">
      <c r="B1010" s="12"/>
      <c r="C1010" s="10"/>
      <c r="N1010" s="212" t="s">
        <v>7</v>
      </c>
      <c r="O1010" s="213"/>
      <c r="P1010" s="213"/>
      <c r="Q1010" s="214"/>
      <c r="R1010" s="18">
        <f>SUM(R994:R1009)</f>
        <v>0</v>
      </c>
      <c r="S1010" s="3"/>
      <c r="V1010" s="17"/>
      <c r="X1010" s="12"/>
      <c r="Y1010" s="10"/>
      <c r="AJ1010" s="212" t="s">
        <v>7</v>
      </c>
      <c r="AK1010" s="213"/>
      <c r="AL1010" s="213"/>
      <c r="AM1010" s="214"/>
      <c r="AN1010" s="18">
        <f>SUM(AN994:AN1009)</f>
        <v>0</v>
      </c>
      <c r="AO1010" s="3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V1012" s="17"/>
      <c r="X1012" s="12"/>
      <c r="Y1012" s="10"/>
    </row>
    <row r="1013" spans="2:41">
      <c r="B1013" s="12"/>
      <c r="C1013" s="10"/>
      <c r="E1013" s="14"/>
      <c r="V1013" s="17"/>
      <c r="X1013" s="12"/>
      <c r="Y1013" s="10"/>
      <c r="AA1013" s="14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2"/>
      <c r="C1018" s="10"/>
      <c r="V1018" s="17"/>
      <c r="X1018" s="12"/>
      <c r="Y1018" s="10"/>
    </row>
    <row r="1019" spans="2:41">
      <c r="B1019" s="11"/>
      <c r="C1019" s="10"/>
      <c r="V1019" s="17"/>
      <c r="X1019" s="11"/>
      <c r="Y1019" s="10"/>
    </row>
    <row r="1020" spans="2:41">
      <c r="B1020" s="15" t="s">
        <v>18</v>
      </c>
      <c r="C1020" s="16">
        <f>SUM(C1001:C1019)</f>
        <v>2124.25</v>
      </c>
      <c r="D1020" t="s">
        <v>22</v>
      </c>
      <c r="E1020" t="s">
        <v>21</v>
      </c>
      <c r="V1020" s="17"/>
      <c r="X1020" s="15" t="s">
        <v>18</v>
      </c>
      <c r="Y1020" s="16">
        <f>SUM(Y1001:Y1019)</f>
        <v>2124.25</v>
      </c>
      <c r="Z1020" t="s">
        <v>22</v>
      </c>
      <c r="AA1020" t="s">
        <v>21</v>
      </c>
    </row>
    <row r="1021" spans="2:41">
      <c r="E1021" s="1" t="s">
        <v>19</v>
      </c>
      <c r="V1021" s="17"/>
      <c r="AA1021" s="1" t="s">
        <v>19</v>
      </c>
    </row>
    <row r="1022" spans="2:41">
      <c r="V1022" s="17"/>
    </row>
    <row r="1023" spans="2:41">
      <c r="V1023" s="17"/>
    </row>
    <row r="1024" spans="2:41">
      <c r="V1024" s="17"/>
    </row>
    <row r="1025" spans="2:31">
      <c r="V1025" s="17"/>
    </row>
    <row r="1026" spans="2:31">
      <c r="V1026" s="17"/>
    </row>
    <row r="1027" spans="2:31">
      <c r="V1027" s="17"/>
    </row>
    <row r="1028" spans="2:31">
      <c r="V1028" s="17"/>
    </row>
    <row r="1029" spans="2:31">
      <c r="V1029" s="17"/>
    </row>
    <row r="1030" spans="2:31">
      <c r="V1030" s="17"/>
    </row>
    <row r="1031" spans="2:31">
      <c r="V1031" s="17"/>
    </row>
    <row r="1032" spans="2:31">
      <c r="V1032" s="17"/>
    </row>
    <row r="1033" spans="2:31">
      <c r="V1033" s="17"/>
    </row>
    <row r="1034" spans="2:31">
      <c r="V1034" s="17"/>
      <c r="AC1034" s="215" t="s">
        <v>29</v>
      </c>
      <c r="AD1034" s="215"/>
      <c r="AE1034" s="215"/>
    </row>
    <row r="1035" spans="2:31">
      <c r="H1035" s="216" t="s">
        <v>28</v>
      </c>
      <c r="I1035" s="216"/>
      <c r="J1035" s="216"/>
      <c r="V1035" s="17"/>
      <c r="AC1035" s="215"/>
      <c r="AD1035" s="215"/>
      <c r="AE1035" s="215"/>
    </row>
    <row r="1036" spans="2:31">
      <c r="H1036" s="216"/>
      <c r="I1036" s="216"/>
      <c r="J1036" s="216"/>
      <c r="V1036" s="17"/>
      <c r="AC1036" s="215"/>
      <c r="AD1036" s="215"/>
      <c r="AE1036" s="215"/>
    </row>
    <row r="1037" spans="2:31">
      <c r="V1037" s="17"/>
    </row>
    <row r="1038" spans="2:31">
      <c r="V1038" s="17"/>
    </row>
    <row r="1039" spans="2:31" ht="23.25">
      <c r="B1039" s="22" t="s">
        <v>72</v>
      </c>
      <c r="V1039" s="17"/>
      <c r="X1039" s="22" t="s">
        <v>74</v>
      </c>
    </row>
    <row r="1040" spans="2:31" ht="23.25">
      <c r="B1040" s="23" t="s">
        <v>32</v>
      </c>
      <c r="C1040" s="20">
        <f>IF(X992="PAGADO",0,Y997)</f>
        <v>-2124.25</v>
      </c>
      <c r="E1040" s="217" t="s">
        <v>20</v>
      </c>
      <c r="F1040" s="217"/>
      <c r="G1040" s="217"/>
      <c r="H1040" s="217"/>
      <c r="V1040" s="17"/>
      <c r="X1040" s="23" t="s">
        <v>32</v>
      </c>
      <c r="Y1040" s="20">
        <f>IF(B1040="PAGADO",0,C1045)</f>
        <v>-2124.25</v>
      </c>
      <c r="AA1040" s="217" t="s">
        <v>20</v>
      </c>
      <c r="AB1040" s="217"/>
      <c r="AC1040" s="217"/>
      <c r="AD1040" s="217"/>
    </row>
    <row r="1041" spans="2:41">
      <c r="B1041" s="1" t="s">
        <v>0</v>
      </c>
      <c r="C1041" s="19">
        <f>H1056</f>
        <v>0</v>
      </c>
      <c r="E1041" s="2" t="s">
        <v>1</v>
      </c>
      <c r="F1041" s="2" t="s">
        <v>2</v>
      </c>
      <c r="G1041" s="2" t="s">
        <v>3</v>
      </c>
      <c r="H1041" s="2" t="s">
        <v>4</v>
      </c>
      <c r="N1041" s="2" t="s">
        <v>1</v>
      </c>
      <c r="O1041" s="2" t="s">
        <v>5</v>
      </c>
      <c r="P1041" s="2" t="s">
        <v>4</v>
      </c>
      <c r="Q1041" s="2" t="s">
        <v>6</v>
      </c>
      <c r="R1041" s="2" t="s">
        <v>7</v>
      </c>
      <c r="S1041" s="3"/>
      <c r="V1041" s="17"/>
      <c r="X1041" s="1" t="s">
        <v>0</v>
      </c>
      <c r="Y1041" s="19">
        <f>AD1056</f>
        <v>0</v>
      </c>
      <c r="AA1041" s="2" t="s">
        <v>1</v>
      </c>
      <c r="AB1041" s="2" t="s">
        <v>2</v>
      </c>
      <c r="AC1041" s="2" t="s">
        <v>3</v>
      </c>
      <c r="AD1041" s="2" t="s">
        <v>4</v>
      </c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>
      <c r="C1042" s="2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Y1042" s="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24</v>
      </c>
      <c r="C1043" s="19">
        <f>IF(C1040&gt;0,C1040+C1041,C1041)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24</v>
      </c>
      <c r="Y1043" s="19">
        <f>IF(Y1040&gt;0,Y1040+Y1041,Y1041)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9</v>
      </c>
      <c r="C1044" s="20">
        <f>C1067</f>
        <v>2124.25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9</v>
      </c>
      <c r="Y1044" s="20">
        <f>Y1067</f>
        <v>2124.25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6" t="s">
        <v>25</v>
      </c>
      <c r="C1045" s="21">
        <f>C1043-C1044</f>
        <v>-2124.25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 t="s">
        <v>8</v>
      </c>
      <c r="Y1045" s="21">
        <f>Y1043-Y1044</f>
        <v>-2124.25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6.25">
      <c r="B1046" s="218" t="str">
        <f>IF(C1045&lt;0,"NO PAGAR","COBRAR")</f>
        <v>NO PAGAR</v>
      </c>
      <c r="C1046" s="218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218" t="str">
        <f>IF(Y1045&lt;0,"NO PAGAR","COBRAR")</f>
        <v>NO PAGAR</v>
      </c>
      <c r="Y1046" s="218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210" t="s">
        <v>9</v>
      </c>
      <c r="C1047" s="211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210" t="s">
        <v>9</v>
      </c>
      <c r="Y1047" s="211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9" t="str">
        <f>IF(C1081&lt;0,"SALDO A FAVOR","SALDO ADELANTAD0'")</f>
        <v>SALDO ADELANTAD0'</v>
      </c>
      <c r="C1048" s="10">
        <f>IF(Y992&lt;=0,Y992*-1)</f>
        <v>2124.25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9" t="str">
        <f>IF(C1045&lt;0,"SALDO ADELANTADO","SALDO A FAVOR'")</f>
        <v>SALDO ADELANTADO</v>
      </c>
      <c r="Y1048" s="10">
        <f>IF(C1045&lt;=0,C1045*-1)</f>
        <v>2124.25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10</v>
      </c>
      <c r="C1049" s="10">
        <f>R1058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10</v>
      </c>
      <c r="Y1049" s="10">
        <f>AN1058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11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11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12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12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13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13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14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14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15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15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16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16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17</v>
      </c>
      <c r="C1056" s="10"/>
      <c r="E1056" s="212" t="s">
        <v>7</v>
      </c>
      <c r="F1056" s="213"/>
      <c r="G1056" s="214"/>
      <c r="H1056" s="5">
        <f>SUM(H1042:H1055)</f>
        <v>0</v>
      </c>
      <c r="N1056" s="3"/>
      <c r="O1056" s="3"/>
      <c r="P1056" s="3"/>
      <c r="Q1056" s="3"/>
      <c r="R1056" s="18"/>
      <c r="S1056" s="3"/>
      <c r="V1056" s="17"/>
      <c r="X1056" s="11" t="s">
        <v>17</v>
      </c>
      <c r="Y1056" s="10"/>
      <c r="AA1056" s="212" t="s">
        <v>7</v>
      </c>
      <c r="AB1056" s="213"/>
      <c r="AC1056" s="214"/>
      <c r="AD1056" s="5">
        <f>SUM(AD1042:AD1055)</f>
        <v>0</v>
      </c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E1057" s="13"/>
      <c r="F1057" s="13"/>
      <c r="G1057" s="13"/>
      <c r="N1057" s="3"/>
      <c r="O1057" s="3"/>
      <c r="P1057" s="3"/>
      <c r="Q1057" s="3"/>
      <c r="R1057" s="18"/>
      <c r="S1057" s="3"/>
      <c r="V1057" s="17"/>
      <c r="X1057" s="12"/>
      <c r="Y1057" s="10"/>
      <c r="AA1057" s="13"/>
      <c r="AB1057" s="13"/>
      <c r="AC1057" s="13"/>
      <c r="AJ1057" s="3"/>
      <c r="AK1057" s="3"/>
      <c r="AL1057" s="3"/>
      <c r="AM1057" s="3"/>
      <c r="AN1057" s="18"/>
      <c r="AO1057" s="3"/>
    </row>
    <row r="1058" spans="2:41">
      <c r="B1058" s="12"/>
      <c r="C1058" s="10"/>
      <c r="N1058" s="212" t="s">
        <v>7</v>
      </c>
      <c r="O1058" s="213"/>
      <c r="P1058" s="213"/>
      <c r="Q1058" s="214"/>
      <c r="R1058" s="18">
        <f>SUM(R1042:R1057)</f>
        <v>0</v>
      </c>
      <c r="S1058" s="3"/>
      <c r="V1058" s="17"/>
      <c r="X1058" s="12"/>
      <c r="Y1058" s="10"/>
      <c r="AJ1058" s="212" t="s">
        <v>7</v>
      </c>
      <c r="AK1058" s="213"/>
      <c r="AL1058" s="213"/>
      <c r="AM1058" s="214"/>
      <c r="AN1058" s="18">
        <f>SUM(AN1042:AN1057)</f>
        <v>0</v>
      </c>
      <c r="AO1058" s="3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E1061" s="14"/>
      <c r="V1061" s="17"/>
      <c r="X1061" s="12"/>
      <c r="Y1061" s="10"/>
      <c r="AA1061" s="14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1"/>
      <c r="C1066" s="10"/>
      <c r="V1066" s="17"/>
      <c r="X1066" s="11"/>
      <c r="Y1066" s="10"/>
    </row>
    <row r="1067" spans="2:41">
      <c r="B1067" s="15" t="s">
        <v>18</v>
      </c>
      <c r="C1067" s="16">
        <f>SUM(C1048:C1066)</f>
        <v>2124.25</v>
      </c>
      <c r="V1067" s="17"/>
      <c r="X1067" s="15" t="s">
        <v>18</v>
      </c>
      <c r="Y1067" s="16">
        <f>SUM(Y1048:Y1066)</f>
        <v>2124.25</v>
      </c>
    </row>
    <row r="1068" spans="2:41">
      <c r="D1068" t="s">
        <v>22</v>
      </c>
      <c r="E1068" t="s">
        <v>21</v>
      </c>
      <c r="V1068" s="17"/>
      <c r="Z1068" t="s">
        <v>22</v>
      </c>
      <c r="AA1068" t="s">
        <v>21</v>
      </c>
    </row>
    <row r="1069" spans="2:41">
      <c r="E1069" s="1" t="s">
        <v>19</v>
      </c>
      <c r="V1069" s="17"/>
      <c r="AA1069" s="1" t="s">
        <v>19</v>
      </c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V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A1078" s="17"/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</row>
    <row r="1079" spans="1:43">
      <c r="V1079" s="17"/>
    </row>
    <row r="1080" spans="1:43">
      <c r="H1080" s="216" t="s">
        <v>30</v>
      </c>
      <c r="I1080" s="216"/>
      <c r="J1080" s="216"/>
      <c r="V1080" s="17"/>
      <c r="AA1080" s="216" t="s">
        <v>31</v>
      </c>
      <c r="AB1080" s="216"/>
      <c r="AC1080" s="216"/>
    </row>
    <row r="1081" spans="1:43">
      <c r="H1081" s="216"/>
      <c r="I1081" s="216"/>
      <c r="J1081" s="216"/>
      <c r="V1081" s="17"/>
      <c r="AA1081" s="216"/>
      <c r="AB1081" s="216"/>
      <c r="AC1081" s="216"/>
    </row>
    <row r="1082" spans="1:43">
      <c r="V1082" s="17"/>
    </row>
    <row r="1083" spans="1:43">
      <c r="V1083" s="17"/>
    </row>
    <row r="1084" spans="1:43" ht="23.25">
      <c r="B1084" s="24" t="s">
        <v>72</v>
      </c>
      <c r="V1084" s="17"/>
      <c r="X1084" s="22" t="s">
        <v>72</v>
      </c>
    </row>
    <row r="1085" spans="1:43" ht="23.25">
      <c r="B1085" s="23" t="s">
        <v>32</v>
      </c>
      <c r="C1085" s="20">
        <f>IF(X1040="PAGADO",0,C1045)</f>
        <v>-2124.25</v>
      </c>
      <c r="E1085" s="217" t="s">
        <v>20</v>
      </c>
      <c r="F1085" s="217"/>
      <c r="G1085" s="217"/>
      <c r="H1085" s="217"/>
      <c r="V1085" s="17"/>
      <c r="X1085" s="23" t="s">
        <v>32</v>
      </c>
      <c r="Y1085" s="20">
        <f>IF(B1885="PAGADO",0,C1090)</f>
        <v>-2124.25</v>
      </c>
      <c r="AA1085" s="217" t="s">
        <v>20</v>
      </c>
      <c r="AB1085" s="217"/>
      <c r="AC1085" s="217"/>
      <c r="AD1085" s="217"/>
    </row>
    <row r="1086" spans="1:43">
      <c r="B1086" s="1" t="s">
        <v>0</v>
      </c>
      <c r="C1086" s="19">
        <f>H1101</f>
        <v>0</v>
      </c>
      <c r="E1086" s="2" t="s">
        <v>1</v>
      </c>
      <c r="F1086" s="2" t="s">
        <v>2</v>
      </c>
      <c r="G1086" s="2" t="s">
        <v>3</v>
      </c>
      <c r="H1086" s="2" t="s">
        <v>4</v>
      </c>
      <c r="N1086" s="2" t="s">
        <v>1</v>
      </c>
      <c r="O1086" s="2" t="s">
        <v>5</v>
      </c>
      <c r="P1086" s="2" t="s">
        <v>4</v>
      </c>
      <c r="Q1086" s="2" t="s">
        <v>6</v>
      </c>
      <c r="R1086" s="2" t="s">
        <v>7</v>
      </c>
      <c r="S1086" s="3"/>
      <c r="V1086" s="17"/>
      <c r="X1086" s="1" t="s">
        <v>0</v>
      </c>
      <c r="Y1086" s="19">
        <f>AD1101</f>
        <v>0</v>
      </c>
      <c r="AA1086" s="2" t="s">
        <v>1</v>
      </c>
      <c r="AB1086" s="2" t="s">
        <v>2</v>
      </c>
      <c r="AC1086" s="2" t="s">
        <v>3</v>
      </c>
      <c r="AD1086" s="2" t="s">
        <v>4</v>
      </c>
      <c r="AJ1086" s="2" t="s">
        <v>1</v>
      </c>
      <c r="AK1086" s="2" t="s">
        <v>5</v>
      </c>
      <c r="AL1086" s="2" t="s">
        <v>4</v>
      </c>
      <c r="AM1086" s="2" t="s">
        <v>6</v>
      </c>
      <c r="AN1086" s="2" t="s">
        <v>7</v>
      </c>
      <c r="AO1086" s="3"/>
    </row>
    <row r="1087" spans="1:43">
      <c r="C1087" s="2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Y1087" s="2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24</v>
      </c>
      <c r="C1088" s="19">
        <f>IF(C1085&gt;0,C1085+C1086,C1086)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24</v>
      </c>
      <c r="Y1088" s="19">
        <f>IF(Y1085&gt;0,Y1085+Y1086,Y1086)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" t="s">
        <v>9</v>
      </c>
      <c r="C1089" s="20">
        <f>C1113</f>
        <v>2124.25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" t="s">
        <v>9</v>
      </c>
      <c r="Y1089" s="20">
        <f>Y1113</f>
        <v>2124.25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6" t="s">
        <v>26</v>
      </c>
      <c r="C1090" s="21">
        <f>C1088-C1089</f>
        <v>-2124.25</v>
      </c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6" t="s">
        <v>27</v>
      </c>
      <c r="Y1090" s="21">
        <f>Y1088-Y1089</f>
        <v>-2124.25</v>
      </c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6"/>
      <c r="C1091" s="7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219" t="str">
        <f>IF(Y1090&lt;0,"NO PAGAR","COBRAR'")</f>
        <v>NO PAGAR</v>
      </c>
      <c r="Y1091" s="219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ht="23.25">
      <c r="B1092" s="219" t="str">
        <f>IF(C1090&lt;0,"NO PAGAR","COBRAR'")</f>
        <v>NO PAGAR</v>
      </c>
      <c r="C1092" s="219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6"/>
      <c r="Y1092" s="8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210" t="s">
        <v>9</v>
      </c>
      <c r="C1093" s="211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210" t="s">
        <v>9</v>
      </c>
      <c r="Y1093" s="211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9" t="str">
        <f>IF(Y1045&lt;0,"SALDO ADELANTADO","SALDO A FAVOR '")</f>
        <v>SALDO ADELANTADO</v>
      </c>
      <c r="C1094" s="10">
        <f>IF(Y1045&lt;=0,Y1045*-1)</f>
        <v>2124.25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9" t="str">
        <f>IF(C1090&lt;0,"SALDO ADELANTADO","SALDO A FAVOR'")</f>
        <v>SALDO ADELANTADO</v>
      </c>
      <c r="Y1094" s="10">
        <f>IF(C1090&lt;=0,C1090*-1)</f>
        <v>2124.25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10</v>
      </c>
      <c r="C1095" s="10">
        <f>R1103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10</v>
      </c>
      <c r="Y1095" s="10">
        <f>AN1103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11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11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12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12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13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13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14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14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15</v>
      </c>
      <c r="C1100" s="10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1" t="s">
        <v>15</v>
      </c>
      <c r="Y1100" s="10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>
      <c r="B1101" s="11" t="s">
        <v>16</v>
      </c>
      <c r="C1101" s="10"/>
      <c r="E1101" s="212" t="s">
        <v>7</v>
      </c>
      <c r="F1101" s="213"/>
      <c r="G1101" s="214"/>
      <c r="H1101" s="5">
        <f>SUM(H1087:H1100)</f>
        <v>0</v>
      </c>
      <c r="N1101" s="3"/>
      <c r="O1101" s="3"/>
      <c r="P1101" s="3"/>
      <c r="Q1101" s="3"/>
      <c r="R1101" s="18"/>
      <c r="S1101" s="3"/>
      <c r="V1101" s="17"/>
      <c r="X1101" s="11" t="s">
        <v>16</v>
      </c>
      <c r="Y1101" s="10"/>
      <c r="AA1101" s="212" t="s">
        <v>7</v>
      </c>
      <c r="AB1101" s="213"/>
      <c r="AC1101" s="214"/>
      <c r="AD1101" s="5">
        <f>SUM(AD1087:AD1100)</f>
        <v>0</v>
      </c>
      <c r="AJ1101" s="3"/>
      <c r="AK1101" s="3"/>
      <c r="AL1101" s="3"/>
      <c r="AM1101" s="3"/>
      <c r="AN1101" s="18"/>
      <c r="AO1101" s="3"/>
    </row>
    <row r="1102" spans="2:41">
      <c r="B1102" s="11" t="s">
        <v>17</v>
      </c>
      <c r="C1102" s="10"/>
      <c r="E1102" s="13"/>
      <c r="F1102" s="13"/>
      <c r="G1102" s="13"/>
      <c r="N1102" s="3"/>
      <c r="O1102" s="3"/>
      <c r="P1102" s="3"/>
      <c r="Q1102" s="3"/>
      <c r="R1102" s="18"/>
      <c r="S1102" s="3"/>
      <c r="V1102" s="17"/>
      <c r="X1102" s="11" t="s">
        <v>17</v>
      </c>
      <c r="Y1102" s="10"/>
      <c r="AA1102" s="13"/>
      <c r="AB1102" s="13"/>
      <c r="AC1102" s="13"/>
      <c r="AJ1102" s="3"/>
      <c r="AK1102" s="3"/>
      <c r="AL1102" s="3"/>
      <c r="AM1102" s="3"/>
      <c r="AN1102" s="18"/>
      <c r="AO1102" s="3"/>
    </row>
    <row r="1103" spans="2:41">
      <c r="B1103" s="12"/>
      <c r="C1103" s="10"/>
      <c r="N1103" s="212" t="s">
        <v>7</v>
      </c>
      <c r="O1103" s="213"/>
      <c r="P1103" s="213"/>
      <c r="Q1103" s="214"/>
      <c r="R1103" s="18">
        <f>SUM(R1087:R1102)</f>
        <v>0</v>
      </c>
      <c r="S1103" s="3"/>
      <c r="V1103" s="17"/>
      <c r="X1103" s="12"/>
      <c r="Y1103" s="10"/>
      <c r="AJ1103" s="212" t="s">
        <v>7</v>
      </c>
      <c r="AK1103" s="213"/>
      <c r="AL1103" s="213"/>
      <c r="AM1103" s="214"/>
      <c r="AN1103" s="18">
        <f>SUM(AN1087:AN1102)</f>
        <v>0</v>
      </c>
      <c r="AO1103" s="3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2"/>
      <c r="C1106" s="10"/>
      <c r="E1106" s="14"/>
      <c r="V1106" s="17"/>
      <c r="X1106" s="12"/>
      <c r="Y1106" s="10"/>
      <c r="AA1106" s="14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2"/>
      <c r="C1111" s="10"/>
      <c r="V1111" s="17"/>
      <c r="X1111" s="12"/>
      <c r="Y1111" s="10"/>
    </row>
    <row r="1112" spans="2:27">
      <c r="B1112" s="11"/>
      <c r="C1112" s="10"/>
      <c r="V1112" s="17"/>
      <c r="X1112" s="11"/>
      <c r="Y1112" s="10"/>
    </row>
    <row r="1113" spans="2:27">
      <c r="B1113" s="15" t="s">
        <v>18</v>
      </c>
      <c r="C1113" s="16">
        <f>SUM(C1094:C1112)</f>
        <v>2124.25</v>
      </c>
      <c r="D1113" t="s">
        <v>22</v>
      </c>
      <c r="E1113" t="s">
        <v>21</v>
      </c>
      <c r="V1113" s="17"/>
      <c r="X1113" s="15" t="s">
        <v>18</v>
      </c>
      <c r="Y1113" s="16">
        <f>SUM(Y1094:Y1112)</f>
        <v>2124.25</v>
      </c>
      <c r="Z1113" t="s">
        <v>22</v>
      </c>
      <c r="AA1113" t="s">
        <v>21</v>
      </c>
    </row>
    <row r="1114" spans="2:27">
      <c r="E1114" s="1" t="s">
        <v>19</v>
      </c>
      <c r="V1114" s="17"/>
      <c r="AA1114" s="1" t="s">
        <v>19</v>
      </c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  <row r="1230" spans="22:22">
      <c r="V1230" s="17"/>
    </row>
  </sheetData>
  <mergeCells count="290">
    <mergeCell ref="B1093:C1093"/>
    <mergeCell ref="X1093:Y1093"/>
    <mergeCell ref="E1101:G1101"/>
    <mergeCell ref="AA1101:AC1101"/>
    <mergeCell ref="N1103:Q1103"/>
    <mergeCell ref="AJ1103:AM1103"/>
    <mergeCell ref="H1080:J1081"/>
    <mergeCell ref="AA1080:AC1081"/>
    <mergeCell ref="E1085:H1085"/>
    <mergeCell ref="AA1085:AD1085"/>
    <mergeCell ref="X1091:Y1091"/>
    <mergeCell ref="B1092:C1092"/>
    <mergeCell ref="B1047:C1047"/>
    <mergeCell ref="X1047:Y1047"/>
    <mergeCell ref="E1056:G1056"/>
    <mergeCell ref="AA1056:AC1056"/>
    <mergeCell ref="N1058:Q1058"/>
    <mergeCell ref="AJ1058:AM1058"/>
    <mergeCell ref="AC1034:AE1036"/>
    <mergeCell ref="H1035:J1036"/>
    <mergeCell ref="E1040:H1040"/>
    <mergeCell ref="AA1040:AD1040"/>
    <mergeCell ref="B1046:C1046"/>
    <mergeCell ref="X1046:Y1046"/>
    <mergeCell ref="B1000:C1000"/>
    <mergeCell ref="X1000:Y1000"/>
    <mergeCell ref="E1008:G1008"/>
    <mergeCell ref="AA1008:AC1008"/>
    <mergeCell ref="N1010:Q1010"/>
    <mergeCell ref="AJ1010:AM1010"/>
    <mergeCell ref="H987:J988"/>
    <mergeCell ref="AA987:AC988"/>
    <mergeCell ref="E992:H992"/>
    <mergeCell ref="AA992:AD992"/>
    <mergeCell ref="X998:Y998"/>
    <mergeCell ref="B999:C999"/>
    <mergeCell ref="B954:C954"/>
    <mergeCell ref="X954:Y954"/>
    <mergeCell ref="E963:G963"/>
    <mergeCell ref="AA963:AC963"/>
    <mergeCell ref="N965:Q965"/>
    <mergeCell ref="AJ965:AM965"/>
    <mergeCell ref="AC941:AE943"/>
    <mergeCell ref="H942:J943"/>
    <mergeCell ref="E947:H947"/>
    <mergeCell ref="AA947:AD947"/>
    <mergeCell ref="B953:C953"/>
    <mergeCell ref="X953:Y953"/>
    <mergeCell ref="B906:C906"/>
    <mergeCell ref="X906:Y906"/>
    <mergeCell ref="E914:G914"/>
    <mergeCell ref="AA914:AC914"/>
    <mergeCell ref="N916:Q916"/>
    <mergeCell ref="AJ916:AM916"/>
    <mergeCell ref="H893:J894"/>
    <mergeCell ref="AA893:AC894"/>
    <mergeCell ref="E898:H898"/>
    <mergeCell ref="AA898:AD898"/>
    <mergeCell ref="X904:Y904"/>
    <mergeCell ref="B905:C905"/>
    <mergeCell ref="B860:C860"/>
    <mergeCell ref="X860:Y860"/>
    <mergeCell ref="E869:G869"/>
    <mergeCell ref="AA869:AC869"/>
    <mergeCell ref="N871:Q871"/>
    <mergeCell ref="AJ871:AM871"/>
    <mergeCell ref="AC847:AE849"/>
    <mergeCell ref="H848:J849"/>
    <mergeCell ref="E853:H853"/>
    <mergeCell ref="AA853:AD853"/>
    <mergeCell ref="B859:C859"/>
    <mergeCell ref="X859:Y859"/>
    <mergeCell ref="B813:C813"/>
    <mergeCell ref="X813:Y813"/>
    <mergeCell ref="E821:G821"/>
    <mergeCell ref="AA821:AC821"/>
    <mergeCell ref="N823:Q823"/>
    <mergeCell ref="AJ823:AM823"/>
    <mergeCell ref="H800:J801"/>
    <mergeCell ref="AA800:AC801"/>
    <mergeCell ref="E805:H805"/>
    <mergeCell ref="AA805:AD805"/>
    <mergeCell ref="X811:Y811"/>
    <mergeCell ref="B812:C812"/>
    <mergeCell ref="B767:C767"/>
    <mergeCell ref="X767:Y767"/>
    <mergeCell ref="E776:G776"/>
    <mergeCell ref="AA776:AC776"/>
    <mergeCell ref="N778:Q778"/>
    <mergeCell ref="AJ778:AM778"/>
    <mergeCell ref="AC754:AE756"/>
    <mergeCell ref="H755:J756"/>
    <mergeCell ref="E760:H760"/>
    <mergeCell ref="AA760:AD760"/>
    <mergeCell ref="B766:C766"/>
    <mergeCell ref="X766:Y766"/>
    <mergeCell ref="B720:C720"/>
    <mergeCell ref="X720:Y720"/>
    <mergeCell ref="E728:G728"/>
    <mergeCell ref="AA728:AC728"/>
    <mergeCell ref="N730:Q730"/>
    <mergeCell ref="AJ730:AM730"/>
    <mergeCell ref="H707:J708"/>
    <mergeCell ref="AA707:AC708"/>
    <mergeCell ref="E712:H712"/>
    <mergeCell ref="AA712:AD712"/>
    <mergeCell ref="X718:Y718"/>
    <mergeCell ref="B719:C719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224"/>
  <sheetViews>
    <sheetView topLeftCell="A314" zoomScaleNormal="100" workbookViewId="0">
      <selection activeCell="B341" sqref="B341"/>
    </sheetView>
  </sheetViews>
  <sheetFormatPr baseColWidth="10" defaultColWidth="11.42578125" defaultRowHeight="1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>
      <c r="V1" s="17"/>
    </row>
    <row r="2" spans="2:41">
      <c r="V2" s="17"/>
      <c r="AC2" s="215" t="s">
        <v>29</v>
      </c>
      <c r="AD2" s="215"/>
      <c r="AE2" s="215"/>
    </row>
    <row r="3" spans="2:41">
      <c r="H3" s="216" t="s">
        <v>28</v>
      </c>
      <c r="I3" s="216"/>
      <c r="J3" s="216"/>
      <c r="V3" s="17"/>
      <c r="AC3" s="215"/>
      <c r="AD3" s="215"/>
      <c r="AE3" s="215"/>
    </row>
    <row r="4" spans="2:41">
      <c r="H4" s="216"/>
      <c r="I4" s="216"/>
      <c r="J4" s="216"/>
      <c r="V4" s="17"/>
      <c r="AC4" s="215"/>
      <c r="AD4" s="215"/>
      <c r="AE4" s="21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130</v>
      </c>
      <c r="C8" s="20"/>
      <c r="E8" s="217" t="s">
        <v>78</v>
      </c>
      <c r="F8" s="217"/>
      <c r="G8" s="217"/>
      <c r="H8" s="217"/>
      <c r="V8" s="17"/>
      <c r="X8" s="23" t="s">
        <v>130</v>
      </c>
      <c r="Y8" s="20">
        <f>IF(B8="PAGADO",0,C13)</f>
        <v>0</v>
      </c>
      <c r="AA8" s="217" t="s">
        <v>78</v>
      </c>
      <c r="AB8" s="217"/>
      <c r="AC8" s="217"/>
      <c r="AD8" s="217"/>
    </row>
    <row r="9" spans="2:41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>
      <c r="B14" s="218" t="str">
        <f>IF(C13&lt;0,"NO PAGAR","COBRAR")</f>
        <v>COBRAR</v>
      </c>
      <c r="C14" s="21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8" t="str">
        <f>IF(Y13&lt;0,"NO PAGAR","COBRAR")</f>
        <v>COBRAR</v>
      </c>
      <c r="Y14" s="218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210" t="s">
        <v>9</v>
      </c>
      <c r="C15" s="21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0" t="s">
        <v>9</v>
      </c>
      <c r="Y15" s="211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2" t="s">
        <v>7</v>
      </c>
      <c r="F24" s="213"/>
      <c r="G24" s="214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212" t="s">
        <v>7</v>
      </c>
      <c r="AB24" s="213"/>
      <c r="AC24" s="214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2" t="s">
        <v>7</v>
      </c>
      <c r="O26" s="213"/>
      <c r="P26" s="213"/>
      <c r="Q26" s="214"/>
      <c r="R26" s="18">
        <f>SUM(R10:R25)</f>
        <v>0.35</v>
      </c>
      <c r="S26" s="3"/>
      <c r="V26" s="17"/>
      <c r="X26" s="12"/>
      <c r="Y26" s="10"/>
      <c r="AJ26" s="212" t="s">
        <v>7</v>
      </c>
      <c r="AK26" s="213"/>
      <c r="AL26" s="213"/>
      <c r="AM26" s="214"/>
      <c r="AN26" s="18">
        <f>SUM(AN10:AN25)</f>
        <v>255.35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>
      <c r="H49" s="216"/>
      <c r="I49" s="216"/>
      <c r="J49" s="216"/>
      <c r="V49" s="17"/>
      <c r="AA49" s="216"/>
      <c r="AB49" s="216"/>
      <c r="AC49" s="21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217" t="s">
        <v>213</v>
      </c>
      <c r="F53" s="217"/>
      <c r="G53" s="217"/>
      <c r="H53" s="217"/>
      <c r="V53" s="17"/>
      <c r="X53" s="23" t="s">
        <v>32</v>
      </c>
      <c r="Y53" s="20">
        <f>IF(B53="PAGADO",0,C58)</f>
        <v>540</v>
      </c>
      <c r="AA53" s="217" t="s">
        <v>78</v>
      </c>
      <c r="AB53" s="217"/>
      <c r="AC53" s="217"/>
      <c r="AD53" s="217"/>
    </row>
    <row r="54" spans="2:41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9" t="str">
        <f>IF(Y58&lt;0,"NO PAGAR","COBRAR'")</f>
        <v>COBRAR'</v>
      </c>
      <c r="Y59" s="21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9" t="str">
        <f>IF(C58&lt;0,"NO PAGAR","COBRAR'")</f>
        <v>COBRAR'</v>
      </c>
      <c r="C60" s="21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0" t="s">
        <v>9</v>
      </c>
      <c r="C61" s="21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0" t="s">
        <v>9</v>
      </c>
      <c r="Y61" s="21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2" t="s">
        <v>7</v>
      </c>
      <c r="F69" s="213"/>
      <c r="G69" s="214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2" t="s">
        <v>7</v>
      </c>
      <c r="AB69" s="213"/>
      <c r="AC69" s="214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2" t="s">
        <v>7</v>
      </c>
      <c r="O71" s="213"/>
      <c r="P71" s="213"/>
      <c r="Q71" s="214"/>
      <c r="R71" s="18">
        <f>SUM(R55:R70)</f>
        <v>0</v>
      </c>
      <c r="S71" s="3"/>
      <c r="V71" s="17"/>
      <c r="X71" s="12"/>
      <c r="Y71" s="10"/>
      <c r="AJ71" s="212" t="s">
        <v>7</v>
      </c>
      <c r="AK71" s="213"/>
      <c r="AL71" s="213"/>
      <c r="AM71" s="21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</row>
    <row r="94" spans="2:31">
      <c r="V94" s="17"/>
    </row>
    <row r="95" spans="2:31">
      <c r="V95" s="17"/>
      <c r="AC95" s="215" t="s">
        <v>29</v>
      </c>
      <c r="AD95" s="215"/>
      <c r="AE95" s="215"/>
    </row>
    <row r="96" spans="2:31">
      <c r="H96" s="216" t="s">
        <v>28</v>
      </c>
      <c r="I96" s="216"/>
      <c r="J96" s="216"/>
      <c r="V96" s="17"/>
      <c r="AC96" s="215"/>
      <c r="AD96" s="215"/>
      <c r="AE96" s="215"/>
    </row>
    <row r="97" spans="2:41">
      <c r="H97" s="216"/>
      <c r="I97" s="216"/>
      <c r="J97" s="216"/>
      <c r="V97" s="17"/>
      <c r="AC97" s="215"/>
      <c r="AD97" s="215"/>
      <c r="AE97" s="215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1034.07</v>
      </c>
      <c r="E101" s="217" t="s">
        <v>78</v>
      </c>
      <c r="F101" s="217"/>
      <c r="G101" s="217"/>
      <c r="H101" s="217"/>
      <c r="V101" s="17"/>
      <c r="X101" s="23" t="s">
        <v>32</v>
      </c>
      <c r="Y101" s="20">
        <f>IF(B101="PAGADO",0,C106)</f>
        <v>0</v>
      </c>
      <c r="AA101" s="217" t="s">
        <v>309</v>
      </c>
      <c r="AB101" s="217"/>
      <c r="AC101" s="217"/>
      <c r="AD101" s="217"/>
    </row>
    <row r="102" spans="2:41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>
      <c r="B107" s="218" t="str">
        <f>IF(C106&lt;0,"NO PAGAR","COBRAR")</f>
        <v>COBRAR</v>
      </c>
      <c r="C107" s="218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218" t="str">
        <f>IF(Y106&lt;0,"NO PAGAR","COBRAR")</f>
        <v>COBRAR</v>
      </c>
      <c r="Y107" s="218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210" t="s">
        <v>9</v>
      </c>
      <c r="C108" s="211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210" t="s">
        <v>9</v>
      </c>
      <c r="Y108" s="211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17</v>
      </c>
      <c r="C117" s="10"/>
      <c r="E117" s="212" t="s">
        <v>7</v>
      </c>
      <c r="F117" s="213"/>
      <c r="G117" s="214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212" t="s">
        <v>7</v>
      </c>
      <c r="AB117" s="213"/>
      <c r="AC117" s="214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>
      <c r="B119" s="12"/>
      <c r="C119" s="10"/>
      <c r="N119" s="212" t="s">
        <v>7</v>
      </c>
      <c r="O119" s="213"/>
      <c r="P119" s="213"/>
      <c r="Q119" s="214"/>
      <c r="R119" s="18">
        <f>SUM(R103:R118)</f>
        <v>0</v>
      </c>
      <c r="S119" s="3"/>
      <c r="V119" s="17"/>
      <c r="X119" s="12"/>
      <c r="Y119" s="10"/>
      <c r="AJ119" s="212" t="s">
        <v>7</v>
      </c>
      <c r="AK119" s="213"/>
      <c r="AL119" s="213"/>
      <c r="AM119" s="214"/>
      <c r="AN119" s="18">
        <f>SUM(AN103:AN118)</f>
        <v>0</v>
      </c>
      <c r="AO119" s="3"/>
    </row>
    <row r="120" spans="2:41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>
      <c r="E122" s="1" t="s">
        <v>19</v>
      </c>
      <c r="V122" s="17"/>
      <c r="AA122" s="1" t="s">
        <v>19</v>
      </c>
    </row>
    <row r="123" spans="2:41">
      <c r="V123" s="17"/>
    </row>
    <row r="124" spans="2:41">
      <c r="V124" s="17"/>
    </row>
    <row r="125" spans="2:41">
      <c r="V125" s="17"/>
    </row>
    <row r="126" spans="2:41">
      <c r="V126" s="17"/>
    </row>
    <row r="127" spans="2:41">
      <c r="V127" s="17"/>
    </row>
    <row r="128" spans="2:41">
      <c r="V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>
      <c r="V132" s="17"/>
    </row>
    <row r="133" spans="1:43">
      <c r="H133" s="216" t="s">
        <v>30</v>
      </c>
      <c r="I133" s="216"/>
      <c r="J133" s="216"/>
      <c r="V133" s="17"/>
      <c r="AA133" s="216" t="s">
        <v>31</v>
      </c>
      <c r="AB133" s="216"/>
      <c r="AC133" s="216"/>
    </row>
    <row r="134" spans="1:43">
      <c r="H134" s="216"/>
      <c r="I134" s="216"/>
      <c r="J134" s="216"/>
      <c r="V134" s="17"/>
      <c r="AA134" s="216"/>
      <c r="AB134" s="216"/>
      <c r="AC134" s="216"/>
    </row>
    <row r="135" spans="1:43">
      <c r="V135" s="17"/>
    </row>
    <row r="136" spans="1:43">
      <c r="V136" s="17"/>
    </row>
    <row r="137" spans="1:43" ht="23.25">
      <c r="B137" s="24" t="s">
        <v>33</v>
      </c>
      <c r="V137" s="17"/>
      <c r="X137" s="22" t="s">
        <v>33</v>
      </c>
    </row>
    <row r="138" spans="1:43" ht="23.25">
      <c r="B138" s="23" t="s">
        <v>32</v>
      </c>
      <c r="C138" s="20">
        <f>IF(X101="PAGADO",0,Y106)</f>
        <v>0</v>
      </c>
      <c r="E138" s="217" t="s">
        <v>309</v>
      </c>
      <c r="F138" s="217"/>
      <c r="G138" s="217"/>
      <c r="H138" s="217"/>
      <c r="V138" s="17"/>
      <c r="X138" s="23" t="s">
        <v>32</v>
      </c>
      <c r="Y138" s="20">
        <f>IF(B138="PAGADO",0,C143)</f>
        <v>670</v>
      </c>
      <c r="AA138" s="217" t="s">
        <v>78</v>
      </c>
      <c r="AB138" s="217"/>
      <c r="AC138" s="217"/>
      <c r="AD138" s="217"/>
    </row>
    <row r="139" spans="1:43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219" t="str">
        <f>IF(Y143&lt;0,"NO PAGAR","COBRAR'")</f>
        <v>COBRAR'</v>
      </c>
      <c r="Y144" s="219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>
      <c r="B145" s="219" t="str">
        <f>IF(C143&lt;0,"NO PAGAR","COBRAR'")</f>
        <v>COBRAR'</v>
      </c>
      <c r="C145" s="219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210" t="s">
        <v>9</v>
      </c>
      <c r="C146" s="211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210" t="s">
        <v>9</v>
      </c>
      <c r="Y146" s="211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1" t="s">
        <v>16</v>
      </c>
      <c r="C154" s="10"/>
      <c r="E154" s="212" t="s">
        <v>7</v>
      </c>
      <c r="F154" s="213"/>
      <c r="G154" s="214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212" t="s">
        <v>7</v>
      </c>
      <c r="AB154" s="213"/>
      <c r="AC154" s="214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>
      <c r="B156" s="12"/>
      <c r="C156" s="10"/>
      <c r="N156" s="212" t="s">
        <v>7</v>
      </c>
      <c r="O156" s="213"/>
      <c r="P156" s="213"/>
      <c r="Q156" s="214"/>
      <c r="R156" s="18">
        <f>SUM(R140:R155)</f>
        <v>0</v>
      </c>
      <c r="S156" s="3"/>
      <c r="V156" s="17"/>
      <c r="X156" s="12"/>
      <c r="Y156" s="10"/>
      <c r="AJ156" s="212" t="s">
        <v>7</v>
      </c>
      <c r="AK156" s="213"/>
      <c r="AL156" s="213"/>
      <c r="AM156" s="214"/>
      <c r="AN156" s="18">
        <f>SUM(AN140:AN155)</f>
        <v>0</v>
      </c>
      <c r="AO156" s="3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E159" s="14"/>
      <c r="V159" s="17"/>
      <c r="X159" s="12"/>
      <c r="Y159" s="10"/>
      <c r="AA159" s="14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2"/>
      <c r="C164" s="10"/>
      <c r="V164" s="17"/>
      <c r="X164" s="12"/>
      <c r="Y164" s="10"/>
    </row>
    <row r="165" spans="2:27">
      <c r="B165" s="11"/>
      <c r="C165" s="10"/>
      <c r="V165" s="17"/>
      <c r="X165" s="11"/>
      <c r="Y165" s="10"/>
    </row>
    <row r="166" spans="2:27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>
      <c r="E167" s="1" t="s">
        <v>19</v>
      </c>
      <c r="V167" s="17"/>
      <c r="AA167" s="1" t="s">
        <v>19</v>
      </c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  <c r="AC181" s="215" t="s">
        <v>29</v>
      </c>
      <c r="AD181" s="215"/>
      <c r="AE181" s="215"/>
    </row>
    <row r="182" spans="2:41">
      <c r="H182" s="216" t="s">
        <v>28</v>
      </c>
      <c r="I182" s="216"/>
      <c r="J182" s="216"/>
      <c r="V182" s="17"/>
      <c r="AC182" s="215"/>
      <c r="AD182" s="215"/>
      <c r="AE182" s="215"/>
    </row>
    <row r="183" spans="2:41">
      <c r="H183" s="216"/>
      <c r="I183" s="216"/>
      <c r="J183" s="216"/>
      <c r="V183" s="17"/>
      <c r="AC183" s="215"/>
      <c r="AD183" s="215"/>
      <c r="AE183" s="215"/>
    </row>
    <row r="184" spans="2:41">
      <c r="V184" s="17"/>
    </row>
    <row r="185" spans="2:41">
      <c r="V185" s="17"/>
    </row>
    <row r="186" spans="2:41" ht="23.25">
      <c r="B186" s="22" t="s">
        <v>63</v>
      </c>
      <c r="V186" s="17"/>
      <c r="X186" s="22" t="s">
        <v>63</v>
      </c>
    </row>
    <row r="187" spans="2:41" ht="28.5">
      <c r="B187" s="23" t="s">
        <v>82</v>
      </c>
      <c r="C187" s="20">
        <f>IF(X138="PAGADO",0,Y143)</f>
        <v>670</v>
      </c>
      <c r="E187" s="217" t="s">
        <v>432</v>
      </c>
      <c r="F187" s="217"/>
      <c r="G187" s="217"/>
      <c r="H187" s="217"/>
      <c r="O187" s="58" t="s">
        <v>431</v>
      </c>
      <c r="V187" s="17"/>
      <c r="X187" s="23" t="s">
        <v>32</v>
      </c>
      <c r="Y187" s="20">
        <f>IF(B187="PAGADO",0,C192)</f>
        <v>0</v>
      </c>
      <c r="AA187" s="217" t="s">
        <v>20</v>
      </c>
      <c r="AB187" s="217"/>
      <c r="AC187" s="217"/>
      <c r="AD187" s="217"/>
    </row>
    <row r="188" spans="2:41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>
      <c r="C189" s="20"/>
      <c r="E189" s="4"/>
      <c r="F189" s="3"/>
      <c r="G189" s="3"/>
      <c r="H189" s="5"/>
      <c r="N189" s="25">
        <v>44986</v>
      </c>
      <c r="O189" s="3" t="s">
        <v>416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417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424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>
      <c r="B193" s="218" t="str">
        <f>IF(C192&lt;0,"NO PAGAR","COBRAR")</f>
        <v>COBRAR</v>
      </c>
      <c r="C193" s="218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218" t="str">
        <f>IF(Y192&lt;0,"NO PAGAR","COBRAR")</f>
        <v>COBRAR</v>
      </c>
      <c r="Y193" s="218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210" t="s">
        <v>9</v>
      </c>
      <c r="C194" s="211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210" t="s">
        <v>9</v>
      </c>
      <c r="Y194" s="211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17</v>
      </c>
      <c r="C203" s="10"/>
      <c r="E203" s="212" t="s">
        <v>7</v>
      </c>
      <c r="F203" s="213"/>
      <c r="G203" s="214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212" t="s">
        <v>7</v>
      </c>
      <c r="AB203" s="213"/>
      <c r="AC203" s="214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>
      <c r="B205" s="12"/>
      <c r="C205" s="10"/>
      <c r="N205" s="212" t="s">
        <v>7</v>
      </c>
      <c r="O205" s="213"/>
      <c r="P205" s="213"/>
      <c r="Q205" s="214"/>
      <c r="R205" s="18">
        <f>SUM(R189:R204)</f>
        <v>480.45</v>
      </c>
      <c r="S205" s="3"/>
      <c r="V205" s="17"/>
      <c r="X205" s="12"/>
      <c r="Y205" s="10"/>
      <c r="AJ205" s="212" t="s">
        <v>7</v>
      </c>
      <c r="AK205" s="213"/>
      <c r="AL205" s="213"/>
      <c r="AM205" s="214"/>
      <c r="AN205" s="18">
        <f>SUM(AN189:AN204)</f>
        <v>0</v>
      </c>
      <c r="AO205" s="3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E208" s="14"/>
      <c r="V208" s="17"/>
      <c r="X208" s="12"/>
      <c r="Y208" s="10"/>
      <c r="AA208" s="14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2"/>
      <c r="C212" s="10"/>
      <c r="V212" s="17"/>
      <c r="X212" s="12"/>
      <c r="Y212" s="10"/>
    </row>
    <row r="213" spans="1:43">
      <c r="B213" s="11"/>
      <c r="C213" s="10"/>
      <c r="V213" s="17"/>
      <c r="X213" s="11"/>
      <c r="Y213" s="10"/>
    </row>
    <row r="214" spans="1:43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>
      <c r="E216" s="1" t="s">
        <v>19</v>
      </c>
      <c r="V216" s="17"/>
      <c r="AA216" s="1" t="s">
        <v>19</v>
      </c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V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>
      <c r="V226" s="17"/>
    </row>
    <row r="227" spans="1:43">
      <c r="H227" s="216" t="s">
        <v>30</v>
      </c>
      <c r="I227" s="216"/>
      <c r="J227" s="216"/>
      <c r="V227" s="17"/>
      <c r="AA227" s="216" t="s">
        <v>31</v>
      </c>
      <c r="AB227" s="216"/>
      <c r="AC227" s="216"/>
    </row>
    <row r="228" spans="1:43">
      <c r="H228" s="216"/>
      <c r="I228" s="216"/>
      <c r="J228" s="216"/>
      <c r="V228" s="17"/>
      <c r="AA228" s="216"/>
      <c r="AB228" s="216"/>
      <c r="AC228" s="216"/>
    </row>
    <row r="229" spans="1:43">
      <c r="V229" s="17"/>
    </row>
    <row r="230" spans="1:43">
      <c r="V230" s="17"/>
    </row>
    <row r="231" spans="1:43" ht="23.25">
      <c r="B231" s="24" t="s">
        <v>63</v>
      </c>
      <c r="V231" s="17"/>
      <c r="X231" s="22" t="s">
        <v>63</v>
      </c>
    </row>
    <row r="232" spans="1:43" ht="23.25">
      <c r="B232" s="23" t="s">
        <v>32</v>
      </c>
      <c r="C232" s="20">
        <f>IF(X187="PAGADO",0,Y192)</f>
        <v>0</v>
      </c>
      <c r="E232" s="217" t="s">
        <v>20</v>
      </c>
      <c r="F232" s="217"/>
      <c r="G232" s="217"/>
      <c r="H232" s="217"/>
      <c r="V232" s="17"/>
      <c r="X232" s="23" t="s">
        <v>32</v>
      </c>
      <c r="Y232" s="20">
        <f>IF(B232="PAGADO",0,C237)</f>
        <v>0</v>
      </c>
      <c r="AA232" s="217" t="s">
        <v>20</v>
      </c>
      <c r="AB232" s="217"/>
      <c r="AC232" s="217"/>
      <c r="AD232" s="217"/>
    </row>
    <row r="233" spans="1:43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219" t="str">
        <f>IF(Y237&lt;0,"NO PAGAR","COBRAR'")</f>
        <v>COBRAR'</v>
      </c>
      <c r="Y238" s="219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>
      <c r="B239" s="219" t="str">
        <f>IF(C237&lt;0,"NO PAGAR","COBRAR'")</f>
        <v>COBRAR'</v>
      </c>
      <c r="C239" s="219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210" t="s">
        <v>9</v>
      </c>
      <c r="C240" s="211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210" t="s">
        <v>9</v>
      </c>
      <c r="Y240" s="211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16</v>
      </c>
      <c r="C248" s="10"/>
      <c r="E248" s="212" t="s">
        <v>7</v>
      </c>
      <c r="F248" s="213"/>
      <c r="G248" s="214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212" t="s">
        <v>7</v>
      </c>
      <c r="AB248" s="213"/>
      <c r="AC248" s="214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>
      <c r="B250" s="12"/>
      <c r="C250" s="10"/>
      <c r="N250" s="212" t="s">
        <v>7</v>
      </c>
      <c r="O250" s="213"/>
      <c r="P250" s="213"/>
      <c r="Q250" s="214"/>
      <c r="R250" s="18">
        <f>SUM(R234:R249)</f>
        <v>0</v>
      </c>
      <c r="S250" s="3"/>
      <c r="V250" s="17"/>
      <c r="X250" s="12"/>
      <c r="Y250" s="10"/>
      <c r="AJ250" s="212" t="s">
        <v>7</v>
      </c>
      <c r="AK250" s="213"/>
      <c r="AL250" s="213"/>
      <c r="AM250" s="214"/>
      <c r="AN250" s="18">
        <f>SUM(AN234:AN249)</f>
        <v>0</v>
      </c>
      <c r="AO250" s="3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E253" s="14"/>
      <c r="V253" s="17"/>
      <c r="X253" s="12"/>
      <c r="Y253" s="10"/>
      <c r="AA253" s="14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V257" s="17"/>
      <c r="X257" s="12"/>
      <c r="Y257" s="10"/>
    </row>
    <row r="258" spans="2:27">
      <c r="B258" s="12"/>
      <c r="C258" s="10"/>
      <c r="V258" s="17"/>
      <c r="X258" s="12"/>
      <c r="Y258" s="10"/>
    </row>
    <row r="259" spans="2:27">
      <c r="B259" s="11"/>
      <c r="C259" s="10"/>
      <c r="V259" s="17"/>
      <c r="X259" s="11"/>
      <c r="Y259" s="10"/>
    </row>
    <row r="260" spans="2:27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>
      <c r="E261" s="1" t="s">
        <v>19</v>
      </c>
      <c r="V261" s="17"/>
      <c r="AA261" s="1" t="s">
        <v>19</v>
      </c>
    </row>
    <row r="262" spans="2:27">
      <c r="V262" s="17"/>
    </row>
    <row r="263" spans="2:27">
      <c r="V263" s="17"/>
    </row>
    <row r="264" spans="2:27">
      <c r="V264" s="17"/>
    </row>
    <row r="265" spans="2:27">
      <c r="V265" s="17"/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  <c r="AC273" s="215" t="s">
        <v>29</v>
      </c>
      <c r="AD273" s="215"/>
      <c r="AE273" s="215"/>
    </row>
    <row r="274" spans="2:41">
      <c r="H274" s="216" t="s">
        <v>28</v>
      </c>
      <c r="I274" s="216"/>
      <c r="J274" s="216"/>
      <c r="V274" s="17"/>
      <c r="AC274" s="215"/>
      <c r="AD274" s="215"/>
      <c r="AE274" s="215"/>
    </row>
    <row r="275" spans="2:41">
      <c r="H275" s="216"/>
      <c r="I275" s="216"/>
      <c r="J275" s="216"/>
      <c r="V275" s="17"/>
      <c r="AC275" s="215"/>
      <c r="AD275" s="215"/>
      <c r="AE275" s="215"/>
    </row>
    <row r="276" spans="2:41">
      <c r="V276" s="17"/>
    </row>
    <row r="277" spans="2:41">
      <c r="V277" s="17"/>
    </row>
    <row r="278" spans="2:41" ht="23.25">
      <c r="B278" s="22" t="s">
        <v>65</v>
      </c>
      <c r="V278" s="17"/>
      <c r="X278" s="22" t="s">
        <v>65</v>
      </c>
    </row>
    <row r="279" spans="2:41" ht="23.25">
      <c r="B279" s="23" t="s">
        <v>32</v>
      </c>
      <c r="C279" s="20">
        <f>IF(X232="PAGADO",0,Y237)</f>
        <v>0</v>
      </c>
      <c r="E279" s="217" t="s">
        <v>20</v>
      </c>
      <c r="F279" s="217"/>
      <c r="G279" s="217"/>
      <c r="H279" s="217"/>
      <c r="V279" s="17"/>
      <c r="X279" s="23" t="s">
        <v>32</v>
      </c>
      <c r="Y279" s="20">
        <f>IF(B279="PAGADO",0,C284)</f>
        <v>0</v>
      </c>
      <c r="AA279" s="217" t="s">
        <v>20</v>
      </c>
      <c r="AB279" s="217"/>
      <c r="AC279" s="217"/>
      <c r="AD279" s="217"/>
    </row>
    <row r="280" spans="2:41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>
      <c r="B285" s="218" t="str">
        <f>IF(C284&lt;0,"NO PAGAR","COBRAR")</f>
        <v>COBRAR</v>
      </c>
      <c r="C285" s="218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218" t="str">
        <f>IF(Y284&lt;0,"NO PAGAR","COBRAR")</f>
        <v>COBRAR</v>
      </c>
      <c r="Y285" s="218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210" t="s">
        <v>9</v>
      </c>
      <c r="C286" s="211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210" t="s">
        <v>9</v>
      </c>
      <c r="Y286" s="211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17</v>
      </c>
      <c r="C295" s="10"/>
      <c r="E295" s="212" t="s">
        <v>7</v>
      </c>
      <c r="F295" s="213"/>
      <c r="G295" s="214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212" t="s">
        <v>7</v>
      </c>
      <c r="AB295" s="213"/>
      <c r="AC295" s="214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>
      <c r="B297" s="12"/>
      <c r="C297" s="10"/>
      <c r="N297" s="212" t="s">
        <v>7</v>
      </c>
      <c r="O297" s="213"/>
      <c r="P297" s="213"/>
      <c r="Q297" s="214"/>
      <c r="R297" s="18">
        <f>SUM(R281:R296)</f>
        <v>0</v>
      </c>
      <c r="S297" s="3"/>
      <c r="V297" s="17"/>
      <c r="X297" s="12"/>
      <c r="Y297" s="10"/>
      <c r="AJ297" s="212" t="s">
        <v>7</v>
      </c>
      <c r="AK297" s="213"/>
      <c r="AL297" s="213"/>
      <c r="AM297" s="214"/>
      <c r="AN297" s="18">
        <f>SUM(AN281:AN296)</f>
        <v>0</v>
      </c>
      <c r="AO297" s="3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E300" s="14"/>
      <c r="V300" s="17"/>
      <c r="X300" s="12"/>
      <c r="Y300" s="10"/>
      <c r="AA300" s="14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V304" s="17"/>
      <c r="X304" s="12"/>
      <c r="Y304" s="10"/>
    </row>
    <row r="305" spans="1:43">
      <c r="B305" s="11"/>
      <c r="C305" s="10"/>
      <c r="V305" s="17"/>
      <c r="X305" s="11"/>
      <c r="Y305" s="10"/>
    </row>
    <row r="306" spans="1:43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>
      <c r="E308" s="1" t="s">
        <v>19</v>
      </c>
      <c r="V308" s="17"/>
      <c r="AA308" s="1" t="s">
        <v>19</v>
      </c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V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>
      <c r="V318" s="17"/>
    </row>
    <row r="319" spans="1:43">
      <c r="H319" s="216" t="s">
        <v>30</v>
      </c>
      <c r="I319" s="216"/>
      <c r="J319" s="216"/>
      <c r="V319" s="17"/>
      <c r="AA319" s="216" t="s">
        <v>31</v>
      </c>
      <c r="AB319" s="216"/>
      <c r="AC319" s="216"/>
    </row>
    <row r="320" spans="1:43">
      <c r="H320" s="216"/>
      <c r="I320" s="216"/>
      <c r="J320" s="216"/>
      <c r="V320" s="17"/>
      <c r="AA320" s="216"/>
      <c r="AB320" s="216"/>
      <c r="AC320" s="216"/>
    </row>
    <row r="321" spans="2:41">
      <c r="V321" s="17"/>
    </row>
    <row r="322" spans="2:41">
      <c r="V322" s="17"/>
    </row>
    <row r="323" spans="2:41" ht="23.25">
      <c r="B323" s="24" t="s">
        <v>65</v>
      </c>
      <c r="V323" s="17"/>
      <c r="X323" s="22" t="s">
        <v>65</v>
      </c>
    </row>
    <row r="324" spans="2:41" ht="23.25">
      <c r="B324" s="23" t="s">
        <v>32</v>
      </c>
      <c r="C324" s="20">
        <f>IF(X279="PAGADO",0,C284)</f>
        <v>0</v>
      </c>
      <c r="E324" s="217" t="s">
        <v>20</v>
      </c>
      <c r="F324" s="217"/>
      <c r="G324" s="217"/>
      <c r="H324" s="217"/>
      <c r="V324" s="17"/>
      <c r="X324" s="23" t="s">
        <v>32</v>
      </c>
      <c r="Y324" s="20">
        <f>IF(B1124="PAGADO",0,C329)</f>
        <v>0</v>
      </c>
      <c r="AA324" s="217" t="s">
        <v>20</v>
      </c>
      <c r="AB324" s="217"/>
      <c r="AC324" s="217"/>
      <c r="AD324" s="217"/>
    </row>
    <row r="325" spans="2:41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219" t="str">
        <f>IF(Y329&lt;0,"NO PAGAR","COBRAR'")</f>
        <v>COBRAR'</v>
      </c>
      <c r="Y330" s="219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>
      <c r="B331" s="219" t="str">
        <f>IF(C329&lt;0,"NO PAGAR","COBRAR'")</f>
        <v>COBRAR'</v>
      </c>
      <c r="C331" s="219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210" t="s">
        <v>9</v>
      </c>
      <c r="C332" s="211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210" t="s">
        <v>9</v>
      </c>
      <c r="Y332" s="211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1" t="s">
        <v>16</v>
      </c>
      <c r="C340" s="10"/>
      <c r="E340" s="212" t="s">
        <v>7</v>
      </c>
      <c r="F340" s="213"/>
      <c r="G340" s="214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212" t="s">
        <v>7</v>
      </c>
      <c r="AB340" s="213"/>
      <c r="AC340" s="214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>
      <c r="B341" s="11" t="s">
        <v>1413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>
      <c r="B342" s="12"/>
      <c r="C342" s="10"/>
      <c r="N342" s="212" t="s">
        <v>7</v>
      </c>
      <c r="O342" s="213"/>
      <c r="P342" s="213"/>
      <c r="Q342" s="214"/>
      <c r="R342" s="18">
        <f>SUM(R326:R341)</f>
        <v>0</v>
      </c>
      <c r="S342" s="3"/>
      <c r="V342" s="17"/>
      <c r="X342" s="12"/>
      <c r="Y342" s="10"/>
      <c r="AJ342" s="212" t="s">
        <v>7</v>
      </c>
      <c r="AK342" s="213"/>
      <c r="AL342" s="213"/>
      <c r="AM342" s="214"/>
      <c r="AN342" s="18">
        <f>SUM(AN326:AN341)</f>
        <v>0</v>
      </c>
      <c r="AO342" s="3"/>
    </row>
    <row r="343" spans="2:41">
      <c r="B343" s="12"/>
      <c r="C343" s="10"/>
      <c r="V343" s="17"/>
      <c r="X343" s="12"/>
      <c r="Y343" s="10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E345" s="14"/>
      <c r="V345" s="17"/>
      <c r="X345" s="12"/>
      <c r="Y345" s="10"/>
      <c r="AA345" s="14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V349" s="17"/>
      <c r="X349" s="12"/>
      <c r="Y349" s="10"/>
    </row>
    <row r="350" spans="2:41">
      <c r="B350" s="12"/>
      <c r="C350" s="10"/>
      <c r="V350" s="17"/>
      <c r="X350" s="12"/>
      <c r="Y350" s="10"/>
    </row>
    <row r="351" spans="2:41">
      <c r="B351" s="11"/>
      <c r="C351" s="10"/>
      <c r="V351" s="17"/>
      <c r="X351" s="11"/>
      <c r="Y351" s="10"/>
    </row>
    <row r="352" spans="2:41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>
      <c r="E353" s="1" t="s">
        <v>19</v>
      </c>
      <c r="V353" s="17"/>
      <c r="AA353" s="1" t="s">
        <v>19</v>
      </c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>
      <c r="V365" s="17"/>
    </row>
    <row r="366" spans="5:31">
      <c r="V366" s="17"/>
      <c r="AC366" s="215" t="s">
        <v>29</v>
      </c>
      <c r="AD366" s="215"/>
      <c r="AE366" s="215"/>
    </row>
    <row r="367" spans="5:31">
      <c r="H367" s="216" t="s">
        <v>28</v>
      </c>
      <c r="I367" s="216"/>
      <c r="J367" s="216"/>
      <c r="V367" s="17"/>
      <c r="AC367" s="215"/>
      <c r="AD367" s="215"/>
      <c r="AE367" s="215"/>
    </row>
    <row r="368" spans="5:31">
      <c r="H368" s="216"/>
      <c r="I368" s="216"/>
      <c r="J368" s="216"/>
      <c r="V368" s="17"/>
      <c r="AC368" s="215"/>
      <c r="AD368" s="215"/>
      <c r="AE368" s="215"/>
    </row>
    <row r="369" spans="2:41">
      <c r="V369" s="17"/>
    </row>
    <row r="370" spans="2:41">
      <c r="V370" s="17"/>
    </row>
    <row r="371" spans="2:41" ht="23.25">
      <c r="B371" s="22" t="s">
        <v>64</v>
      </c>
      <c r="V371" s="17"/>
      <c r="X371" s="22" t="s">
        <v>64</v>
      </c>
    </row>
    <row r="372" spans="2:41" ht="23.25">
      <c r="B372" s="23" t="s">
        <v>32</v>
      </c>
      <c r="C372" s="20">
        <f>IF(X324="PAGADO",0,Y329)</f>
        <v>0</v>
      </c>
      <c r="E372" s="217" t="s">
        <v>20</v>
      </c>
      <c r="F372" s="217"/>
      <c r="G372" s="217"/>
      <c r="H372" s="217"/>
      <c r="V372" s="17"/>
      <c r="X372" s="23" t="s">
        <v>32</v>
      </c>
      <c r="Y372" s="20">
        <f>IF(B372="PAGADO",0,C377)</f>
        <v>0</v>
      </c>
      <c r="AA372" s="217" t="s">
        <v>20</v>
      </c>
      <c r="AB372" s="217"/>
      <c r="AC372" s="217"/>
      <c r="AD372" s="217"/>
    </row>
    <row r="373" spans="2:41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>
      <c r="B378" s="218" t="str">
        <f>IF(C377&lt;0,"NO PAGAR","COBRAR")</f>
        <v>COBRAR</v>
      </c>
      <c r="C378" s="218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218" t="str">
        <f>IF(Y377&lt;0,"NO PAGAR","COBRAR")</f>
        <v>COBRAR</v>
      </c>
      <c r="Y378" s="218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210" t="s">
        <v>9</v>
      </c>
      <c r="C379" s="211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210" t="s">
        <v>9</v>
      </c>
      <c r="Y379" s="211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17</v>
      </c>
      <c r="C388" s="10"/>
      <c r="E388" s="212" t="s">
        <v>7</v>
      </c>
      <c r="F388" s="213"/>
      <c r="G388" s="214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212" t="s">
        <v>7</v>
      </c>
      <c r="AB388" s="213"/>
      <c r="AC388" s="214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>
      <c r="B390" s="12"/>
      <c r="C390" s="10"/>
      <c r="N390" s="212" t="s">
        <v>7</v>
      </c>
      <c r="O390" s="213"/>
      <c r="P390" s="213"/>
      <c r="Q390" s="214"/>
      <c r="R390" s="18">
        <f>SUM(R374:R389)</f>
        <v>0</v>
      </c>
      <c r="S390" s="3"/>
      <c r="V390" s="17"/>
      <c r="X390" s="12"/>
      <c r="Y390" s="10"/>
      <c r="AJ390" s="212" t="s">
        <v>7</v>
      </c>
      <c r="AK390" s="213"/>
      <c r="AL390" s="213"/>
      <c r="AM390" s="214"/>
      <c r="AN390" s="18">
        <f>SUM(AN374:AN389)</f>
        <v>0</v>
      </c>
      <c r="AO390" s="3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E393" s="14"/>
      <c r="V393" s="17"/>
      <c r="X393" s="12"/>
      <c r="Y393" s="10"/>
      <c r="AA393" s="14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2"/>
      <c r="C396" s="10"/>
      <c r="V396" s="17"/>
      <c r="X396" s="12"/>
      <c r="Y396" s="10"/>
    </row>
    <row r="397" spans="2:41">
      <c r="B397" s="12"/>
      <c r="C397" s="10"/>
      <c r="V397" s="17"/>
      <c r="X397" s="12"/>
      <c r="Y397" s="10"/>
    </row>
    <row r="398" spans="2:41">
      <c r="B398" s="11"/>
      <c r="C398" s="10"/>
      <c r="V398" s="17"/>
      <c r="X398" s="11"/>
      <c r="Y398" s="10"/>
    </row>
    <row r="399" spans="2:41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>
      <c r="E401" s="1" t="s">
        <v>19</v>
      </c>
      <c r="V401" s="17"/>
      <c r="AA401" s="1" t="s">
        <v>19</v>
      </c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V411" s="17"/>
    </row>
    <row r="412" spans="1:43">
      <c r="H412" s="216" t="s">
        <v>30</v>
      </c>
      <c r="I412" s="216"/>
      <c r="J412" s="216"/>
      <c r="V412" s="17"/>
      <c r="AA412" s="216" t="s">
        <v>31</v>
      </c>
      <c r="AB412" s="216"/>
      <c r="AC412" s="216"/>
    </row>
    <row r="413" spans="1:43">
      <c r="H413" s="216"/>
      <c r="I413" s="216"/>
      <c r="J413" s="216"/>
      <c r="V413" s="17"/>
      <c r="AA413" s="216"/>
      <c r="AB413" s="216"/>
      <c r="AC413" s="216"/>
    </row>
    <row r="414" spans="1:43">
      <c r="V414" s="17"/>
    </row>
    <row r="415" spans="1:43">
      <c r="V415" s="17"/>
    </row>
    <row r="416" spans="1:43" ht="23.25">
      <c r="B416" s="24" t="s">
        <v>64</v>
      </c>
      <c r="V416" s="17"/>
      <c r="X416" s="22" t="s">
        <v>64</v>
      </c>
    </row>
    <row r="417" spans="2:41" ht="23.25">
      <c r="B417" s="23" t="s">
        <v>32</v>
      </c>
      <c r="C417" s="20">
        <f>IF(X372="PAGADO",0,C377)</f>
        <v>0</v>
      </c>
      <c r="E417" s="217" t="s">
        <v>20</v>
      </c>
      <c r="F417" s="217"/>
      <c r="G417" s="217"/>
      <c r="H417" s="217"/>
      <c r="V417" s="17"/>
      <c r="X417" s="23" t="s">
        <v>32</v>
      </c>
      <c r="Y417" s="20">
        <f>IF(B1217="PAGADO",0,C422)</f>
        <v>0</v>
      </c>
      <c r="AA417" s="217" t="s">
        <v>20</v>
      </c>
      <c r="AB417" s="217"/>
      <c r="AC417" s="217"/>
      <c r="AD417" s="217"/>
    </row>
    <row r="418" spans="2:41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19" t="str">
        <f>IF(Y422&lt;0,"NO PAGAR","COBRAR'")</f>
        <v>COBRAR'</v>
      </c>
      <c r="Y423" s="219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>
      <c r="B424" s="219" t="str">
        <f>IF(C422&lt;0,"NO PAGAR","COBRAR'")</f>
        <v>COBRAR'</v>
      </c>
      <c r="C424" s="219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210" t="s">
        <v>9</v>
      </c>
      <c r="C425" s="211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210" t="s">
        <v>9</v>
      </c>
      <c r="Y425" s="211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16</v>
      </c>
      <c r="C433" s="10"/>
      <c r="E433" s="212" t="s">
        <v>7</v>
      </c>
      <c r="F433" s="213"/>
      <c r="G433" s="214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212" t="s">
        <v>7</v>
      </c>
      <c r="AB433" s="213"/>
      <c r="AC433" s="214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>
      <c r="B435" s="12"/>
      <c r="C435" s="10"/>
      <c r="N435" s="212" t="s">
        <v>7</v>
      </c>
      <c r="O435" s="213"/>
      <c r="P435" s="213"/>
      <c r="Q435" s="214"/>
      <c r="R435" s="18">
        <f>SUM(R419:R434)</f>
        <v>0</v>
      </c>
      <c r="S435" s="3"/>
      <c r="V435" s="17"/>
      <c r="X435" s="12"/>
      <c r="Y435" s="10"/>
      <c r="AJ435" s="212" t="s">
        <v>7</v>
      </c>
      <c r="AK435" s="213"/>
      <c r="AL435" s="213"/>
      <c r="AM435" s="214"/>
      <c r="AN435" s="18">
        <f>SUM(AN419:AN434)</f>
        <v>0</v>
      </c>
      <c r="AO435" s="3"/>
    </row>
    <row r="436" spans="2:41">
      <c r="B436" s="12"/>
      <c r="C436" s="10"/>
      <c r="V436" s="17"/>
      <c r="X436" s="12"/>
      <c r="Y436" s="10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E438" s="14"/>
      <c r="V438" s="17"/>
      <c r="X438" s="12"/>
      <c r="Y438" s="10"/>
      <c r="AA438" s="14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2"/>
      <c r="C442" s="10"/>
      <c r="V442" s="17"/>
      <c r="X442" s="12"/>
      <c r="Y442" s="10"/>
    </row>
    <row r="443" spans="2:41">
      <c r="B443" s="12"/>
      <c r="C443" s="10"/>
      <c r="V443" s="17"/>
      <c r="X443" s="12"/>
      <c r="Y443" s="10"/>
    </row>
    <row r="444" spans="2:41">
      <c r="B444" s="11"/>
      <c r="C444" s="10"/>
      <c r="V444" s="17"/>
      <c r="X444" s="11"/>
      <c r="Y444" s="10"/>
    </row>
    <row r="445" spans="2:41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>
      <c r="E446" s="1" t="s">
        <v>19</v>
      </c>
      <c r="V446" s="17"/>
      <c r="AA446" s="1" t="s">
        <v>19</v>
      </c>
    </row>
    <row r="447" spans="2:41">
      <c r="V447" s="17"/>
    </row>
    <row r="448" spans="2:41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</row>
    <row r="461" spans="8:31">
      <c r="V461" s="17"/>
    </row>
    <row r="462" spans="8:31">
      <c r="V462" s="17"/>
    </row>
    <row r="463" spans="8:31">
      <c r="V463" s="17"/>
      <c r="AC463" s="215" t="s">
        <v>29</v>
      </c>
      <c r="AD463" s="215"/>
      <c r="AE463" s="215"/>
    </row>
    <row r="464" spans="8:31">
      <c r="H464" s="216" t="s">
        <v>28</v>
      </c>
      <c r="I464" s="216"/>
      <c r="J464" s="216"/>
      <c r="V464" s="17"/>
      <c r="AC464" s="215"/>
      <c r="AD464" s="215"/>
      <c r="AE464" s="215"/>
    </row>
    <row r="465" spans="2:41">
      <c r="H465" s="216"/>
      <c r="I465" s="216"/>
      <c r="J465" s="216"/>
      <c r="V465" s="17"/>
      <c r="AC465" s="215"/>
      <c r="AD465" s="215"/>
      <c r="AE465" s="215"/>
    </row>
    <row r="466" spans="2:41">
      <c r="V466" s="17"/>
    </row>
    <row r="467" spans="2:41">
      <c r="V467" s="17"/>
    </row>
    <row r="468" spans="2:41" ht="23.25">
      <c r="B468" s="22" t="s">
        <v>66</v>
      </c>
      <c r="V468" s="17"/>
      <c r="X468" s="22" t="s">
        <v>66</v>
      </c>
    </row>
    <row r="469" spans="2:41" ht="23.25">
      <c r="B469" s="23" t="s">
        <v>32</v>
      </c>
      <c r="C469" s="20">
        <f>IF(X417="PAGADO",0,Y422)</f>
        <v>0</v>
      </c>
      <c r="E469" s="217" t="s">
        <v>20</v>
      </c>
      <c r="F469" s="217"/>
      <c r="G469" s="217"/>
      <c r="H469" s="217"/>
      <c r="V469" s="17"/>
      <c r="X469" s="23" t="s">
        <v>32</v>
      </c>
      <c r="Y469" s="20">
        <f>IF(B469="PAGADO",0,C474)</f>
        <v>0</v>
      </c>
      <c r="AA469" s="217" t="s">
        <v>20</v>
      </c>
      <c r="AB469" s="217"/>
      <c r="AC469" s="217"/>
      <c r="AD469" s="217"/>
    </row>
    <row r="470" spans="2:41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>
      <c r="B475" s="218" t="str">
        <f>IF(C474&lt;0,"NO PAGAR","COBRAR")</f>
        <v>COBRAR</v>
      </c>
      <c r="C475" s="218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218" t="str">
        <f>IF(Y474&lt;0,"NO PAGAR","COBRAR")</f>
        <v>COBRAR</v>
      </c>
      <c r="Y475" s="218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210" t="s">
        <v>9</v>
      </c>
      <c r="C476" s="211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210" t="s">
        <v>9</v>
      </c>
      <c r="Y476" s="211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17</v>
      </c>
      <c r="C485" s="10"/>
      <c r="E485" s="212" t="s">
        <v>7</v>
      </c>
      <c r="F485" s="213"/>
      <c r="G485" s="214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212" t="s">
        <v>7</v>
      </c>
      <c r="AB485" s="213"/>
      <c r="AC485" s="214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>
      <c r="B487" s="12"/>
      <c r="C487" s="10"/>
      <c r="N487" s="212" t="s">
        <v>7</v>
      </c>
      <c r="O487" s="213"/>
      <c r="P487" s="213"/>
      <c r="Q487" s="214"/>
      <c r="R487" s="18">
        <f>SUM(R471:R486)</f>
        <v>0</v>
      </c>
      <c r="S487" s="3"/>
      <c r="V487" s="17"/>
      <c r="X487" s="12"/>
      <c r="Y487" s="10"/>
      <c r="AJ487" s="212" t="s">
        <v>7</v>
      </c>
      <c r="AK487" s="213"/>
      <c r="AL487" s="213"/>
      <c r="AM487" s="214"/>
      <c r="AN487" s="18">
        <f>SUM(AN471:AN486)</f>
        <v>0</v>
      </c>
      <c r="AO487" s="3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E490" s="14"/>
      <c r="V490" s="17"/>
      <c r="X490" s="12"/>
      <c r="Y490" s="10"/>
      <c r="AA490" s="14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1"/>
      <c r="C495" s="10"/>
      <c r="V495" s="17"/>
      <c r="X495" s="11"/>
      <c r="Y495" s="10"/>
    </row>
    <row r="496" spans="2:41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>
      <c r="E498" s="1" t="s">
        <v>19</v>
      </c>
      <c r="V498" s="17"/>
      <c r="AA498" s="1" t="s">
        <v>19</v>
      </c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V503" s="17"/>
    </row>
    <row r="504" spans="1:43">
      <c r="V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>
      <c r="V508" s="17"/>
    </row>
    <row r="509" spans="1:43">
      <c r="H509" s="216" t="s">
        <v>30</v>
      </c>
      <c r="I509" s="216"/>
      <c r="J509" s="216"/>
      <c r="V509" s="17"/>
      <c r="AA509" s="216" t="s">
        <v>31</v>
      </c>
      <c r="AB509" s="216"/>
      <c r="AC509" s="216"/>
    </row>
    <row r="510" spans="1:43">
      <c r="H510" s="216"/>
      <c r="I510" s="216"/>
      <c r="J510" s="216"/>
      <c r="V510" s="17"/>
      <c r="AA510" s="216"/>
      <c r="AB510" s="216"/>
      <c r="AC510" s="216"/>
    </row>
    <row r="511" spans="1:43">
      <c r="V511" s="17"/>
    </row>
    <row r="512" spans="1:43">
      <c r="V512" s="17"/>
    </row>
    <row r="513" spans="2:41" ht="23.25">
      <c r="B513" s="24" t="s">
        <v>66</v>
      </c>
      <c r="V513" s="17"/>
      <c r="X513" s="22" t="s">
        <v>66</v>
      </c>
    </row>
    <row r="514" spans="2:41" ht="23.25">
      <c r="B514" s="23" t="s">
        <v>32</v>
      </c>
      <c r="C514" s="20">
        <f>IF(X469="PAGADO",0,C474)</f>
        <v>0</v>
      </c>
      <c r="E514" s="217" t="s">
        <v>20</v>
      </c>
      <c r="F514" s="217"/>
      <c r="G514" s="217"/>
      <c r="H514" s="217"/>
      <c r="V514" s="17"/>
      <c r="X514" s="23" t="s">
        <v>32</v>
      </c>
      <c r="Y514" s="20">
        <f>IF(B1314="PAGADO",0,C519)</f>
        <v>0</v>
      </c>
      <c r="AA514" s="217" t="s">
        <v>20</v>
      </c>
      <c r="AB514" s="217"/>
      <c r="AC514" s="217"/>
      <c r="AD514" s="217"/>
    </row>
    <row r="515" spans="2:41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219" t="str">
        <f>IF(Y519&lt;0,"NO PAGAR","COBRAR'")</f>
        <v>COBRAR'</v>
      </c>
      <c r="Y520" s="219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>
      <c r="B521" s="219" t="str">
        <f>IF(C519&lt;0,"NO PAGAR","COBRAR'")</f>
        <v>COBRAR'</v>
      </c>
      <c r="C521" s="219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210" t="s">
        <v>9</v>
      </c>
      <c r="C522" s="211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210" t="s">
        <v>9</v>
      </c>
      <c r="Y522" s="211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16</v>
      </c>
      <c r="C530" s="10"/>
      <c r="E530" s="212" t="s">
        <v>7</v>
      </c>
      <c r="F530" s="213"/>
      <c r="G530" s="214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212" t="s">
        <v>7</v>
      </c>
      <c r="AB530" s="213"/>
      <c r="AC530" s="214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>
      <c r="B532" s="12"/>
      <c r="C532" s="10"/>
      <c r="N532" s="212" t="s">
        <v>7</v>
      </c>
      <c r="O532" s="213"/>
      <c r="P532" s="213"/>
      <c r="Q532" s="214"/>
      <c r="R532" s="18">
        <f>SUM(R516:R531)</f>
        <v>0</v>
      </c>
      <c r="S532" s="3"/>
      <c r="V532" s="17"/>
      <c r="X532" s="12"/>
      <c r="Y532" s="10"/>
      <c r="AJ532" s="212" t="s">
        <v>7</v>
      </c>
      <c r="AK532" s="213"/>
      <c r="AL532" s="213"/>
      <c r="AM532" s="214"/>
      <c r="AN532" s="18">
        <f>SUM(AN516:AN531)</f>
        <v>0</v>
      </c>
      <c r="AO532" s="3"/>
    </row>
    <row r="533" spans="2:41">
      <c r="B533" s="12"/>
      <c r="C533" s="10"/>
      <c r="V533" s="17"/>
      <c r="X533" s="12"/>
      <c r="Y533" s="10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E535" s="14"/>
      <c r="V535" s="17"/>
      <c r="X535" s="12"/>
      <c r="Y535" s="10"/>
      <c r="AA535" s="14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V540" s="17"/>
      <c r="X540" s="12"/>
      <c r="Y540" s="10"/>
    </row>
    <row r="541" spans="2:41">
      <c r="B541" s="11"/>
      <c r="C541" s="10"/>
      <c r="V541" s="17"/>
      <c r="X541" s="11"/>
      <c r="Y541" s="10"/>
    </row>
    <row r="542" spans="2:41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>
      <c r="E543" s="1" t="s">
        <v>19</v>
      </c>
      <c r="V543" s="17"/>
      <c r="AA543" s="1" t="s">
        <v>19</v>
      </c>
    </row>
    <row r="544" spans="2:41">
      <c r="V544" s="17"/>
    </row>
    <row r="545" spans="22:22">
      <c r="V545" s="17"/>
    </row>
    <row r="546" spans="22:22">
      <c r="V546" s="17"/>
    </row>
    <row r="547" spans="22:22">
      <c r="V547" s="17"/>
    </row>
    <row r="548" spans="22:22">
      <c r="V548" s="17"/>
    </row>
    <row r="549" spans="22:22">
      <c r="V549" s="17"/>
    </row>
    <row r="550" spans="22:22">
      <c r="V550" s="17"/>
    </row>
    <row r="551" spans="22:22">
      <c r="V551" s="17"/>
    </row>
    <row r="552" spans="22:22">
      <c r="V552" s="17"/>
    </row>
    <row r="553" spans="22:22">
      <c r="V553" s="17"/>
    </row>
    <row r="554" spans="22:22">
      <c r="V554" s="17"/>
    </row>
    <row r="555" spans="22:22">
      <c r="V555" s="17"/>
    </row>
    <row r="556" spans="22:22">
      <c r="V556" s="17"/>
    </row>
    <row r="557" spans="22:22">
      <c r="V557" s="17"/>
    </row>
    <row r="558" spans="22:22">
      <c r="V558" s="17"/>
    </row>
    <row r="559" spans="22:22">
      <c r="V559" s="17"/>
    </row>
    <row r="560" spans="22:22">
      <c r="V560" s="17"/>
    </row>
    <row r="561" spans="2:41">
      <c r="V561" s="17"/>
    </row>
    <row r="562" spans="2:41">
      <c r="V562" s="17"/>
      <c r="AC562" s="215" t="s">
        <v>29</v>
      </c>
      <c r="AD562" s="215"/>
      <c r="AE562" s="215"/>
    </row>
    <row r="563" spans="2:41">
      <c r="H563" s="216" t="s">
        <v>28</v>
      </c>
      <c r="I563" s="216"/>
      <c r="J563" s="216"/>
      <c r="V563" s="17"/>
      <c r="AC563" s="215"/>
      <c r="AD563" s="215"/>
      <c r="AE563" s="215"/>
    </row>
    <row r="564" spans="2:41">
      <c r="H564" s="216"/>
      <c r="I564" s="216"/>
      <c r="J564" s="216"/>
      <c r="V564" s="17"/>
      <c r="AC564" s="215"/>
      <c r="AD564" s="215"/>
      <c r="AE564" s="215"/>
    </row>
    <row r="565" spans="2:41">
      <c r="V565" s="17"/>
    </row>
    <row r="566" spans="2:41">
      <c r="V566" s="17"/>
    </row>
    <row r="567" spans="2:41" ht="23.25">
      <c r="B567" s="22" t="s">
        <v>67</v>
      </c>
      <c r="V567" s="17"/>
      <c r="X567" s="22" t="s">
        <v>67</v>
      </c>
    </row>
    <row r="568" spans="2:41" ht="23.25">
      <c r="B568" s="23" t="s">
        <v>32</v>
      </c>
      <c r="C568" s="20">
        <f>IF(X514="PAGADO",0,Y519)</f>
        <v>0</v>
      </c>
      <c r="E568" s="217" t="s">
        <v>20</v>
      </c>
      <c r="F568" s="217"/>
      <c r="G568" s="217"/>
      <c r="H568" s="217"/>
      <c r="V568" s="17"/>
      <c r="X568" s="23" t="s">
        <v>32</v>
      </c>
      <c r="Y568" s="20">
        <f>IF(B568="PAGADO",0,C573)</f>
        <v>0</v>
      </c>
      <c r="AA568" s="217" t="s">
        <v>20</v>
      </c>
      <c r="AB568" s="217"/>
      <c r="AC568" s="217"/>
      <c r="AD568" s="217"/>
    </row>
    <row r="569" spans="2:41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>
      <c r="B574" s="218" t="str">
        <f>IF(C573&lt;0,"NO PAGAR","COBRAR")</f>
        <v>COBRAR</v>
      </c>
      <c r="C574" s="218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218" t="str">
        <f>IF(Y573&lt;0,"NO PAGAR","COBRAR")</f>
        <v>COBRAR</v>
      </c>
      <c r="Y574" s="21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210" t="s">
        <v>9</v>
      </c>
      <c r="C575" s="211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210" t="s">
        <v>9</v>
      </c>
      <c r="Y575" s="211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17</v>
      </c>
      <c r="C584" s="10"/>
      <c r="E584" s="212" t="s">
        <v>7</v>
      </c>
      <c r="F584" s="213"/>
      <c r="G584" s="214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212" t="s">
        <v>7</v>
      </c>
      <c r="AB584" s="213"/>
      <c r="AC584" s="214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>
      <c r="B586" s="12"/>
      <c r="C586" s="10"/>
      <c r="N586" s="212" t="s">
        <v>7</v>
      </c>
      <c r="O586" s="213"/>
      <c r="P586" s="213"/>
      <c r="Q586" s="214"/>
      <c r="R586" s="18">
        <f>SUM(R570:R585)</f>
        <v>0</v>
      </c>
      <c r="S586" s="3"/>
      <c r="V586" s="17"/>
      <c r="X586" s="12"/>
      <c r="Y586" s="10"/>
      <c r="AJ586" s="212" t="s">
        <v>7</v>
      </c>
      <c r="AK586" s="213"/>
      <c r="AL586" s="213"/>
      <c r="AM586" s="214"/>
      <c r="AN586" s="18">
        <f>SUM(AN570:AN585)</f>
        <v>0</v>
      </c>
      <c r="AO586" s="3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E589" s="14"/>
      <c r="V589" s="17"/>
      <c r="X589" s="12"/>
      <c r="Y589" s="10"/>
      <c r="AA589" s="14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1:43">
      <c r="B593" s="12"/>
      <c r="C593" s="10"/>
      <c r="V593" s="17"/>
      <c r="X593" s="12"/>
      <c r="Y593" s="10"/>
    </row>
    <row r="594" spans="1:43">
      <c r="B594" s="11"/>
      <c r="C594" s="10"/>
      <c r="V594" s="17"/>
      <c r="X594" s="11"/>
      <c r="Y594" s="10"/>
    </row>
    <row r="595" spans="1:43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>
      <c r="E597" s="1" t="s">
        <v>19</v>
      </c>
      <c r="V597" s="17"/>
      <c r="AA597" s="1" t="s">
        <v>19</v>
      </c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V602" s="17"/>
    </row>
    <row r="603" spans="1:43">
      <c r="V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>
      <c r="V607" s="17"/>
    </row>
    <row r="608" spans="1:43">
      <c r="H608" s="216" t="s">
        <v>30</v>
      </c>
      <c r="I608" s="216"/>
      <c r="J608" s="216"/>
      <c r="V608" s="17"/>
      <c r="AA608" s="216" t="s">
        <v>31</v>
      </c>
      <c r="AB608" s="216"/>
      <c r="AC608" s="216"/>
    </row>
    <row r="609" spans="2:41">
      <c r="H609" s="216"/>
      <c r="I609" s="216"/>
      <c r="J609" s="216"/>
      <c r="V609" s="17"/>
      <c r="AA609" s="216"/>
      <c r="AB609" s="216"/>
      <c r="AC609" s="216"/>
    </row>
    <row r="610" spans="2:41">
      <c r="V610" s="17"/>
    </row>
    <row r="611" spans="2:41">
      <c r="V611" s="17"/>
    </row>
    <row r="612" spans="2:41" ht="23.25">
      <c r="B612" s="24" t="s">
        <v>67</v>
      </c>
      <c r="V612" s="17"/>
      <c r="X612" s="22" t="s">
        <v>67</v>
      </c>
    </row>
    <row r="613" spans="2:41" ht="23.25">
      <c r="B613" s="23" t="s">
        <v>32</v>
      </c>
      <c r="C613" s="20">
        <f>IF(X568="PAGADO",0,C573)</f>
        <v>0</v>
      </c>
      <c r="E613" s="217" t="s">
        <v>20</v>
      </c>
      <c r="F613" s="217"/>
      <c r="G613" s="217"/>
      <c r="H613" s="217"/>
      <c r="V613" s="17"/>
      <c r="X613" s="23" t="s">
        <v>32</v>
      </c>
      <c r="Y613" s="20">
        <f>IF(B1413="PAGADO",0,C618)</f>
        <v>0</v>
      </c>
      <c r="AA613" s="217" t="s">
        <v>20</v>
      </c>
      <c r="AB613" s="217"/>
      <c r="AC613" s="217"/>
      <c r="AD613" s="217"/>
    </row>
    <row r="614" spans="2:41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219" t="str">
        <f>IF(Y618&lt;0,"NO PAGAR","COBRAR'")</f>
        <v>COBRAR'</v>
      </c>
      <c r="Y619" s="219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>
      <c r="B620" s="219" t="str">
        <f>IF(C618&lt;0,"NO PAGAR","COBRAR'")</f>
        <v>COBRAR'</v>
      </c>
      <c r="C620" s="219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210" t="s">
        <v>9</v>
      </c>
      <c r="C621" s="211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210" t="s">
        <v>9</v>
      </c>
      <c r="Y621" s="211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212" t="s">
        <v>7</v>
      </c>
      <c r="F629" s="213"/>
      <c r="G629" s="214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212" t="s">
        <v>7</v>
      </c>
      <c r="AB629" s="213"/>
      <c r="AC629" s="214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>
      <c r="B631" s="12"/>
      <c r="C631" s="10"/>
      <c r="N631" s="212" t="s">
        <v>7</v>
      </c>
      <c r="O631" s="213"/>
      <c r="P631" s="213"/>
      <c r="Q631" s="214"/>
      <c r="R631" s="18">
        <f>SUM(R615:R630)</f>
        <v>0</v>
      </c>
      <c r="S631" s="3"/>
      <c r="V631" s="17"/>
      <c r="X631" s="12"/>
      <c r="Y631" s="10"/>
      <c r="AJ631" s="212" t="s">
        <v>7</v>
      </c>
      <c r="AK631" s="213"/>
      <c r="AL631" s="213"/>
      <c r="AM631" s="214"/>
      <c r="AN631" s="18">
        <f>SUM(AN615:AN630)</f>
        <v>0</v>
      </c>
      <c r="AO631" s="3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E634" s="14"/>
      <c r="V634" s="17"/>
      <c r="X634" s="12"/>
      <c r="Y634" s="10"/>
      <c r="AA634" s="14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1"/>
      <c r="C640" s="10"/>
      <c r="V640" s="17"/>
      <c r="X640" s="11"/>
      <c r="Y640" s="10"/>
    </row>
    <row r="641" spans="2:31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>
      <c r="E642" s="1" t="s">
        <v>19</v>
      </c>
      <c r="V642" s="17"/>
      <c r="AA642" s="1" t="s">
        <v>19</v>
      </c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>
      <c r="V653" s="17"/>
    </row>
    <row r="654" spans="2:31">
      <c r="V654" s="17"/>
    </row>
    <row r="655" spans="2:31">
      <c r="V655" s="17"/>
      <c r="AC655" s="215" t="s">
        <v>29</v>
      </c>
      <c r="AD655" s="215"/>
      <c r="AE655" s="215"/>
    </row>
    <row r="656" spans="2:31">
      <c r="H656" s="216" t="s">
        <v>28</v>
      </c>
      <c r="I656" s="216"/>
      <c r="J656" s="216"/>
      <c r="V656" s="17"/>
      <c r="AC656" s="215"/>
      <c r="AD656" s="215"/>
      <c r="AE656" s="215"/>
    </row>
    <row r="657" spans="2:41">
      <c r="H657" s="216"/>
      <c r="I657" s="216"/>
      <c r="J657" s="216"/>
      <c r="V657" s="17"/>
      <c r="AC657" s="215"/>
      <c r="AD657" s="215"/>
      <c r="AE657" s="215"/>
    </row>
    <row r="658" spans="2:41">
      <c r="V658" s="17"/>
    </row>
    <row r="659" spans="2:41">
      <c r="V659" s="17"/>
    </row>
    <row r="660" spans="2:41" ht="23.25">
      <c r="B660" s="22" t="s">
        <v>68</v>
      </c>
      <c r="V660" s="17"/>
      <c r="X660" s="22" t="s">
        <v>68</v>
      </c>
    </row>
    <row r="661" spans="2:41" ht="23.25">
      <c r="B661" s="23" t="s">
        <v>32</v>
      </c>
      <c r="C661" s="20">
        <f>IF(X613="PAGADO",0,Y618)</f>
        <v>0</v>
      </c>
      <c r="E661" s="217" t="s">
        <v>20</v>
      </c>
      <c r="F661" s="217"/>
      <c r="G661" s="217"/>
      <c r="H661" s="217"/>
      <c r="V661" s="17"/>
      <c r="X661" s="23" t="s">
        <v>32</v>
      </c>
      <c r="Y661" s="20">
        <f>IF(B661="PAGADO",0,C666)</f>
        <v>0</v>
      </c>
      <c r="AA661" s="217" t="s">
        <v>20</v>
      </c>
      <c r="AB661" s="217"/>
      <c r="AC661" s="217"/>
      <c r="AD661" s="217"/>
    </row>
    <row r="662" spans="2:41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>
      <c r="B667" s="218" t="str">
        <f>IF(C666&lt;0,"NO PAGAR","COBRAR")</f>
        <v>COBRAR</v>
      </c>
      <c r="C667" s="218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218" t="str">
        <f>IF(Y666&lt;0,"NO PAGAR","COBRAR")</f>
        <v>COBRAR</v>
      </c>
      <c r="Y667" s="218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210" t="s">
        <v>9</v>
      </c>
      <c r="C668" s="211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210" t="s">
        <v>9</v>
      </c>
      <c r="Y668" s="211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17</v>
      </c>
      <c r="C677" s="10"/>
      <c r="E677" s="212" t="s">
        <v>7</v>
      </c>
      <c r="F677" s="213"/>
      <c r="G677" s="214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212" t="s">
        <v>7</v>
      </c>
      <c r="AB677" s="213"/>
      <c r="AC677" s="214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>
      <c r="B679" s="12"/>
      <c r="C679" s="10"/>
      <c r="N679" s="212" t="s">
        <v>7</v>
      </c>
      <c r="O679" s="213"/>
      <c r="P679" s="213"/>
      <c r="Q679" s="214"/>
      <c r="R679" s="18">
        <f>SUM(R663:R678)</f>
        <v>0</v>
      </c>
      <c r="S679" s="3"/>
      <c r="V679" s="17"/>
      <c r="X679" s="12"/>
      <c r="Y679" s="10"/>
      <c r="AJ679" s="212" t="s">
        <v>7</v>
      </c>
      <c r="AK679" s="213"/>
      <c r="AL679" s="213"/>
      <c r="AM679" s="214"/>
      <c r="AN679" s="18">
        <f>SUM(AN663:AN678)</f>
        <v>0</v>
      </c>
      <c r="AO679" s="3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E682" s="14"/>
      <c r="V682" s="17"/>
      <c r="X682" s="12"/>
      <c r="Y682" s="10"/>
      <c r="AA682" s="14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1"/>
      <c r="C687" s="10"/>
      <c r="V687" s="17"/>
      <c r="X687" s="11"/>
      <c r="Y687" s="10"/>
    </row>
    <row r="688" spans="2:41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>
      <c r="E690" s="1" t="s">
        <v>19</v>
      </c>
      <c r="V690" s="17"/>
      <c r="AA690" s="1" t="s">
        <v>19</v>
      </c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V695" s="17"/>
    </row>
    <row r="696" spans="1:43">
      <c r="V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>
      <c r="V700" s="17"/>
    </row>
    <row r="701" spans="1:43">
      <c r="H701" s="216" t="s">
        <v>30</v>
      </c>
      <c r="I701" s="216"/>
      <c r="J701" s="216"/>
      <c r="V701" s="17"/>
      <c r="AA701" s="216" t="s">
        <v>31</v>
      </c>
      <c r="AB701" s="216"/>
      <c r="AC701" s="216"/>
    </row>
    <row r="702" spans="1:43">
      <c r="H702" s="216"/>
      <c r="I702" s="216"/>
      <c r="J702" s="216"/>
      <c r="V702" s="17"/>
      <c r="AA702" s="216"/>
      <c r="AB702" s="216"/>
      <c r="AC702" s="216"/>
    </row>
    <row r="703" spans="1:43">
      <c r="V703" s="17"/>
    </row>
    <row r="704" spans="1:43">
      <c r="V704" s="17"/>
    </row>
    <row r="705" spans="2:41" ht="23.25">
      <c r="B705" s="24" t="s">
        <v>68</v>
      </c>
      <c r="V705" s="17"/>
      <c r="X705" s="22" t="s">
        <v>68</v>
      </c>
    </row>
    <row r="706" spans="2:41" ht="23.25">
      <c r="B706" s="23" t="s">
        <v>32</v>
      </c>
      <c r="C706" s="20">
        <f>IF(X661="PAGADO",0,C666)</f>
        <v>0</v>
      </c>
      <c r="E706" s="217" t="s">
        <v>20</v>
      </c>
      <c r="F706" s="217"/>
      <c r="G706" s="217"/>
      <c r="H706" s="217"/>
      <c r="V706" s="17"/>
      <c r="X706" s="23" t="s">
        <v>32</v>
      </c>
      <c r="Y706" s="20">
        <f>IF(B1506="PAGADO",0,C711)</f>
        <v>0</v>
      </c>
      <c r="AA706" s="217" t="s">
        <v>20</v>
      </c>
      <c r="AB706" s="217"/>
      <c r="AC706" s="217"/>
      <c r="AD706" s="217"/>
    </row>
    <row r="707" spans="2:41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219" t="str">
        <f>IF(Y711&lt;0,"NO PAGAR","COBRAR'")</f>
        <v>COBRAR'</v>
      </c>
      <c r="Y712" s="219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>
      <c r="B713" s="219" t="str">
        <f>IF(C711&lt;0,"NO PAGAR","COBRAR'")</f>
        <v>COBRAR'</v>
      </c>
      <c r="C713" s="219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210" t="s">
        <v>9</v>
      </c>
      <c r="C714" s="211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210" t="s">
        <v>9</v>
      </c>
      <c r="Y714" s="211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16</v>
      </c>
      <c r="C722" s="10"/>
      <c r="E722" s="212" t="s">
        <v>7</v>
      </c>
      <c r="F722" s="213"/>
      <c r="G722" s="214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212" t="s">
        <v>7</v>
      </c>
      <c r="AB722" s="213"/>
      <c r="AC722" s="214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>
      <c r="B724" s="12"/>
      <c r="C724" s="10"/>
      <c r="N724" s="212" t="s">
        <v>7</v>
      </c>
      <c r="O724" s="213"/>
      <c r="P724" s="213"/>
      <c r="Q724" s="214"/>
      <c r="R724" s="18">
        <f>SUM(R708:R723)</f>
        <v>0</v>
      </c>
      <c r="S724" s="3"/>
      <c r="V724" s="17"/>
      <c r="X724" s="12"/>
      <c r="Y724" s="10"/>
      <c r="AJ724" s="212" t="s">
        <v>7</v>
      </c>
      <c r="AK724" s="213"/>
      <c r="AL724" s="213"/>
      <c r="AM724" s="214"/>
      <c r="AN724" s="18">
        <f>SUM(AN708:AN723)</f>
        <v>0</v>
      </c>
      <c r="AO724" s="3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E727" s="14"/>
      <c r="V727" s="17"/>
      <c r="X727" s="12"/>
      <c r="Y727" s="10"/>
      <c r="AA727" s="14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1"/>
      <c r="C733" s="10"/>
      <c r="V733" s="17"/>
      <c r="X733" s="11"/>
      <c r="Y733" s="10"/>
    </row>
    <row r="734" spans="2:41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>
      <c r="E735" s="1" t="s">
        <v>19</v>
      </c>
      <c r="V735" s="17"/>
      <c r="AA735" s="1" t="s">
        <v>19</v>
      </c>
    </row>
    <row r="736" spans="2:41">
      <c r="V736" s="17"/>
    </row>
    <row r="737" spans="8:31">
      <c r="V737" s="17"/>
    </row>
    <row r="738" spans="8:31">
      <c r="V738" s="17"/>
    </row>
    <row r="739" spans="8:31">
      <c r="V739" s="17"/>
    </row>
    <row r="740" spans="8:31">
      <c r="V740" s="17"/>
    </row>
    <row r="741" spans="8:31">
      <c r="V741" s="17"/>
    </row>
    <row r="742" spans="8:31">
      <c r="V742" s="17"/>
    </row>
    <row r="743" spans="8:31">
      <c r="V743" s="17"/>
    </row>
    <row r="744" spans="8:31">
      <c r="V744" s="17"/>
    </row>
    <row r="745" spans="8:31">
      <c r="V745" s="17"/>
    </row>
    <row r="746" spans="8:31">
      <c r="V746" s="17"/>
    </row>
    <row r="747" spans="8:31">
      <c r="V747" s="17"/>
    </row>
    <row r="748" spans="8:31">
      <c r="V748" s="17"/>
      <c r="AC748" s="215" t="s">
        <v>29</v>
      </c>
      <c r="AD748" s="215"/>
      <c r="AE748" s="215"/>
    </row>
    <row r="749" spans="8:31">
      <c r="H749" s="216" t="s">
        <v>28</v>
      </c>
      <c r="I749" s="216"/>
      <c r="J749" s="216"/>
      <c r="V749" s="17"/>
      <c r="AC749" s="215"/>
      <c r="AD749" s="215"/>
      <c r="AE749" s="215"/>
    </row>
    <row r="750" spans="8:31">
      <c r="H750" s="216"/>
      <c r="I750" s="216"/>
      <c r="J750" s="216"/>
      <c r="V750" s="17"/>
      <c r="AC750" s="215"/>
      <c r="AD750" s="215"/>
      <c r="AE750" s="215"/>
    </row>
    <row r="751" spans="8:31">
      <c r="V751" s="17"/>
    </row>
    <row r="752" spans="8:31">
      <c r="V752" s="17"/>
    </row>
    <row r="753" spans="2:41" ht="23.25">
      <c r="B753" s="22" t="s">
        <v>69</v>
      </c>
      <c r="V753" s="17"/>
      <c r="X753" s="22" t="s">
        <v>69</v>
      </c>
    </row>
    <row r="754" spans="2:41" ht="23.25">
      <c r="B754" s="23" t="s">
        <v>32</v>
      </c>
      <c r="C754" s="20">
        <f>IF(X706="PAGADO",0,Y711)</f>
        <v>0</v>
      </c>
      <c r="E754" s="217" t="s">
        <v>20</v>
      </c>
      <c r="F754" s="217"/>
      <c r="G754" s="217"/>
      <c r="H754" s="217"/>
      <c r="V754" s="17"/>
      <c r="X754" s="23" t="s">
        <v>32</v>
      </c>
      <c r="Y754" s="20">
        <f>IF(B754="PAGADO",0,C759)</f>
        <v>0</v>
      </c>
      <c r="AA754" s="217" t="s">
        <v>20</v>
      </c>
      <c r="AB754" s="217"/>
      <c r="AC754" s="217"/>
      <c r="AD754" s="217"/>
    </row>
    <row r="755" spans="2:41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>
      <c r="B760" s="218" t="str">
        <f>IF(C759&lt;0,"NO PAGAR","COBRAR")</f>
        <v>COBRAR</v>
      </c>
      <c r="C760" s="218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218" t="str">
        <f>IF(Y759&lt;0,"NO PAGAR","COBRAR")</f>
        <v>COBRAR</v>
      </c>
      <c r="Y760" s="218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210" t="s">
        <v>9</v>
      </c>
      <c r="C761" s="211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210" t="s">
        <v>9</v>
      </c>
      <c r="Y761" s="211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17</v>
      </c>
      <c r="C770" s="10"/>
      <c r="E770" s="212" t="s">
        <v>7</v>
      </c>
      <c r="F770" s="213"/>
      <c r="G770" s="214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212" t="s">
        <v>7</v>
      </c>
      <c r="AB770" s="213"/>
      <c r="AC770" s="214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>
      <c r="B772" s="12"/>
      <c r="C772" s="10"/>
      <c r="N772" s="212" t="s">
        <v>7</v>
      </c>
      <c r="O772" s="213"/>
      <c r="P772" s="213"/>
      <c r="Q772" s="214"/>
      <c r="R772" s="18">
        <f>SUM(R756:R771)</f>
        <v>0</v>
      </c>
      <c r="S772" s="3"/>
      <c r="V772" s="17"/>
      <c r="X772" s="12"/>
      <c r="Y772" s="10"/>
      <c r="AJ772" s="212" t="s">
        <v>7</v>
      </c>
      <c r="AK772" s="213"/>
      <c r="AL772" s="213"/>
      <c r="AM772" s="214"/>
      <c r="AN772" s="18">
        <f>SUM(AN756:AN771)</f>
        <v>0</v>
      </c>
      <c r="AO772" s="3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E775" s="14"/>
      <c r="V775" s="17"/>
      <c r="X775" s="12"/>
      <c r="Y775" s="10"/>
      <c r="AA775" s="14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1"/>
      <c r="C780" s="10"/>
      <c r="V780" s="17"/>
      <c r="X780" s="11"/>
      <c r="Y780" s="10"/>
    </row>
    <row r="781" spans="2:41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>
      <c r="E783" s="1" t="s">
        <v>19</v>
      </c>
      <c r="V783" s="17"/>
      <c r="AA783" s="1" t="s">
        <v>19</v>
      </c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V788" s="17"/>
    </row>
    <row r="789" spans="1:43">
      <c r="V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>
      <c r="V793" s="17"/>
    </row>
    <row r="794" spans="1:43">
      <c r="H794" s="216" t="s">
        <v>30</v>
      </c>
      <c r="I794" s="216"/>
      <c r="J794" s="216"/>
      <c r="V794" s="17"/>
      <c r="AA794" s="216" t="s">
        <v>31</v>
      </c>
      <c r="AB794" s="216"/>
      <c r="AC794" s="216"/>
    </row>
    <row r="795" spans="1:43">
      <c r="H795" s="216"/>
      <c r="I795" s="216"/>
      <c r="J795" s="216"/>
      <c r="V795" s="17"/>
      <c r="AA795" s="216"/>
      <c r="AB795" s="216"/>
      <c r="AC795" s="216"/>
    </row>
    <row r="796" spans="1:43">
      <c r="V796" s="17"/>
    </row>
    <row r="797" spans="1:43">
      <c r="V797" s="17"/>
    </row>
    <row r="798" spans="1:43" ht="23.25">
      <c r="B798" s="24" t="s">
        <v>69</v>
      </c>
      <c r="V798" s="17"/>
      <c r="X798" s="22" t="s">
        <v>69</v>
      </c>
    </row>
    <row r="799" spans="1:43" ht="23.25">
      <c r="B799" s="23" t="s">
        <v>32</v>
      </c>
      <c r="C799" s="20">
        <f>IF(X754="PAGADO",0,C759)</f>
        <v>0</v>
      </c>
      <c r="E799" s="217" t="s">
        <v>20</v>
      </c>
      <c r="F799" s="217"/>
      <c r="G799" s="217"/>
      <c r="H799" s="217"/>
      <c r="V799" s="17"/>
      <c r="X799" s="23" t="s">
        <v>32</v>
      </c>
      <c r="Y799" s="20">
        <f>IF(B1599="PAGADO",0,C804)</f>
        <v>0</v>
      </c>
      <c r="AA799" s="217" t="s">
        <v>20</v>
      </c>
      <c r="AB799" s="217"/>
      <c r="AC799" s="217"/>
      <c r="AD799" s="217"/>
    </row>
    <row r="800" spans="1:43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219" t="str">
        <f>IF(Y804&lt;0,"NO PAGAR","COBRAR'")</f>
        <v>COBRAR'</v>
      </c>
      <c r="Y805" s="219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>
      <c r="B806" s="219" t="str">
        <f>IF(C804&lt;0,"NO PAGAR","COBRAR'")</f>
        <v>COBRAR'</v>
      </c>
      <c r="C806" s="219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210" t="s">
        <v>9</v>
      </c>
      <c r="C807" s="211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210" t="s">
        <v>9</v>
      </c>
      <c r="Y807" s="211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16</v>
      </c>
      <c r="C815" s="10"/>
      <c r="E815" s="212" t="s">
        <v>7</v>
      </c>
      <c r="F815" s="213"/>
      <c r="G815" s="214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212" t="s">
        <v>7</v>
      </c>
      <c r="AB815" s="213"/>
      <c r="AC815" s="214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>
      <c r="B817" s="12"/>
      <c r="C817" s="10"/>
      <c r="N817" s="212" t="s">
        <v>7</v>
      </c>
      <c r="O817" s="213"/>
      <c r="P817" s="213"/>
      <c r="Q817" s="214"/>
      <c r="R817" s="18">
        <f>SUM(R801:R816)</f>
        <v>0</v>
      </c>
      <c r="S817" s="3"/>
      <c r="V817" s="17"/>
      <c r="X817" s="12"/>
      <c r="Y817" s="10"/>
      <c r="AJ817" s="212" t="s">
        <v>7</v>
      </c>
      <c r="AK817" s="213"/>
      <c r="AL817" s="213"/>
      <c r="AM817" s="214"/>
      <c r="AN817" s="18">
        <f>SUM(AN801:AN816)</f>
        <v>0</v>
      </c>
      <c r="AO817" s="3"/>
    </row>
    <row r="818" spans="2:41">
      <c r="B818" s="12"/>
      <c r="C818" s="10"/>
      <c r="V818" s="17"/>
      <c r="X818" s="12"/>
      <c r="Y818" s="10"/>
    </row>
    <row r="819" spans="2:41">
      <c r="B819" s="12"/>
      <c r="C819" s="10"/>
      <c r="V819" s="17"/>
      <c r="X819" s="12"/>
      <c r="Y819" s="10"/>
    </row>
    <row r="820" spans="2:41">
      <c r="B820" s="12"/>
      <c r="C820" s="10"/>
      <c r="E820" s="14"/>
      <c r="V820" s="17"/>
      <c r="X820" s="12"/>
      <c r="Y820" s="10"/>
      <c r="AA820" s="14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1"/>
      <c r="C826" s="10"/>
      <c r="V826" s="17"/>
      <c r="X826" s="11"/>
      <c r="Y826" s="10"/>
    </row>
    <row r="827" spans="2:41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>
      <c r="E828" s="1" t="s">
        <v>19</v>
      </c>
      <c r="V828" s="17"/>
      <c r="AA828" s="1" t="s">
        <v>19</v>
      </c>
    </row>
    <row r="829" spans="2:41">
      <c r="V829" s="17"/>
    </row>
    <row r="830" spans="2:41">
      <c r="V830" s="17"/>
    </row>
    <row r="831" spans="2:41">
      <c r="V831" s="17"/>
    </row>
    <row r="832" spans="2:41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</row>
    <row r="840" spans="2:41">
      <c r="V840" s="17"/>
    </row>
    <row r="841" spans="2:41">
      <c r="V841" s="17"/>
      <c r="AC841" s="215" t="s">
        <v>29</v>
      </c>
      <c r="AD841" s="215"/>
      <c r="AE841" s="215"/>
    </row>
    <row r="842" spans="2:41">
      <c r="H842" s="216" t="s">
        <v>28</v>
      </c>
      <c r="I842" s="216"/>
      <c r="J842" s="216"/>
      <c r="V842" s="17"/>
      <c r="AC842" s="215"/>
      <c r="AD842" s="215"/>
      <c r="AE842" s="215"/>
    </row>
    <row r="843" spans="2:41">
      <c r="H843" s="216"/>
      <c r="I843" s="216"/>
      <c r="J843" s="216"/>
      <c r="V843" s="17"/>
      <c r="AC843" s="215"/>
      <c r="AD843" s="215"/>
      <c r="AE843" s="215"/>
    </row>
    <row r="844" spans="2:41">
      <c r="V844" s="17"/>
    </row>
    <row r="845" spans="2:41">
      <c r="V845" s="17"/>
    </row>
    <row r="846" spans="2:41" ht="23.25">
      <c r="B846" s="22" t="s">
        <v>70</v>
      </c>
      <c r="V846" s="17"/>
      <c r="X846" s="22" t="s">
        <v>70</v>
      </c>
    </row>
    <row r="847" spans="2:41" ht="23.25">
      <c r="B847" s="23" t="s">
        <v>32</v>
      </c>
      <c r="C847" s="20">
        <f>IF(X799="PAGADO",0,Y804)</f>
        <v>0</v>
      </c>
      <c r="E847" s="217" t="s">
        <v>20</v>
      </c>
      <c r="F847" s="217"/>
      <c r="G847" s="217"/>
      <c r="H847" s="217"/>
      <c r="V847" s="17"/>
      <c r="X847" s="23" t="s">
        <v>32</v>
      </c>
      <c r="Y847" s="20">
        <f>IF(B847="PAGADO",0,C852)</f>
        <v>0</v>
      </c>
      <c r="AA847" s="217" t="s">
        <v>20</v>
      </c>
      <c r="AB847" s="217"/>
      <c r="AC847" s="217"/>
      <c r="AD847" s="217"/>
    </row>
    <row r="848" spans="2:41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>
      <c r="B853" s="218" t="str">
        <f>IF(C852&lt;0,"NO PAGAR","COBRAR")</f>
        <v>COBRAR</v>
      </c>
      <c r="C853" s="218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218" t="str">
        <f>IF(Y852&lt;0,"NO PAGAR","COBRAR")</f>
        <v>COBRAR</v>
      </c>
      <c r="Y853" s="218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210" t="s">
        <v>9</v>
      </c>
      <c r="C854" s="211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210" t="s">
        <v>9</v>
      </c>
      <c r="Y854" s="211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212" t="s">
        <v>7</v>
      </c>
      <c r="F863" s="213"/>
      <c r="G863" s="214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212" t="s">
        <v>7</v>
      </c>
      <c r="AB863" s="213"/>
      <c r="AC863" s="214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>
      <c r="B865" s="12"/>
      <c r="C865" s="10"/>
      <c r="N865" s="212" t="s">
        <v>7</v>
      </c>
      <c r="O865" s="213"/>
      <c r="P865" s="213"/>
      <c r="Q865" s="214"/>
      <c r="R865" s="18">
        <f>SUM(R849:R864)</f>
        <v>0</v>
      </c>
      <c r="S865" s="3"/>
      <c r="V865" s="17"/>
      <c r="X865" s="12"/>
      <c r="Y865" s="10"/>
      <c r="AJ865" s="212" t="s">
        <v>7</v>
      </c>
      <c r="AK865" s="213"/>
      <c r="AL865" s="213"/>
      <c r="AM865" s="214"/>
      <c r="AN865" s="18">
        <f>SUM(AN849:AN864)</f>
        <v>0</v>
      </c>
      <c r="AO865" s="3"/>
    </row>
    <row r="866" spans="2:41">
      <c r="B866" s="12"/>
      <c r="C866" s="10"/>
      <c r="V866" s="17"/>
      <c r="X866" s="12"/>
      <c r="Y866" s="10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E868" s="14"/>
      <c r="V868" s="17"/>
      <c r="X868" s="12"/>
      <c r="Y868" s="10"/>
      <c r="AA868" s="14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1"/>
      <c r="C873" s="10"/>
      <c r="V873" s="17"/>
      <c r="X873" s="11"/>
      <c r="Y873" s="10"/>
    </row>
    <row r="874" spans="2:41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>
      <c r="E876" s="1" t="s">
        <v>19</v>
      </c>
      <c r="V876" s="17"/>
      <c r="AA876" s="1" t="s">
        <v>19</v>
      </c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1:43">
      <c r="V881" s="17"/>
    </row>
    <row r="882" spans="1:43">
      <c r="V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>
      <c r="V886" s="17"/>
    </row>
    <row r="887" spans="1:43">
      <c r="H887" s="216" t="s">
        <v>30</v>
      </c>
      <c r="I887" s="216"/>
      <c r="J887" s="216"/>
      <c r="V887" s="17"/>
      <c r="AA887" s="216" t="s">
        <v>31</v>
      </c>
      <c r="AB887" s="216"/>
      <c r="AC887" s="216"/>
    </row>
    <row r="888" spans="1:43">
      <c r="H888" s="216"/>
      <c r="I888" s="216"/>
      <c r="J888" s="216"/>
      <c r="V888" s="17"/>
      <c r="AA888" s="216"/>
      <c r="AB888" s="216"/>
      <c r="AC888" s="216"/>
    </row>
    <row r="889" spans="1:43">
      <c r="V889" s="17"/>
    </row>
    <row r="890" spans="1:43">
      <c r="V890" s="17"/>
    </row>
    <row r="891" spans="1:43" ht="23.25">
      <c r="B891" s="24" t="s">
        <v>70</v>
      </c>
      <c r="V891" s="17"/>
      <c r="X891" s="22" t="s">
        <v>70</v>
      </c>
    </row>
    <row r="892" spans="1:43" ht="23.25">
      <c r="B892" s="23" t="s">
        <v>32</v>
      </c>
      <c r="C892" s="20">
        <f>IF(X847="PAGADO",0,C852)</f>
        <v>0</v>
      </c>
      <c r="E892" s="217" t="s">
        <v>20</v>
      </c>
      <c r="F892" s="217"/>
      <c r="G892" s="217"/>
      <c r="H892" s="217"/>
      <c r="V892" s="17"/>
      <c r="X892" s="23" t="s">
        <v>32</v>
      </c>
      <c r="Y892" s="20">
        <f>IF(B1692="PAGADO",0,C897)</f>
        <v>0</v>
      </c>
      <c r="AA892" s="217" t="s">
        <v>20</v>
      </c>
      <c r="AB892" s="217"/>
      <c r="AC892" s="217"/>
      <c r="AD892" s="217"/>
    </row>
    <row r="893" spans="1:43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219" t="str">
        <f>IF(Y897&lt;0,"NO PAGAR","COBRAR'")</f>
        <v>COBRAR'</v>
      </c>
      <c r="Y898" s="219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>
      <c r="B899" s="219" t="str">
        <f>IF(C897&lt;0,"NO PAGAR","COBRAR'")</f>
        <v>COBRAR'</v>
      </c>
      <c r="C899" s="219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210" t="s">
        <v>9</v>
      </c>
      <c r="C900" s="211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210" t="s">
        <v>9</v>
      </c>
      <c r="Y900" s="211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16</v>
      </c>
      <c r="C908" s="10"/>
      <c r="E908" s="212" t="s">
        <v>7</v>
      </c>
      <c r="F908" s="213"/>
      <c r="G908" s="214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212" t="s">
        <v>7</v>
      </c>
      <c r="AB908" s="213"/>
      <c r="AC908" s="214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>
      <c r="B910" s="12"/>
      <c r="C910" s="10"/>
      <c r="N910" s="212" t="s">
        <v>7</v>
      </c>
      <c r="O910" s="213"/>
      <c r="P910" s="213"/>
      <c r="Q910" s="214"/>
      <c r="R910" s="18">
        <f>SUM(R894:R909)</f>
        <v>0</v>
      </c>
      <c r="S910" s="3"/>
      <c r="V910" s="17"/>
      <c r="X910" s="12"/>
      <c r="Y910" s="10"/>
      <c r="AJ910" s="212" t="s">
        <v>7</v>
      </c>
      <c r="AK910" s="213"/>
      <c r="AL910" s="213"/>
      <c r="AM910" s="214"/>
      <c r="AN910" s="18">
        <f>SUM(AN894:AN909)</f>
        <v>0</v>
      </c>
      <c r="AO910" s="3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E913" s="14"/>
      <c r="V913" s="17"/>
      <c r="X913" s="12"/>
      <c r="Y913" s="10"/>
      <c r="AA913" s="14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1"/>
      <c r="C919" s="10"/>
      <c r="V919" s="17"/>
      <c r="X919" s="11"/>
      <c r="Y919" s="10"/>
    </row>
    <row r="920" spans="2:27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>
      <c r="E921" s="1" t="s">
        <v>19</v>
      </c>
      <c r="V921" s="17"/>
      <c r="AA921" s="1" t="s">
        <v>19</v>
      </c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</row>
    <row r="934" spans="2:41">
      <c r="V934" s="17"/>
    </row>
    <row r="935" spans="2:41">
      <c r="V935" s="17"/>
      <c r="AC935" s="215" t="s">
        <v>29</v>
      </c>
      <c r="AD935" s="215"/>
      <c r="AE935" s="215"/>
    </row>
    <row r="936" spans="2:41">
      <c r="H936" s="216" t="s">
        <v>28</v>
      </c>
      <c r="I936" s="216"/>
      <c r="J936" s="216"/>
      <c r="V936" s="17"/>
      <c r="AC936" s="215"/>
      <c r="AD936" s="215"/>
      <c r="AE936" s="215"/>
    </row>
    <row r="937" spans="2:41">
      <c r="H937" s="216"/>
      <c r="I937" s="216"/>
      <c r="J937" s="216"/>
      <c r="V937" s="17"/>
      <c r="AC937" s="215"/>
      <c r="AD937" s="215"/>
      <c r="AE937" s="215"/>
    </row>
    <row r="938" spans="2:41">
      <c r="V938" s="17"/>
    </row>
    <row r="939" spans="2:41">
      <c r="V939" s="17"/>
    </row>
    <row r="940" spans="2:41" ht="23.25">
      <c r="B940" s="22" t="s">
        <v>71</v>
      </c>
      <c r="V940" s="17"/>
      <c r="X940" s="22" t="s">
        <v>71</v>
      </c>
    </row>
    <row r="941" spans="2:41" ht="23.25">
      <c r="B941" s="23" t="s">
        <v>32</v>
      </c>
      <c r="C941" s="20">
        <f>IF(X892="PAGADO",0,Y897)</f>
        <v>0</v>
      </c>
      <c r="E941" s="217" t="s">
        <v>20</v>
      </c>
      <c r="F941" s="217"/>
      <c r="G941" s="217"/>
      <c r="H941" s="217"/>
      <c r="V941" s="17"/>
      <c r="X941" s="23" t="s">
        <v>32</v>
      </c>
      <c r="Y941" s="20">
        <f>IF(B941="PAGADO",0,C946)</f>
        <v>0</v>
      </c>
      <c r="AA941" s="217" t="s">
        <v>20</v>
      </c>
      <c r="AB941" s="217"/>
      <c r="AC941" s="217"/>
      <c r="AD941" s="217"/>
    </row>
    <row r="942" spans="2:41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>
      <c r="B947" s="218" t="str">
        <f>IF(C946&lt;0,"NO PAGAR","COBRAR")</f>
        <v>COBRAR</v>
      </c>
      <c r="C947" s="218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218" t="str">
        <f>IF(Y946&lt;0,"NO PAGAR","COBRAR")</f>
        <v>COBRAR</v>
      </c>
      <c r="Y947" s="218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210" t="s">
        <v>9</v>
      </c>
      <c r="C948" s="211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210" t="s">
        <v>9</v>
      </c>
      <c r="Y948" s="211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212" t="s">
        <v>7</v>
      </c>
      <c r="F957" s="213"/>
      <c r="G957" s="214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212" t="s">
        <v>7</v>
      </c>
      <c r="AB957" s="213"/>
      <c r="AC957" s="214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>
      <c r="B959" s="12"/>
      <c r="C959" s="10"/>
      <c r="N959" s="212" t="s">
        <v>7</v>
      </c>
      <c r="O959" s="213"/>
      <c r="P959" s="213"/>
      <c r="Q959" s="214"/>
      <c r="R959" s="18">
        <f>SUM(R943:R958)</f>
        <v>0</v>
      </c>
      <c r="S959" s="3"/>
      <c r="V959" s="17"/>
      <c r="X959" s="12"/>
      <c r="Y959" s="10"/>
      <c r="AJ959" s="212" t="s">
        <v>7</v>
      </c>
      <c r="AK959" s="213"/>
      <c r="AL959" s="213"/>
      <c r="AM959" s="214"/>
      <c r="AN959" s="18">
        <f>SUM(AN943:AN958)</f>
        <v>0</v>
      </c>
      <c r="AO959" s="3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E962" s="14"/>
      <c r="V962" s="17"/>
      <c r="X962" s="12"/>
      <c r="Y962" s="10"/>
      <c r="AA962" s="14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>
      <c r="E970" s="1" t="s">
        <v>19</v>
      </c>
      <c r="V970" s="17"/>
      <c r="AA970" s="1" t="s">
        <v>19</v>
      </c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>
      <c r="V980" s="17"/>
    </row>
    <row r="981" spans="1:43">
      <c r="H981" s="216" t="s">
        <v>30</v>
      </c>
      <c r="I981" s="216"/>
      <c r="J981" s="216"/>
      <c r="V981" s="17"/>
      <c r="AA981" s="216" t="s">
        <v>31</v>
      </c>
      <c r="AB981" s="216"/>
      <c r="AC981" s="216"/>
    </row>
    <row r="982" spans="1:43">
      <c r="H982" s="216"/>
      <c r="I982" s="216"/>
      <c r="J982" s="216"/>
      <c r="V982" s="17"/>
      <c r="AA982" s="216"/>
      <c r="AB982" s="216"/>
      <c r="AC982" s="216"/>
    </row>
    <row r="983" spans="1:43">
      <c r="V983" s="17"/>
    </row>
    <row r="984" spans="1:43">
      <c r="V984" s="17"/>
    </row>
    <row r="985" spans="1:43" ht="23.25">
      <c r="B985" s="24" t="s">
        <v>73</v>
      </c>
      <c r="V985" s="17"/>
      <c r="X985" s="22" t="s">
        <v>71</v>
      </c>
    </row>
    <row r="986" spans="1:43" ht="23.25">
      <c r="B986" s="23" t="s">
        <v>32</v>
      </c>
      <c r="C986" s="20">
        <f>IF(X941="PAGADO",0,C946)</f>
        <v>0</v>
      </c>
      <c r="E986" s="217" t="s">
        <v>20</v>
      </c>
      <c r="F986" s="217"/>
      <c r="G986" s="217"/>
      <c r="H986" s="217"/>
      <c r="V986" s="17"/>
      <c r="X986" s="23" t="s">
        <v>32</v>
      </c>
      <c r="Y986" s="20">
        <f>IF(B1786="PAGADO",0,C991)</f>
        <v>0</v>
      </c>
      <c r="AA986" s="217" t="s">
        <v>20</v>
      </c>
      <c r="AB986" s="217"/>
      <c r="AC986" s="217"/>
      <c r="AD986" s="217"/>
    </row>
    <row r="987" spans="1:43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219" t="str">
        <f>IF(Y991&lt;0,"NO PAGAR","COBRAR'")</f>
        <v>COBRAR'</v>
      </c>
      <c r="Y992" s="219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>
      <c r="B993" s="219" t="str">
        <f>IF(C991&lt;0,"NO PAGAR","COBRAR'")</f>
        <v>COBRAR'</v>
      </c>
      <c r="C993" s="219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210" t="s">
        <v>9</v>
      </c>
      <c r="C994" s="211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210" t="s">
        <v>9</v>
      </c>
      <c r="Y994" s="211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212" t="s">
        <v>7</v>
      </c>
      <c r="F1002" s="213"/>
      <c r="G1002" s="214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212" t="s">
        <v>7</v>
      </c>
      <c r="AB1002" s="213"/>
      <c r="AC1002" s="214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N1004" s="212" t="s">
        <v>7</v>
      </c>
      <c r="O1004" s="213"/>
      <c r="P1004" s="213"/>
      <c r="Q1004" s="214"/>
      <c r="R1004" s="18">
        <f>SUM(R988:R1003)</f>
        <v>0</v>
      </c>
      <c r="S1004" s="3"/>
      <c r="V1004" s="17"/>
      <c r="X1004" s="12"/>
      <c r="Y1004" s="10"/>
      <c r="AJ1004" s="212" t="s">
        <v>7</v>
      </c>
      <c r="AK1004" s="213"/>
      <c r="AL1004" s="213"/>
      <c r="AM1004" s="214"/>
      <c r="AN1004" s="18">
        <f>SUM(AN988:AN1003)</f>
        <v>0</v>
      </c>
      <c r="AO1004" s="3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E1007" s="14"/>
      <c r="V1007" s="17"/>
      <c r="X1007" s="12"/>
      <c r="Y1007" s="10"/>
      <c r="AA1007" s="14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1"/>
      <c r="C1013" s="10"/>
      <c r="V1013" s="17"/>
      <c r="X1013" s="11"/>
      <c r="Y1013" s="10"/>
    </row>
    <row r="1014" spans="2:27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>
      <c r="E1015" s="1" t="s">
        <v>19</v>
      </c>
      <c r="V1015" s="17"/>
      <c r="AA1015" s="1" t="s">
        <v>19</v>
      </c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  <c r="AC1028" s="215" t="s">
        <v>29</v>
      </c>
      <c r="AD1028" s="215"/>
      <c r="AE1028" s="215"/>
    </row>
    <row r="1029" spans="2:41">
      <c r="H1029" s="216" t="s">
        <v>28</v>
      </c>
      <c r="I1029" s="216"/>
      <c r="J1029" s="216"/>
      <c r="V1029" s="17"/>
      <c r="AC1029" s="215"/>
      <c r="AD1029" s="215"/>
      <c r="AE1029" s="215"/>
    </row>
    <row r="1030" spans="2:41">
      <c r="H1030" s="216"/>
      <c r="I1030" s="216"/>
      <c r="J1030" s="216"/>
      <c r="V1030" s="17"/>
      <c r="AC1030" s="215"/>
      <c r="AD1030" s="215"/>
      <c r="AE1030" s="215"/>
    </row>
    <row r="1031" spans="2:41">
      <c r="V1031" s="17"/>
    </row>
    <row r="1032" spans="2:41">
      <c r="V1032" s="17"/>
    </row>
    <row r="1033" spans="2:41" ht="23.25">
      <c r="B1033" s="22" t="s">
        <v>72</v>
      </c>
      <c r="V1033" s="17"/>
      <c r="X1033" s="22" t="s">
        <v>74</v>
      </c>
    </row>
    <row r="1034" spans="2:41" ht="23.25">
      <c r="B1034" s="23" t="s">
        <v>32</v>
      </c>
      <c r="C1034" s="20">
        <f>IF(X986="PAGADO",0,Y991)</f>
        <v>0</v>
      </c>
      <c r="E1034" s="217" t="s">
        <v>20</v>
      </c>
      <c r="F1034" s="217"/>
      <c r="G1034" s="217"/>
      <c r="H1034" s="217"/>
      <c r="V1034" s="17"/>
      <c r="X1034" s="23" t="s">
        <v>32</v>
      </c>
      <c r="Y1034" s="20">
        <f>IF(B1034="PAGADO",0,C1039)</f>
        <v>0</v>
      </c>
      <c r="AA1034" s="217" t="s">
        <v>20</v>
      </c>
      <c r="AB1034" s="217"/>
      <c r="AC1034" s="217"/>
      <c r="AD1034" s="217"/>
    </row>
    <row r="1035" spans="2:41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>
      <c r="B1040" s="218" t="str">
        <f>IF(C1039&lt;0,"NO PAGAR","COBRAR")</f>
        <v>COBRAR</v>
      </c>
      <c r="C1040" s="218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218" t="str">
        <f>IF(Y1039&lt;0,"NO PAGAR","COBRAR")</f>
        <v>COBRAR</v>
      </c>
      <c r="Y1040" s="218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210" t="s">
        <v>9</v>
      </c>
      <c r="C1041" s="211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210" t="s">
        <v>9</v>
      </c>
      <c r="Y1041" s="211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212" t="s">
        <v>7</v>
      </c>
      <c r="F1050" s="213"/>
      <c r="G1050" s="214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212" t="s">
        <v>7</v>
      </c>
      <c r="AB1050" s="213"/>
      <c r="AC1050" s="214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>
      <c r="B1052" s="12"/>
      <c r="C1052" s="10"/>
      <c r="N1052" s="212" t="s">
        <v>7</v>
      </c>
      <c r="O1052" s="213"/>
      <c r="P1052" s="213"/>
      <c r="Q1052" s="214"/>
      <c r="R1052" s="18">
        <f>SUM(R1036:R1051)</f>
        <v>0</v>
      </c>
      <c r="S1052" s="3"/>
      <c r="V1052" s="17"/>
      <c r="X1052" s="12"/>
      <c r="Y1052" s="10"/>
      <c r="AJ1052" s="212" t="s">
        <v>7</v>
      </c>
      <c r="AK1052" s="213"/>
      <c r="AL1052" s="213"/>
      <c r="AM1052" s="214"/>
      <c r="AN1052" s="18">
        <f>SUM(AN1036:AN1051)</f>
        <v>0</v>
      </c>
      <c r="AO1052" s="3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E1055" s="14"/>
      <c r="V1055" s="17"/>
      <c r="X1055" s="12"/>
      <c r="Y1055" s="10"/>
      <c r="AA1055" s="14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2"/>
      <c r="C1058" s="10"/>
      <c r="V1058" s="17"/>
      <c r="X1058" s="12"/>
      <c r="Y1058" s="10"/>
    </row>
    <row r="1059" spans="1:43">
      <c r="B1059" s="12"/>
      <c r="C1059" s="10"/>
      <c r="V1059" s="17"/>
      <c r="X1059" s="12"/>
      <c r="Y1059" s="10"/>
    </row>
    <row r="1060" spans="1:43">
      <c r="B1060" s="11"/>
      <c r="C1060" s="10"/>
      <c r="V1060" s="17"/>
      <c r="X1060" s="11"/>
      <c r="Y1060" s="10"/>
    </row>
    <row r="1061" spans="1:43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>
      <c r="E1063" s="1" t="s">
        <v>19</v>
      </c>
      <c r="V1063" s="17"/>
      <c r="AA1063" s="1" t="s">
        <v>19</v>
      </c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V1068" s="17"/>
    </row>
    <row r="1069" spans="1:43">
      <c r="V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>
      <c r="V1073" s="17"/>
    </row>
    <row r="1074" spans="2:41">
      <c r="H1074" s="216" t="s">
        <v>30</v>
      </c>
      <c r="I1074" s="216"/>
      <c r="J1074" s="216"/>
      <c r="V1074" s="17"/>
      <c r="AA1074" s="216" t="s">
        <v>31</v>
      </c>
      <c r="AB1074" s="216"/>
      <c r="AC1074" s="216"/>
    </row>
    <row r="1075" spans="2:41">
      <c r="H1075" s="216"/>
      <c r="I1075" s="216"/>
      <c r="J1075" s="216"/>
      <c r="V1075" s="17"/>
      <c r="AA1075" s="216"/>
      <c r="AB1075" s="216"/>
      <c r="AC1075" s="216"/>
    </row>
    <row r="1076" spans="2:41">
      <c r="V1076" s="17"/>
    </row>
    <row r="1077" spans="2:41">
      <c r="V1077" s="17"/>
    </row>
    <row r="1078" spans="2:41" ht="23.25">
      <c r="B1078" s="24" t="s">
        <v>72</v>
      </c>
      <c r="V1078" s="17"/>
      <c r="X1078" s="22" t="s">
        <v>72</v>
      </c>
    </row>
    <row r="1079" spans="2:41" ht="23.25">
      <c r="B1079" s="23" t="s">
        <v>32</v>
      </c>
      <c r="C1079" s="20">
        <f>IF(X1034="PAGADO",0,C1039)</f>
        <v>0</v>
      </c>
      <c r="E1079" s="217" t="s">
        <v>20</v>
      </c>
      <c r="F1079" s="217"/>
      <c r="G1079" s="217"/>
      <c r="H1079" s="217"/>
      <c r="V1079" s="17"/>
      <c r="X1079" s="23" t="s">
        <v>32</v>
      </c>
      <c r="Y1079" s="20">
        <f>IF(B1879="PAGADO",0,C1084)</f>
        <v>0</v>
      </c>
      <c r="AA1079" s="217" t="s">
        <v>20</v>
      </c>
      <c r="AB1079" s="217"/>
      <c r="AC1079" s="217"/>
      <c r="AD1079" s="217"/>
    </row>
    <row r="1080" spans="2:41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219" t="str">
        <f>IF(Y1084&lt;0,"NO PAGAR","COBRAR'")</f>
        <v>COBRAR'</v>
      </c>
      <c r="Y1085" s="219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>
      <c r="B1086" s="219" t="str">
        <f>IF(C1084&lt;0,"NO PAGAR","COBRAR'")</f>
        <v>COBRAR'</v>
      </c>
      <c r="C1086" s="219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210" t="s">
        <v>9</v>
      </c>
      <c r="C1087" s="211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210" t="s">
        <v>9</v>
      </c>
      <c r="Y1087" s="211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16</v>
      </c>
      <c r="C1095" s="10"/>
      <c r="E1095" s="212" t="s">
        <v>7</v>
      </c>
      <c r="F1095" s="213"/>
      <c r="G1095" s="214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212" t="s">
        <v>7</v>
      </c>
      <c r="AB1095" s="213"/>
      <c r="AC1095" s="214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>
      <c r="B1097" s="12"/>
      <c r="C1097" s="10"/>
      <c r="N1097" s="212" t="s">
        <v>7</v>
      </c>
      <c r="O1097" s="213"/>
      <c r="P1097" s="213"/>
      <c r="Q1097" s="214"/>
      <c r="R1097" s="18">
        <f>SUM(R1081:R1096)</f>
        <v>0</v>
      </c>
      <c r="S1097" s="3"/>
      <c r="V1097" s="17"/>
      <c r="X1097" s="12"/>
      <c r="Y1097" s="10"/>
      <c r="AJ1097" s="212" t="s">
        <v>7</v>
      </c>
      <c r="AK1097" s="213"/>
      <c r="AL1097" s="213"/>
      <c r="AM1097" s="214"/>
      <c r="AN1097" s="18">
        <f>SUM(AN1081:AN1096)</f>
        <v>0</v>
      </c>
      <c r="AO1097" s="3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E1100" s="14"/>
      <c r="V1100" s="17"/>
      <c r="X1100" s="12"/>
      <c r="Y1100" s="10"/>
      <c r="AA1100" s="14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1"/>
      <c r="C1106" s="10"/>
      <c r="V1106" s="17"/>
      <c r="X1106" s="11"/>
      <c r="Y1106" s="10"/>
    </row>
    <row r="1107" spans="2:27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>
      <c r="E1108" s="1" t="s">
        <v>19</v>
      </c>
      <c r="V1108" s="17"/>
      <c r="AA1108" s="1" t="s">
        <v>19</v>
      </c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</sheetData>
  <mergeCells count="288"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1229"/>
  <sheetViews>
    <sheetView topLeftCell="A940" workbookViewId="0">
      <selection activeCell="I431" sqref="I43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>
      <c r="V1" s="17"/>
    </row>
    <row r="2" spans="2:41">
      <c r="V2" s="17"/>
      <c r="AC2" s="215" t="s">
        <v>29</v>
      </c>
      <c r="AD2" s="215"/>
      <c r="AE2" s="215"/>
    </row>
    <row r="3" spans="2:41">
      <c r="H3" s="216" t="s">
        <v>28</v>
      </c>
      <c r="I3" s="216"/>
      <c r="J3" s="216"/>
      <c r="V3" s="17"/>
      <c r="AC3" s="215"/>
      <c r="AD3" s="215"/>
      <c r="AE3" s="215"/>
    </row>
    <row r="4" spans="2:41">
      <c r="H4" s="216"/>
      <c r="I4" s="216"/>
      <c r="J4" s="216"/>
      <c r="V4" s="17"/>
      <c r="AC4" s="215"/>
      <c r="AD4" s="215"/>
      <c r="AE4" s="21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217" t="s">
        <v>224</v>
      </c>
      <c r="F8" s="217"/>
      <c r="G8" s="217"/>
      <c r="H8" s="217"/>
      <c r="V8" s="17"/>
      <c r="X8" s="23" t="s">
        <v>156</v>
      </c>
      <c r="Y8" s="20">
        <f>IF(B8="PAGADO",0,C13)</f>
        <v>0</v>
      </c>
      <c r="AA8" s="217" t="s">
        <v>215</v>
      </c>
      <c r="AB8" s="217"/>
      <c r="AC8" s="217"/>
      <c r="AD8" s="217"/>
    </row>
    <row r="9" spans="2:41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18" t="str">
        <f>IF(C13&lt;0,"NO PAGAR","COBRAR")</f>
        <v>COBRAR</v>
      </c>
      <c r="C14" s="21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8" t="str">
        <f>IF(Y13&lt;0,"NO PAGAR","COBRAR")</f>
        <v>COBRAR</v>
      </c>
      <c r="Y14" s="21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10" t="s">
        <v>9</v>
      </c>
      <c r="C15" s="21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0" t="s">
        <v>9</v>
      </c>
      <c r="Y15" s="21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2" t="s">
        <v>7</v>
      </c>
      <c r="F24" s="213"/>
      <c r="G24" s="214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2" t="s">
        <v>7</v>
      </c>
      <c r="AB24" s="213"/>
      <c r="AC24" s="214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2" t="s">
        <v>7</v>
      </c>
      <c r="O26" s="213"/>
      <c r="P26" s="213"/>
      <c r="Q26" s="214"/>
      <c r="R26" s="18">
        <f>SUM(R10:R25)</f>
        <v>0</v>
      </c>
      <c r="S26" s="3"/>
      <c r="V26" s="17"/>
      <c r="X26" s="12"/>
      <c r="Y26" s="10"/>
      <c r="AJ26" s="212" t="s">
        <v>7</v>
      </c>
      <c r="AK26" s="213"/>
      <c r="AL26" s="213"/>
      <c r="AM26" s="21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>
      <c r="H49" s="216"/>
      <c r="I49" s="216"/>
      <c r="J49" s="216"/>
      <c r="V49" s="17"/>
      <c r="AA49" s="216"/>
      <c r="AB49" s="216"/>
      <c r="AC49" s="21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217" t="s">
        <v>202</v>
      </c>
      <c r="F53" s="217"/>
      <c r="G53" s="217"/>
      <c r="H53" s="217"/>
      <c r="V53" s="17"/>
      <c r="X53" s="23" t="s">
        <v>82</v>
      </c>
      <c r="Y53" s="20">
        <f>IF(B53="PAGADO",0,C58)</f>
        <v>0</v>
      </c>
      <c r="AA53" s="217" t="s">
        <v>238</v>
      </c>
      <c r="AB53" s="217"/>
      <c r="AC53" s="217"/>
      <c r="AD53" s="217"/>
    </row>
    <row r="54" spans="2:41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9" t="str">
        <f>IF(Y58&lt;0,"NO PAGAR","COBRAR'")</f>
        <v>COBRAR'</v>
      </c>
      <c r="Y59" s="21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9" t="str">
        <f>IF(C58&lt;0,"NO PAGAR","COBRAR'")</f>
        <v>COBRAR'</v>
      </c>
      <c r="C60" s="21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0" t="s">
        <v>9</v>
      </c>
      <c r="C61" s="21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0" t="s">
        <v>9</v>
      </c>
      <c r="Y61" s="21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2" t="s">
        <v>7</v>
      </c>
      <c r="F69" s="213"/>
      <c r="G69" s="214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2" t="s">
        <v>7</v>
      </c>
      <c r="AB69" s="213"/>
      <c r="AC69" s="214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2" t="s">
        <v>7</v>
      </c>
      <c r="O71" s="213"/>
      <c r="P71" s="213"/>
      <c r="Q71" s="214"/>
      <c r="R71" s="18">
        <f>SUM(R55:R70)</f>
        <v>0</v>
      </c>
      <c r="S71" s="3"/>
      <c r="V71" s="17"/>
      <c r="X71" s="12"/>
      <c r="Y71" s="10"/>
      <c r="AJ71" s="212" t="s">
        <v>7</v>
      </c>
      <c r="AK71" s="213"/>
      <c r="AL71" s="213"/>
      <c r="AM71" s="21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15" t="s">
        <v>29</v>
      </c>
      <c r="AD100" s="215"/>
      <c r="AE100" s="215"/>
    </row>
    <row r="101" spans="2:41">
      <c r="H101" s="216" t="s">
        <v>28</v>
      </c>
      <c r="I101" s="216"/>
      <c r="J101" s="216"/>
      <c r="V101" s="17"/>
      <c r="AC101" s="215"/>
      <c r="AD101" s="215"/>
      <c r="AE101" s="215"/>
    </row>
    <row r="102" spans="2:41">
      <c r="H102" s="216"/>
      <c r="I102" s="216"/>
      <c r="J102" s="216"/>
      <c r="V102" s="17"/>
      <c r="AC102" s="215"/>
      <c r="AD102" s="215"/>
      <c r="AE102" s="21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217"/>
      <c r="F106" s="217"/>
      <c r="G106" s="217"/>
      <c r="H106" s="217"/>
      <c r="V106" s="17"/>
      <c r="X106" s="23" t="s">
        <v>32</v>
      </c>
      <c r="Y106" s="20">
        <f>IF(B106="PAGADO",0,C111)</f>
        <v>0</v>
      </c>
      <c r="AA106" s="217" t="s">
        <v>20</v>
      </c>
      <c r="AB106" s="217"/>
      <c r="AC106" s="217"/>
      <c r="AD106" s="21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18" t="str">
        <f>IF(C111&lt;0,"NO PAGAR","COBRAR")</f>
        <v>COBRAR</v>
      </c>
      <c r="C112" s="21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8" t="str">
        <f>IF(Y111&lt;0,"NO PAGAR","COBRAR")</f>
        <v>COBRAR</v>
      </c>
      <c r="Y112" s="21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10" t="s">
        <v>9</v>
      </c>
      <c r="C113" s="21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0" t="s">
        <v>9</v>
      </c>
      <c r="Y113" s="21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2" t="s">
        <v>7</v>
      </c>
      <c r="F122" s="213"/>
      <c r="G122" s="21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2" t="s">
        <v>7</v>
      </c>
      <c r="AB122" s="213"/>
      <c r="AC122" s="21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2" t="s">
        <v>7</v>
      </c>
      <c r="O124" s="213"/>
      <c r="P124" s="213"/>
      <c r="Q124" s="214"/>
      <c r="R124" s="18">
        <f>SUM(R108:R123)</f>
        <v>0</v>
      </c>
      <c r="S124" s="3"/>
      <c r="V124" s="17"/>
      <c r="X124" s="12"/>
      <c r="Y124" s="10"/>
      <c r="AJ124" s="212" t="s">
        <v>7</v>
      </c>
      <c r="AK124" s="213"/>
      <c r="AL124" s="213"/>
      <c r="AM124" s="21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16" t="s">
        <v>30</v>
      </c>
      <c r="I146" s="216"/>
      <c r="J146" s="216"/>
      <c r="V146" s="17"/>
      <c r="AA146" s="216" t="s">
        <v>31</v>
      </c>
      <c r="AB146" s="216"/>
      <c r="AC146" s="216"/>
    </row>
    <row r="147" spans="2:41">
      <c r="H147" s="216"/>
      <c r="I147" s="216"/>
      <c r="J147" s="216"/>
      <c r="V147" s="17"/>
      <c r="AA147" s="216"/>
      <c r="AB147" s="216"/>
      <c r="AC147" s="21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0</v>
      </c>
      <c r="E151" s="217" t="s">
        <v>20</v>
      </c>
      <c r="F151" s="217"/>
      <c r="G151" s="217"/>
      <c r="H151" s="217"/>
      <c r="V151" s="17"/>
      <c r="X151" s="23" t="s">
        <v>32</v>
      </c>
      <c r="Y151" s="20">
        <f>IF(B151="PAGADO",0,C156)</f>
        <v>0</v>
      </c>
      <c r="AA151" s="217" t="s">
        <v>20</v>
      </c>
      <c r="AB151" s="217"/>
      <c r="AC151" s="217"/>
      <c r="AD151" s="217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19" t="str">
        <f>IF(Y156&lt;0,"NO PAGAR","COBRAR'")</f>
        <v>COBRAR'</v>
      </c>
      <c r="Y157" s="219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19" t="str">
        <f>IF(C156&lt;0,"NO PAGAR","COBRAR'")</f>
        <v>COBRAR'</v>
      </c>
      <c r="C158" s="219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10" t="s">
        <v>9</v>
      </c>
      <c r="C159" s="21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0" t="s">
        <v>9</v>
      </c>
      <c r="Y159" s="21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2" t="s">
        <v>7</v>
      </c>
      <c r="F167" s="213"/>
      <c r="G167" s="214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2" t="s">
        <v>7</v>
      </c>
      <c r="AB167" s="213"/>
      <c r="AC167" s="214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2" t="s">
        <v>7</v>
      </c>
      <c r="O169" s="213"/>
      <c r="P169" s="213"/>
      <c r="Q169" s="214"/>
      <c r="R169" s="18">
        <f>SUM(R153:R168)</f>
        <v>0</v>
      </c>
      <c r="S169" s="3"/>
      <c r="V169" s="17"/>
      <c r="X169" s="12"/>
      <c r="Y169" s="10"/>
      <c r="AJ169" s="212" t="s">
        <v>7</v>
      </c>
      <c r="AK169" s="213"/>
      <c r="AL169" s="213"/>
      <c r="AM169" s="214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215" t="s">
        <v>29</v>
      </c>
      <c r="AD194" s="215"/>
      <c r="AE194" s="215"/>
    </row>
    <row r="195" spans="2:41">
      <c r="H195" s="216" t="s">
        <v>28</v>
      </c>
      <c r="I195" s="216"/>
      <c r="J195" s="216"/>
      <c r="V195" s="17"/>
      <c r="AC195" s="215"/>
      <c r="AD195" s="215"/>
      <c r="AE195" s="215"/>
    </row>
    <row r="196" spans="2:41">
      <c r="H196" s="216"/>
      <c r="I196" s="216"/>
      <c r="J196" s="216"/>
      <c r="V196" s="17"/>
      <c r="AC196" s="215"/>
      <c r="AD196" s="215"/>
      <c r="AE196" s="215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130</v>
      </c>
      <c r="C200" s="20">
        <f>IF(X151="PAGADO",0,Y156)</f>
        <v>0</v>
      </c>
      <c r="E200" s="217" t="s">
        <v>398</v>
      </c>
      <c r="F200" s="217"/>
      <c r="G200" s="217"/>
      <c r="H200" s="217"/>
      <c r="V200" s="17"/>
      <c r="X200" s="23" t="s">
        <v>82</v>
      </c>
      <c r="Y200" s="20">
        <f>IF(B200="PAGADO",0,C205)</f>
        <v>0</v>
      </c>
      <c r="AA200" s="217" t="s">
        <v>435</v>
      </c>
      <c r="AB200" s="217"/>
      <c r="AC200" s="217"/>
      <c r="AD200" s="217"/>
    </row>
    <row r="201" spans="2:41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44967</v>
      </c>
      <c r="F202" s="3" t="s">
        <v>199</v>
      </c>
      <c r="G202" s="3" t="s">
        <v>399</v>
      </c>
      <c r="H202" s="5">
        <v>135</v>
      </c>
      <c r="N202" s="25">
        <v>44967</v>
      </c>
      <c r="O202" s="3" t="s">
        <v>400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314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436</v>
      </c>
      <c r="AD203" s="5">
        <v>110</v>
      </c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314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18" t="str">
        <f>IF(C205&lt;0,"NO PAGAR","COBRAR")</f>
        <v>COBRAR</v>
      </c>
      <c r="C206" s="218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18" t="str">
        <f>IF(Y205&lt;0,"NO PAGAR","COBRAR")</f>
        <v>COBRAR</v>
      </c>
      <c r="Y206" s="218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210" t="s">
        <v>9</v>
      </c>
      <c r="C207" s="211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10" t="s">
        <v>9</v>
      </c>
      <c r="Y207" s="211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212" t="s">
        <v>7</v>
      </c>
      <c r="F216" s="213"/>
      <c r="G216" s="214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12" t="s">
        <v>7</v>
      </c>
      <c r="AB216" s="213"/>
      <c r="AC216" s="214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212" t="s">
        <v>7</v>
      </c>
      <c r="O218" s="213"/>
      <c r="P218" s="213"/>
      <c r="Q218" s="214"/>
      <c r="R218" s="18">
        <f>SUM(R202:R217)</f>
        <v>50</v>
      </c>
      <c r="S218" s="3"/>
      <c r="V218" s="17"/>
      <c r="X218" s="12"/>
      <c r="Y218" s="10"/>
      <c r="AJ218" s="212" t="s">
        <v>7</v>
      </c>
      <c r="AK218" s="213"/>
      <c r="AL218" s="213"/>
      <c r="AM218" s="214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  <c r="AD226" s="1" t="s">
        <v>484</v>
      </c>
      <c r="AE226" s="1">
        <v>1152</v>
      </c>
    </row>
    <row r="227" spans="1:43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216" t="s">
        <v>30</v>
      </c>
      <c r="I240" s="216"/>
      <c r="J240" s="216"/>
      <c r="V240" s="17"/>
      <c r="AA240" s="216" t="s">
        <v>31</v>
      </c>
      <c r="AB240" s="216"/>
      <c r="AC240" s="216"/>
    </row>
    <row r="241" spans="2:41">
      <c r="H241" s="216"/>
      <c r="I241" s="216"/>
      <c r="J241" s="216"/>
      <c r="V241" s="17"/>
      <c r="AA241" s="216"/>
      <c r="AB241" s="216"/>
      <c r="AC241" s="216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8.5">
      <c r="B245" s="23" t="s">
        <v>82</v>
      </c>
      <c r="C245" s="20">
        <f>IF(X200="PAGADO",0,Y205)</f>
        <v>0</v>
      </c>
      <c r="E245" s="217" t="s">
        <v>513</v>
      </c>
      <c r="F245" s="217"/>
      <c r="G245" s="217"/>
      <c r="H245" s="217"/>
      <c r="O245" s="240" t="s">
        <v>248</v>
      </c>
      <c r="P245" s="240"/>
      <c r="Q245" s="240"/>
      <c r="R245" s="240"/>
      <c r="V245" s="17"/>
      <c r="X245" s="23" t="s">
        <v>32</v>
      </c>
      <c r="Y245" s="20">
        <f>IF(B245="PAGADO",0,C250)</f>
        <v>0</v>
      </c>
      <c r="AA245" s="217" t="s">
        <v>398</v>
      </c>
      <c r="AB245" s="217"/>
      <c r="AC245" s="217"/>
      <c r="AD245" s="217"/>
    </row>
    <row r="246" spans="2:41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>
        <v>44979</v>
      </c>
      <c r="F247" s="3" t="s">
        <v>201</v>
      </c>
      <c r="G247" s="3" t="s">
        <v>531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399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331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532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>
        <v>44988</v>
      </c>
      <c r="F251" s="3" t="s">
        <v>201</v>
      </c>
      <c r="G251" s="3" t="s">
        <v>533</v>
      </c>
      <c r="H251" s="5">
        <v>30</v>
      </c>
      <c r="N251" s="3"/>
      <c r="O251" s="3"/>
      <c r="P251" s="3"/>
      <c r="Q251" s="3"/>
      <c r="R251" s="18"/>
      <c r="S251" s="3"/>
      <c r="V251" s="17"/>
      <c r="X251" s="219" t="str">
        <f>IF(Y250&lt;0,"NO PAGAR","COBRAR'")</f>
        <v>NO PAGAR</v>
      </c>
      <c r="Y251" s="219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19" t="str">
        <f>IF(C250&lt;0,"NO PAGAR","COBRAR'")</f>
        <v>COBRAR'</v>
      </c>
      <c r="C252" s="219"/>
      <c r="E252" s="4">
        <v>44988</v>
      </c>
      <c r="F252" s="3" t="s">
        <v>201</v>
      </c>
      <c r="G252" s="3" t="s">
        <v>532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210" t="s">
        <v>9</v>
      </c>
      <c r="C253" s="211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10" t="s">
        <v>9</v>
      </c>
      <c r="Y253" s="211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212" t="s">
        <v>7</v>
      </c>
      <c r="F261" s="213"/>
      <c r="G261" s="214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12" t="s">
        <v>7</v>
      </c>
      <c r="AB261" s="213"/>
      <c r="AC261" s="214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552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212" t="s">
        <v>7</v>
      </c>
      <c r="O263" s="213"/>
      <c r="P263" s="213"/>
      <c r="Q263" s="214"/>
      <c r="R263" s="18">
        <f>SUM(R247:R262)</f>
        <v>520</v>
      </c>
      <c r="S263" s="3"/>
      <c r="V263" s="17"/>
      <c r="X263" s="12"/>
      <c r="Y263" s="10"/>
      <c r="AE263" t="s">
        <v>559</v>
      </c>
      <c r="AJ263" s="212" t="s">
        <v>7</v>
      </c>
      <c r="AK263" s="213"/>
      <c r="AL263" s="213"/>
      <c r="AM263" s="214"/>
      <c r="AN263" s="18">
        <f>SUM(AN247:AN262)</f>
        <v>200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215" t="s">
        <v>29</v>
      </c>
      <c r="AD286" s="215"/>
      <c r="AE286" s="215"/>
    </row>
    <row r="287" spans="2:31">
      <c r="H287" s="216" t="s">
        <v>28</v>
      </c>
      <c r="I287" s="216"/>
      <c r="J287" s="216"/>
      <c r="V287" s="17"/>
      <c r="AC287" s="215"/>
      <c r="AD287" s="215"/>
      <c r="AE287" s="215"/>
    </row>
    <row r="288" spans="2:31">
      <c r="H288" s="216"/>
      <c r="I288" s="216"/>
      <c r="J288" s="216"/>
      <c r="V288" s="17"/>
      <c r="AC288" s="215"/>
      <c r="AD288" s="215"/>
      <c r="AE288" s="215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-200</v>
      </c>
      <c r="E292" s="217" t="s">
        <v>20</v>
      </c>
      <c r="F292" s="217"/>
      <c r="G292" s="217"/>
      <c r="H292" s="217"/>
      <c r="V292" s="17"/>
      <c r="X292" s="23" t="s">
        <v>32</v>
      </c>
      <c r="Y292" s="20">
        <f>IF(B292="PAGADO",0,C297)</f>
        <v>-200</v>
      </c>
      <c r="AA292" s="217" t="s">
        <v>610</v>
      </c>
      <c r="AB292" s="217"/>
      <c r="AC292" s="217"/>
      <c r="AD292" s="217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651</v>
      </c>
      <c r="AL294" s="3"/>
      <c r="AM294" s="3"/>
      <c r="AN294" s="18">
        <v>40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629</v>
      </c>
      <c r="AD295" s="5">
        <v>120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18" t="str">
        <f>IF(C297&lt;0,"NO PAGAR","COBRAR")</f>
        <v>NO PAGAR</v>
      </c>
      <c r="C298" s="218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18" t="str">
        <f>IF(Y297&lt;0,"NO PAGAR","COBRAR")</f>
        <v>COBRAR</v>
      </c>
      <c r="Y298" s="218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210" t="s">
        <v>9</v>
      </c>
      <c r="C299" s="211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10" t="s">
        <v>9</v>
      </c>
      <c r="Y299" s="211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212" t="s">
        <v>7</v>
      </c>
      <c r="F308" s="213"/>
      <c r="G308" s="214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630</v>
      </c>
      <c r="Y308" s="10">
        <v>36</v>
      </c>
      <c r="AA308" s="212" t="s">
        <v>7</v>
      </c>
      <c r="AB308" s="213"/>
      <c r="AC308" s="214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212" t="s">
        <v>7</v>
      </c>
      <c r="O310" s="213"/>
      <c r="P310" s="213"/>
      <c r="Q310" s="214"/>
      <c r="R310" s="18">
        <f>SUM(R294:R309)</f>
        <v>0</v>
      </c>
      <c r="S310" s="3"/>
      <c r="V310" s="17"/>
      <c r="X310" s="12"/>
      <c r="Y310" s="10"/>
      <c r="AJ310" s="212" t="s">
        <v>7</v>
      </c>
      <c r="AK310" s="213"/>
      <c r="AL310" s="213"/>
      <c r="AM310" s="214"/>
      <c r="AN310" s="18">
        <f>SUM(AN294:AN309)</f>
        <v>40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216" t="s">
        <v>30</v>
      </c>
      <c r="I332" s="216"/>
      <c r="J332" s="216"/>
      <c r="V332" s="17"/>
      <c r="AA332" s="216" t="s">
        <v>31</v>
      </c>
      <c r="AB332" s="216"/>
      <c r="AC332" s="216"/>
    </row>
    <row r="333" spans="1:43">
      <c r="H333" s="216"/>
      <c r="I333" s="216"/>
      <c r="J333" s="216"/>
      <c r="V333" s="17"/>
      <c r="AA333" s="216"/>
      <c r="AB333" s="216"/>
      <c r="AC333" s="216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IF(X292="PAGADO",0,Y297)</f>
        <v>14</v>
      </c>
      <c r="E337" s="217" t="s">
        <v>20</v>
      </c>
      <c r="F337" s="217"/>
      <c r="G337" s="217"/>
      <c r="H337" s="217"/>
      <c r="V337" s="17"/>
      <c r="X337" s="23" t="s">
        <v>32</v>
      </c>
      <c r="Y337" s="20">
        <f>IF(B1129="PAGADO",0,C342)</f>
        <v>14</v>
      </c>
      <c r="AA337" s="217" t="s">
        <v>20</v>
      </c>
      <c r="AB337" s="217"/>
      <c r="AC337" s="217"/>
      <c r="AD337" s="217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19" t="str">
        <f>IF(Y342&lt;0,"NO PAGAR","COBRAR'")</f>
        <v>COBRAR'</v>
      </c>
      <c r="Y343" s="219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219" t="str">
        <f>IF(C342&lt;0,"NO PAGAR","COBRAR'")</f>
        <v>COBRAR'</v>
      </c>
      <c r="C344" s="219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210" t="s">
        <v>9</v>
      </c>
      <c r="C345" s="211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10" t="s">
        <v>9</v>
      </c>
      <c r="Y345" s="211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212" t="s">
        <v>7</v>
      </c>
      <c r="F353" s="213"/>
      <c r="G353" s="214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212" t="s">
        <v>7</v>
      </c>
      <c r="AB353" s="213"/>
      <c r="AC353" s="214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212" t="s">
        <v>7</v>
      </c>
      <c r="O355" s="213"/>
      <c r="P355" s="213"/>
      <c r="Q355" s="214"/>
      <c r="R355" s="18">
        <f>SUM(R339:R354)</f>
        <v>0</v>
      </c>
      <c r="S355" s="3"/>
      <c r="V355" s="17"/>
      <c r="X355" s="12"/>
      <c r="Y355" s="10"/>
      <c r="AJ355" s="212" t="s">
        <v>7</v>
      </c>
      <c r="AK355" s="213"/>
      <c r="AL355" s="213"/>
      <c r="AM355" s="214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215" t="s">
        <v>29</v>
      </c>
      <c r="AD379" s="215"/>
      <c r="AE379" s="215"/>
    </row>
    <row r="380" spans="2:31">
      <c r="H380" s="216" t="s">
        <v>28</v>
      </c>
      <c r="I380" s="216"/>
      <c r="J380" s="216"/>
      <c r="V380" s="17"/>
      <c r="AC380" s="215"/>
      <c r="AD380" s="215"/>
      <c r="AE380" s="215"/>
    </row>
    <row r="381" spans="2:31">
      <c r="H381" s="216"/>
      <c r="I381" s="216"/>
      <c r="J381" s="216"/>
      <c r="V381" s="17"/>
      <c r="AC381" s="215"/>
      <c r="AD381" s="215"/>
      <c r="AE381" s="215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14</v>
      </c>
      <c r="E385" s="217" t="s">
        <v>20</v>
      </c>
      <c r="F385" s="217"/>
      <c r="G385" s="217"/>
      <c r="H385" s="217"/>
      <c r="V385" s="17"/>
      <c r="X385" s="23" t="s">
        <v>32</v>
      </c>
      <c r="Y385" s="20">
        <f>IF(B385="PAGADO",0,C390)</f>
        <v>14</v>
      </c>
      <c r="AA385" s="217" t="s">
        <v>20</v>
      </c>
      <c r="AB385" s="217"/>
      <c r="AC385" s="217"/>
      <c r="AD385" s="217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218" t="str">
        <f>IF(C390&lt;0,"NO PAGAR","COBRAR")</f>
        <v>COBRAR</v>
      </c>
      <c r="C391" s="218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18" t="str">
        <f>IF(Y390&lt;0,"NO PAGAR","COBRAR")</f>
        <v>COBRAR</v>
      </c>
      <c r="Y391" s="218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210" t="s">
        <v>9</v>
      </c>
      <c r="C392" s="211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210" t="s">
        <v>9</v>
      </c>
      <c r="Y392" s="211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212" t="s">
        <v>7</v>
      </c>
      <c r="F401" s="213"/>
      <c r="G401" s="214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212" t="s">
        <v>7</v>
      </c>
      <c r="AB401" s="213"/>
      <c r="AC401" s="214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212" t="s">
        <v>7</v>
      </c>
      <c r="O403" s="213"/>
      <c r="P403" s="213"/>
      <c r="Q403" s="214"/>
      <c r="R403" s="18">
        <f>SUM(R387:R402)</f>
        <v>0</v>
      </c>
      <c r="S403" s="3"/>
      <c r="V403" s="17"/>
      <c r="X403" s="12"/>
      <c r="Y403" s="10"/>
      <c r="AJ403" s="212" t="s">
        <v>7</v>
      </c>
      <c r="AK403" s="213"/>
      <c r="AL403" s="213"/>
      <c r="AM403" s="214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B425" t="s">
        <v>821</v>
      </c>
      <c r="H425" s="216" t="s">
        <v>30</v>
      </c>
      <c r="I425" s="216"/>
      <c r="J425" s="216"/>
      <c r="V425" s="17"/>
      <c r="AA425" s="216" t="s">
        <v>31</v>
      </c>
      <c r="AB425" s="216"/>
      <c r="AC425" s="216"/>
    </row>
    <row r="426" spans="1:43">
      <c r="H426" s="216"/>
      <c r="I426" s="216"/>
      <c r="J426" s="216"/>
      <c r="V426" s="17"/>
      <c r="AA426" s="216"/>
      <c r="AB426" s="216"/>
      <c r="AC426" s="216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82</v>
      </c>
      <c r="C430" s="20">
        <f>IF(X385="PAGADO",0,C390)</f>
        <v>14</v>
      </c>
      <c r="E430" s="217" t="s">
        <v>435</v>
      </c>
      <c r="F430" s="217"/>
      <c r="G430" s="217"/>
      <c r="H430" s="217"/>
      <c r="V430" s="17"/>
      <c r="X430" s="23" t="s">
        <v>75</v>
      </c>
      <c r="Y430" s="20">
        <f>IF(B430="PAGADO",0,C435)</f>
        <v>0</v>
      </c>
      <c r="AA430" s="217" t="s">
        <v>20</v>
      </c>
      <c r="AB430" s="217"/>
      <c r="AC430" s="217"/>
      <c r="AD430" s="217"/>
    </row>
    <row r="431" spans="1:43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>
        <v>45008</v>
      </c>
      <c r="F432" s="3" t="s">
        <v>817</v>
      </c>
      <c r="G432" s="3" t="s">
        <v>818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219" t="str">
        <f>IF(Y435&lt;0,"NO PAGAR","COBRAR'")</f>
        <v>COBRAR'</v>
      </c>
      <c r="Y436" s="219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219" t="str">
        <f>IF(C435&lt;0,"NO PAGAR","COBRAR'")</f>
        <v>COBRAR'</v>
      </c>
      <c r="C437" s="219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210" t="s">
        <v>9</v>
      </c>
      <c r="C438" s="211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210" t="s">
        <v>9</v>
      </c>
      <c r="Y438" s="211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212" t="s">
        <v>7</v>
      </c>
      <c r="F446" s="213"/>
      <c r="G446" s="214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212" t="s">
        <v>7</v>
      </c>
      <c r="AB446" s="213"/>
      <c r="AC446" s="214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212" t="s">
        <v>7</v>
      </c>
      <c r="O448" s="213"/>
      <c r="P448" s="213"/>
      <c r="Q448" s="214"/>
      <c r="R448" s="18">
        <f>SUM(R432:R447)</f>
        <v>0</v>
      </c>
      <c r="S448" s="3"/>
      <c r="V448" s="17"/>
      <c r="X448" s="12"/>
      <c r="Y448" s="10"/>
      <c r="AJ448" s="212" t="s">
        <v>7</v>
      </c>
      <c r="AK448" s="213"/>
      <c r="AL448" s="213"/>
      <c r="AM448" s="214"/>
      <c r="AN448" s="18">
        <f>SUM(AN432:AN447)</f>
        <v>0</v>
      </c>
      <c r="AO448" s="3"/>
    </row>
    <row r="449" spans="2:27">
      <c r="B449" s="11"/>
      <c r="C449" s="10"/>
      <c r="V449" s="17"/>
      <c r="X449" s="11"/>
      <c r="Y449" s="10"/>
    </row>
    <row r="450" spans="2:27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>
      <c r="E451" s="1" t="s">
        <v>19</v>
      </c>
      <c r="V451" s="17"/>
      <c r="AA451" s="1" t="s">
        <v>19</v>
      </c>
    </row>
    <row r="452" spans="2:27">
      <c r="V452" s="17"/>
    </row>
    <row r="453" spans="2:27">
      <c r="V453" s="17"/>
    </row>
    <row r="454" spans="2:27">
      <c r="V454" s="17"/>
    </row>
    <row r="455" spans="2:27">
      <c r="V455" s="17"/>
    </row>
    <row r="456" spans="2:27">
      <c r="V456" s="17"/>
    </row>
    <row r="457" spans="2:27">
      <c r="V457" s="17"/>
    </row>
    <row r="458" spans="2:27">
      <c r="V458" s="17"/>
    </row>
    <row r="459" spans="2:27">
      <c r="V459" s="17"/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2:41">
      <c r="V465" s="17"/>
    </row>
    <row r="466" spans="2:41">
      <c r="V466" s="17"/>
    </row>
    <row r="467" spans="2:41">
      <c r="V467" s="17"/>
    </row>
    <row r="468" spans="2:41">
      <c r="V468" s="17"/>
      <c r="AC468" s="215" t="s">
        <v>29</v>
      </c>
      <c r="AD468" s="215"/>
      <c r="AE468" s="215"/>
    </row>
    <row r="469" spans="2:41">
      <c r="H469" s="216" t="s">
        <v>28</v>
      </c>
      <c r="I469" s="216"/>
      <c r="J469" s="216"/>
      <c r="V469" s="17"/>
      <c r="AC469" s="215"/>
      <c r="AD469" s="215"/>
      <c r="AE469" s="215"/>
    </row>
    <row r="470" spans="2:41">
      <c r="H470" s="216"/>
      <c r="I470" s="216"/>
      <c r="J470" s="216"/>
      <c r="V470" s="17"/>
      <c r="AC470" s="215"/>
      <c r="AD470" s="215"/>
      <c r="AE470" s="215"/>
    </row>
    <row r="471" spans="2:41">
      <c r="V471" s="17"/>
    </row>
    <row r="472" spans="2:41">
      <c r="V472" s="17"/>
    </row>
    <row r="473" spans="2:41" ht="23.25">
      <c r="B473" s="22" t="s">
        <v>66</v>
      </c>
      <c r="V473" s="17"/>
      <c r="X473" s="22" t="s">
        <v>66</v>
      </c>
    </row>
    <row r="474" spans="2:41" ht="23.25">
      <c r="B474" s="23" t="s">
        <v>32</v>
      </c>
      <c r="C474" s="20">
        <f>IF(X430="PAGADO",0,Y435)</f>
        <v>0</v>
      </c>
      <c r="E474" s="217" t="s">
        <v>20</v>
      </c>
      <c r="F474" s="217"/>
      <c r="G474" s="217"/>
      <c r="H474" s="217"/>
      <c r="V474" s="17"/>
      <c r="X474" s="23" t="s">
        <v>32</v>
      </c>
      <c r="Y474" s="20">
        <f>IF(B474="PAGADO",0,C479)</f>
        <v>0</v>
      </c>
      <c r="AA474" s="217" t="s">
        <v>20</v>
      </c>
      <c r="AB474" s="217"/>
      <c r="AC474" s="217"/>
      <c r="AD474" s="217"/>
    </row>
    <row r="475" spans="2:41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>
      <c r="B480" s="218" t="str">
        <f>IF(C479&lt;0,"NO PAGAR","COBRAR")</f>
        <v>COBRAR</v>
      </c>
      <c r="C480" s="218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218" t="str">
        <f>IF(Y479&lt;0,"NO PAGAR","COBRAR")</f>
        <v>COBRAR</v>
      </c>
      <c r="Y480" s="218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210" t="s">
        <v>9</v>
      </c>
      <c r="C481" s="211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210" t="s">
        <v>9</v>
      </c>
      <c r="Y481" s="211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17</v>
      </c>
      <c r="C490" s="10"/>
      <c r="E490" s="212" t="s">
        <v>7</v>
      </c>
      <c r="F490" s="213"/>
      <c r="G490" s="214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212" t="s">
        <v>7</v>
      </c>
      <c r="AB490" s="213"/>
      <c r="AC490" s="214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>
      <c r="B492" s="12"/>
      <c r="C492" s="10"/>
      <c r="N492" s="212" t="s">
        <v>7</v>
      </c>
      <c r="O492" s="213"/>
      <c r="P492" s="213"/>
      <c r="Q492" s="214"/>
      <c r="R492" s="18">
        <f>SUM(R476:R491)</f>
        <v>0</v>
      </c>
      <c r="S492" s="3"/>
      <c r="V492" s="17"/>
      <c r="X492" s="12"/>
      <c r="Y492" s="10"/>
      <c r="AJ492" s="212" t="s">
        <v>7</v>
      </c>
      <c r="AK492" s="213"/>
      <c r="AL492" s="213"/>
      <c r="AM492" s="214"/>
      <c r="AN492" s="18">
        <f>SUM(AN476:AN491)</f>
        <v>0</v>
      </c>
      <c r="AO492" s="3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2"/>
      <c r="C495" s="10"/>
      <c r="E495" s="14"/>
      <c r="V495" s="17"/>
      <c r="X495" s="12"/>
      <c r="Y495" s="10"/>
      <c r="AA495" s="14"/>
    </row>
    <row r="496" spans="2:41">
      <c r="B496" s="12"/>
      <c r="C496" s="10"/>
      <c r="V496" s="17"/>
      <c r="X496" s="12"/>
      <c r="Y496" s="10"/>
    </row>
    <row r="497" spans="1:43">
      <c r="B497" s="12"/>
      <c r="C497" s="10"/>
      <c r="V497" s="17"/>
      <c r="X497" s="12"/>
      <c r="Y497" s="10"/>
    </row>
    <row r="498" spans="1:43">
      <c r="B498" s="12"/>
      <c r="C498" s="10"/>
      <c r="V498" s="17"/>
      <c r="X498" s="12"/>
      <c r="Y498" s="10"/>
    </row>
    <row r="499" spans="1:43">
      <c r="B499" s="12"/>
      <c r="C499" s="10"/>
      <c r="V499" s="17"/>
      <c r="X499" s="12"/>
      <c r="Y499" s="10"/>
    </row>
    <row r="500" spans="1:43">
      <c r="B500" s="11"/>
      <c r="C500" s="10"/>
      <c r="V500" s="17"/>
      <c r="X500" s="11"/>
      <c r="Y500" s="10"/>
    </row>
    <row r="501" spans="1:43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>
      <c r="E503" s="1" t="s">
        <v>19</v>
      </c>
      <c r="V503" s="17"/>
      <c r="AA503" s="1" t="s">
        <v>19</v>
      </c>
    </row>
    <row r="504" spans="1:43">
      <c r="V504" s="17"/>
    </row>
    <row r="505" spans="1:43">
      <c r="V505" s="17"/>
    </row>
    <row r="506" spans="1:43">
      <c r="V506" s="17"/>
    </row>
    <row r="507" spans="1:43">
      <c r="V507" s="17"/>
    </row>
    <row r="508" spans="1:43">
      <c r="V508" s="17"/>
    </row>
    <row r="509" spans="1:43">
      <c r="V509" s="17"/>
    </row>
    <row r="510" spans="1:4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>
      <c r="V513" s="17"/>
    </row>
    <row r="514" spans="2:41">
      <c r="H514" s="216" t="s">
        <v>30</v>
      </c>
      <c r="I514" s="216"/>
      <c r="J514" s="216"/>
      <c r="V514" s="17"/>
      <c r="AA514" s="216" t="s">
        <v>31</v>
      </c>
      <c r="AB514" s="216"/>
      <c r="AC514" s="216"/>
    </row>
    <row r="515" spans="2:41">
      <c r="H515" s="216"/>
      <c r="I515" s="216"/>
      <c r="J515" s="216"/>
      <c r="V515" s="17"/>
      <c r="AA515" s="216"/>
      <c r="AB515" s="216"/>
      <c r="AC515" s="216"/>
    </row>
    <row r="516" spans="2:41">
      <c r="V516" s="17"/>
    </row>
    <row r="517" spans="2:41">
      <c r="V517" s="17"/>
    </row>
    <row r="518" spans="2:41" ht="23.25">
      <c r="B518" s="24" t="s">
        <v>66</v>
      </c>
      <c r="V518" s="17"/>
      <c r="X518" s="22" t="s">
        <v>66</v>
      </c>
    </row>
    <row r="519" spans="2:41" ht="23.25">
      <c r="B519" s="23" t="s">
        <v>32</v>
      </c>
      <c r="C519" s="20">
        <f>IF(X474="PAGADO",0,C479)</f>
        <v>0</v>
      </c>
      <c r="E519" s="217" t="s">
        <v>20</v>
      </c>
      <c r="F519" s="217"/>
      <c r="G519" s="217"/>
      <c r="H519" s="217"/>
      <c r="V519" s="17"/>
      <c r="X519" s="23" t="s">
        <v>32</v>
      </c>
      <c r="Y519" s="20">
        <f>IF(B1319="PAGADO",0,C524)</f>
        <v>0</v>
      </c>
      <c r="AA519" s="217" t="s">
        <v>20</v>
      </c>
      <c r="AB519" s="217"/>
      <c r="AC519" s="217"/>
      <c r="AD519" s="217"/>
    </row>
    <row r="520" spans="2:41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219" t="str">
        <f>IF(Y524&lt;0,"NO PAGAR","COBRAR'")</f>
        <v>COBRAR'</v>
      </c>
      <c r="Y525" s="219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>
      <c r="B526" s="219" t="str">
        <f>IF(C524&lt;0,"NO PAGAR","COBRAR'")</f>
        <v>COBRAR'</v>
      </c>
      <c r="C526" s="219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210" t="s">
        <v>9</v>
      </c>
      <c r="C527" s="211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210" t="s">
        <v>9</v>
      </c>
      <c r="Y527" s="211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212" t="s">
        <v>7</v>
      </c>
      <c r="F535" s="213"/>
      <c r="G535" s="214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212" t="s">
        <v>7</v>
      </c>
      <c r="AB535" s="213"/>
      <c r="AC535" s="214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>
      <c r="B537" s="12"/>
      <c r="C537" s="10"/>
      <c r="N537" s="212" t="s">
        <v>7</v>
      </c>
      <c r="O537" s="213"/>
      <c r="P537" s="213"/>
      <c r="Q537" s="214"/>
      <c r="R537" s="18">
        <f>SUM(R521:R536)</f>
        <v>0</v>
      </c>
      <c r="S537" s="3"/>
      <c r="V537" s="17"/>
      <c r="X537" s="12"/>
      <c r="Y537" s="10"/>
      <c r="AJ537" s="212" t="s">
        <v>7</v>
      </c>
      <c r="AK537" s="213"/>
      <c r="AL537" s="213"/>
      <c r="AM537" s="214"/>
      <c r="AN537" s="18">
        <f>SUM(AN521:AN536)</f>
        <v>0</v>
      </c>
      <c r="AO537" s="3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E540" s="14"/>
      <c r="V540" s="17"/>
      <c r="X540" s="12"/>
      <c r="Y540" s="10"/>
      <c r="AA540" s="14"/>
    </row>
    <row r="541" spans="2:41">
      <c r="B541" s="12"/>
      <c r="C541" s="10"/>
      <c r="V541" s="17"/>
      <c r="X541" s="12"/>
      <c r="Y541" s="10"/>
    </row>
    <row r="542" spans="2:41">
      <c r="B542" s="12"/>
      <c r="C542" s="10"/>
      <c r="V542" s="17"/>
      <c r="X542" s="12"/>
      <c r="Y542" s="10"/>
    </row>
    <row r="543" spans="2:41">
      <c r="B543" s="12"/>
      <c r="C543" s="10"/>
      <c r="V543" s="17"/>
      <c r="X543" s="12"/>
      <c r="Y543" s="10"/>
    </row>
    <row r="544" spans="2:41">
      <c r="B544" s="12"/>
      <c r="C544" s="10"/>
      <c r="V544" s="17"/>
      <c r="X544" s="12"/>
      <c r="Y544" s="10"/>
    </row>
    <row r="545" spans="2:27">
      <c r="B545" s="12"/>
      <c r="C545" s="10"/>
      <c r="V545" s="17"/>
      <c r="X545" s="12"/>
      <c r="Y545" s="10"/>
    </row>
    <row r="546" spans="2:27">
      <c r="B546" s="11"/>
      <c r="C546" s="10"/>
      <c r="V546" s="17"/>
      <c r="X546" s="11"/>
      <c r="Y546" s="10"/>
    </row>
    <row r="547" spans="2:27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>
      <c r="E548" s="1" t="s">
        <v>19</v>
      </c>
      <c r="V548" s="17"/>
      <c r="AA548" s="1" t="s">
        <v>19</v>
      </c>
    </row>
    <row r="549" spans="2:27">
      <c r="V549" s="17"/>
    </row>
    <row r="550" spans="2:27">
      <c r="V550" s="17"/>
    </row>
    <row r="551" spans="2:27">
      <c r="V551" s="17"/>
    </row>
    <row r="552" spans="2:27">
      <c r="V552" s="17"/>
    </row>
    <row r="553" spans="2:27">
      <c r="V553" s="17"/>
    </row>
    <row r="554" spans="2:27">
      <c r="V554" s="17"/>
    </row>
    <row r="555" spans="2:27">
      <c r="V555" s="17"/>
    </row>
    <row r="556" spans="2:27">
      <c r="V556" s="17"/>
    </row>
    <row r="557" spans="2:27">
      <c r="V557" s="17"/>
    </row>
    <row r="558" spans="2:27">
      <c r="V558" s="17"/>
    </row>
    <row r="559" spans="2:27">
      <c r="V559" s="17"/>
    </row>
    <row r="560" spans="2:27">
      <c r="V560" s="17"/>
    </row>
    <row r="561" spans="2:41">
      <c r="V561" s="17"/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</row>
    <row r="566" spans="2:41">
      <c r="V566" s="17"/>
    </row>
    <row r="567" spans="2:41">
      <c r="V567" s="17"/>
      <c r="AC567" s="215" t="s">
        <v>29</v>
      </c>
      <c r="AD567" s="215"/>
      <c r="AE567" s="215"/>
    </row>
    <row r="568" spans="2:41">
      <c r="H568" s="216" t="s">
        <v>28</v>
      </c>
      <c r="I568" s="216"/>
      <c r="J568" s="216"/>
      <c r="V568" s="17"/>
      <c r="AC568" s="215"/>
      <c r="AD568" s="215"/>
      <c r="AE568" s="215"/>
    </row>
    <row r="569" spans="2:41">
      <c r="H569" s="216"/>
      <c r="I569" s="216"/>
      <c r="J569" s="216"/>
      <c r="V569" s="17"/>
      <c r="AC569" s="215"/>
      <c r="AD569" s="215"/>
      <c r="AE569" s="215"/>
    </row>
    <row r="570" spans="2:41">
      <c r="V570" s="17"/>
    </row>
    <row r="571" spans="2:41">
      <c r="V571" s="17"/>
    </row>
    <row r="572" spans="2:41" ht="23.25">
      <c r="B572" s="22" t="s">
        <v>67</v>
      </c>
      <c r="V572" s="17"/>
      <c r="X572" s="22" t="s">
        <v>67</v>
      </c>
    </row>
    <row r="573" spans="2:41" ht="23.25">
      <c r="B573" s="23" t="s">
        <v>32</v>
      </c>
      <c r="C573" s="20">
        <f>IF(X519="PAGADO",0,Y524)</f>
        <v>0</v>
      </c>
      <c r="E573" s="217" t="s">
        <v>20</v>
      </c>
      <c r="F573" s="217"/>
      <c r="G573" s="217"/>
      <c r="H573" s="217"/>
      <c r="V573" s="17"/>
      <c r="X573" s="23" t="s">
        <v>32</v>
      </c>
      <c r="Y573" s="20">
        <f>IF(B573="PAGADO",0,C578)</f>
        <v>0</v>
      </c>
      <c r="AA573" s="217" t="s">
        <v>20</v>
      </c>
      <c r="AB573" s="217"/>
      <c r="AC573" s="217"/>
      <c r="AD573" s="217"/>
    </row>
    <row r="574" spans="2:41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>
      <c r="B579" s="218" t="str">
        <f>IF(C578&lt;0,"NO PAGAR","COBRAR")</f>
        <v>COBRAR</v>
      </c>
      <c r="C579" s="218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218" t="str">
        <f>IF(Y578&lt;0,"NO PAGAR","COBRAR")</f>
        <v>COBRAR</v>
      </c>
      <c r="Y579" s="218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210" t="s">
        <v>9</v>
      </c>
      <c r="C580" s="211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210" t="s">
        <v>9</v>
      </c>
      <c r="Y580" s="211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17</v>
      </c>
      <c r="C589" s="10"/>
      <c r="E589" s="212" t="s">
        <v>7</v>
      </c>
      <c r="F589" s="213"/>
      <c r="G589" s="214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212" t="s">
        <v>7</v>
      </c>
      <c r="AB589" s="213"/>
      <c r="AC589" s="214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>
      <c r="B591" s="12"/>
      <c r="C591" s="10"/>
      <c r="N591" s="212" t="s">
        <v>7</v>
      </c>
      <c r="O591" s="213"/>
      <c r="P591" s="213"/>
      <c r="Q591" s="214"/>
      <c r="R591" s="18">
        <f>SUM(R575:R590)</f>
        <v>0</v>
      </c>
      <c r="S591" s="3"/>
      <c r="V591" s="17"/>
      <c r="X591" s="12"/>
      <c r="Y591" s="10"/>
      <c r="AJ591" s="212" t="s">
        <v>7</v>
      </c>
      <c r="AK591" s="213"/>
      <c r="AL591" s="213"/>
      <c r="AM591" s="214"/>
      <c r="AN591" s="18">
        <f>SUM(AN575:AN590)</f>
        <v>0</v>
      </c>
      <c r="AO591" s="3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E594" s="14"/>
      <c r="V594" s="17"/>
      <c r="X594" s="12"/>
      <c r="Y594" s="10"/>
      <c r="AA594" s="14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2"/>
      <c r="C597" s="10"/>
      <c r="V597" s="17"/>
      <c r="X597" s="12"/>
      <c r="Y597" s="10"/>
    </row>
    <row r="598" spans="2:27">
      <c r="B598" s="12"/>
      <c r="C598" s="10"/>
      <c r="V598" s="17"/>
      <c r="X598" s="12"/>
      <c r="Y598" s="10"/>
    </row>
    <row r="599" spans="2:27">
      <c r="B599" s="11"/>
      <c r="C599" s="10"/>
      <c r="V599" s="17"/>
      <c r="X599" s="11"/>
      <c r="Y599" s="10"/>
    </row>
    <row r="600" spans="2:27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>
      <c r="E602" s="1" t="s">
        <v>19</v>
      </c>
      <c r="V602" s="17"/>
      <c r="AA602" s="1" t="s">
        <v>19</v>
      </c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>
      <c r="V612" s="17"/>
    </row>
    <row r="613" spans="1:43">
      <c r="H613" s="216" t="s">
        <v>30</v>
      </c>
      <c r="I613" s="216"/>
      <c r="J613" s="216"/>
      <c r="V613" s="17"/>
      <c r="AA613" s="216" t="s">
        <v>31</v>
      </c>
      <c r="AB613" s="216"/>
      <c r="AC613" s="216"/>
    </row>
    <row r="614" spans="1:43">
      <c r="H614" s="216"/>
      <c r="I614" s="216"/>
      <c r="J614" s="216"/>
      <c r="V614" s="17"/>
      <c r="AA614" s="216"/>
      <c r="AB614" s="216"/>
      <c r="AC614" s="216"/>
    </row>
    <row r="615" spans="1:43">
      <c r="V615" s="17"/>
    </row>
    <row r="616" spans="1:43">
      <c r="V616" s="17"/>
    </row>
    <row r="617" spans="1:43" ht="23.25">
      <c r="B617" s="24" t="s">
        <v>67</v>
      </c>
      <c r="V617" s="17"/>
      <c r="X617" s="22" t="s">
        <v>67</v>
      </c>
    </row>
    <row r="618" spans="1:43" ht="23.25">
      <c r="B618" s="23" t="s">
        <v>32</v>
      </c>
      <c r="C618" s="20">
        <f>IF(X573="PAGADO",0,C578)</f>
        <v>0</v>
      </c>
      <c r="E618" s="217" t="s">
        <v>20</v>
      </c>
      <c r="F618" s="217"/>
      <c r="G618" s="217"/>
      <c r="H618" s="217"/>
      <c r="V618" s="17"/>
      <c r="X618" s="23" t="s">
        <v>32</v>
      </c>
      <c r="Y618" s="20">
        <f>IF(B1418="PAGADO",0,C623)</f>
        <v>0</v>
      </c>
      <c r="AA618" s="217" t="s">
        <v>20</v>
      </c>
      <c r="AB618" s="217"/>
      <c r="AC618" s="217"/>
      <c r="AD618" s="217"/>
    </row>
    <row r="619" spans="1:43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219" t="str">
        <f>IF(Y623&lt;0,"NO PAGAR","COBRAR'")</f>
        <v>COBRAR'</v>
      </c>
      <c r="Y624" s="219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>
      <c r="B625" s="219" t="str">
        <f>IF(C623&lt;0,"NO PAGAR","COBRAR'")</f>
        <v>COBRAR'</v>
      </c>
      <c r="C625" s="219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210" t="s">
        <v>9</v>
      </c>
      <c r="C626" s="211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210" t="s">
        <v>9</v>
      </c>
      <c r="Y626" s="211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16</v>
      </c>
      <c r="C634" s="10"/>
      <c r="E634" s="212" t="s">
        <v>7</v>
      </c>
      <c r="F634" s="213"/>
      <c r="G634" s="214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212" t="s">
        <v>7</v>
      </c>
      <c r="AB634" s="213"/>
      <c r="AC634" s="214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>
      <c r="B636" s="12"/>
      <c r="C636" s="10"/>
      <c r="N636" s="212" t="s">
        <v>7</v>
      </c>
      <c r="O636" s="213"/>
      <c r="P636" s="213"/>
      <c r="Q636" s="214"/>
      <c r="R636" s="18">
        <f>SUM(R620:R635)</f>
        <v>0</v>
      </c>
      <c r="S636" s="3"/>
      <c r="V636" s="17"/>
      <c r="X636" s="12"/>
      <c r="Y636" s="10"/>
      <c r="AJ636" s="212" t="s">
        <v>7</v>
      </c>
      <c r="AK636" s="213"/>
      <c r="AL636" s="213"/>
      <c r="AM636" s="214"/>
      <c r="AN636" s="18">
        <f>SUM(AN620:AN635)</f>
        <v>0</v>
      </c>
      <c r="AO636" s="3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E639" s="14"/>
      <c r="V639" s="17"/>
      <c r="X639" s="12"/>
      <c r="Y639" s="10"/>
      <c r="AA639" s="14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2"/>
      <c r="C643" s="10"/>
      <c r="V643" s="17"/>
      <c r="X643" s="12"/>
      <c r="Y643" s="10"/>
    </row>
    <row r="644" spans="2:27">
      <c r="B644" s="12"/>
      <c r="C644" s="10"/>
      <c r="V644" s="17"/>
      <c r="X644" s="12"/>
      <c r="Y644" s="10"/>
    </row>
    <row r="645" spans="2:27">
      <c r="B645" s="11"/>
      <c r="C645" s="10"/>
      <c r="V645" s="17"/>
      <c r="X645" s="11"/>
      <c r="Y645" s="10"/>
    </row>
    <row r="646" spans="2:27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>
      <c r="E647" s="1" t="s">
        <v>19</v>
      </c>
      <c r="V647" s="17"/>
      <c r="AA647" s="1" t="s">
        <v>19</v>
      </c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</row>
    <row r="659" spans="2:41">
      <c r="V659" s="17"/>
    </row>
    <row r="660" spans="2:41">
      <c r="V660" s="17"/>
      <c r="AC660" s="215" t="s">
        <v>29</v>
      </c>
      <c r="AD660" s="215"/>
      <c r="AE660" s="215"/>
    </row>
    <row r="661" spans="2:41">
      <c r="H661" s="216" t="s">
        <v>28</v>
      </c>
      <c r="I661" s="216"/>
      <c r="J661" s="216"/>
      <c r="V661" s="17"/>
      <c r="AC661" s="215"/>
      <c r="AD661" s="215"/>
      <c r="AE661" s="215"/>
    </row>
    <row r="662" spans="2:41">
      <c r="H662" s="216"/>
      <c r="I662" s="216"/>
      <c r="J662" s="216"/>
      <c r="V662" s="17"/>
      <c r="AC662" s="215"/>
      <c r="AD662" s="215"/>
      <c r="AE662" s="215"/>
    </row>
    <row r="663" spans="2:41">
      <c r="V663" s="17"/>
    </row>
    <row r="664" spans="2:41">
      <c r="V664" s="17"/>
    </row>
    <row r="665" spans="2:41" ht="23.25">
      <c r="B665" s="22" t="s">
        <v>68</v>
      </c>
      <c r="V665" s="17"/>
      <c r="X665" s="22" t="s">
        <v>68</v>
      </c>
    </row>
    <row r="666" spans="2:41" ht="23.25">
      <c r="B666" s="23" t="s">
        <v>32</v>
      </c>
      <c r="C666" s="20">
        <f>IF(X618="PAGADO",0,Y623)</f>
        <v>0</v>
      </c>
      <c r="E666" s="217" t="s">
        <v>20</v>
      </c>
      <c r="F666" s="217"/>
      <c r="G666" s="217"/>
      <c r="H666" s="217"/>
      <c r="V666" s="17"/>
      <c r="X666" s="23" t="s">
        <v>32</v>
      </c>
      <c r="Y666" s="20">
        <f>IF(B666="PAGADO",0,C671)</f>
        <v>0</v>
      </c>
      <c r="AA666" s="217" t="s">
        <v>20</v>
      </c>
      <c r="AB666" s="217"/>
      <c r="AC666" s="217"/>
      <c r="AD666" s="217"/>
    </row>
    <row r="667" spans="2:41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>
      <c r="B672" s="218" t="str">
        <f>IF(C671&lt;0,"NO PAGAR","COBRAR")</f>
        <v>COBRAR</v>
      </c>
      <c r="C672" s="218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218" t="str">
        <f>IF(Y671&lt;0,"NO PAGAR","COBRAR")</f>
        <v>COBRAR</v>
      </c>
      <c r="Y672" s="218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210" t="s">
        <v>9</v>
      </c>
      <c r="C673" s="211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210" t="s">
        <v>9</v>
      </c>
      <c r="Y673" s="211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17</v>
      </c>
      <c r="C682" s="10"/>
      <c r="E682" s="212" t="s">
        <v>7</v>
      </c>
      <c r="F682" s="213"/>
      <c r="G682" s="214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212" t="s">
        <v>7</v>
      </c>
      <c r="AB682" s="213"/>
      <c r="AC682" s="214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>
      <c r="B684" s="12"/>
      <c r="C684" s="10"/>
      <c r="N684" s="212" t="s">
        <v>7</v>
      </c>
      <c r="O684" s="213"/>
      <c r="P684" s="213"/>
      <c r="Q684" s="214"/>
      <c r="R684" s="18">
        <f>SUM(R668:R683)</f>
        <v>0</v>
      </c>
      <c r="S684" s="3"/>
      <c r="V684" s="17"/>
      <c r="X684" s="12"/>
      <c r="Y684" s="10"/>
      <c r="AJ684" s="212" t="s">
        <v>7</v>
      </c>
      <c r="AK684" s="213"/>
      <c r="AL684" s="213"/>
      <c r="AM684" s="214"/>
      <c r="AN684" s="18">
        <f>SUM(AN668:AN683)</f>
        <v>0</v>
      </c>
      <c r="AO684" s="3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E687" s="14"/>
      <c r="V687" s="17"/>
      <c r="X687" s="12"/>
      <c r="Y687" s="10"/>
      <c r="AA687" s="14"/>
    </row>
    <row r="688" spans="2:41">
      <c r="B688" s="12"/>
      <c r="C688" s="10"/>
      <c r="V688" s="17"/>
      <c r="X688" s="12"/>
      <c r="Y688" s="10"/>
    </row>
    <row r="689" spans="1:43">
      <c r="B689" s="12"/>
      <c r="C689" s="10"/>
      <c r="V689" s="17"/>
      <c r="X689" s="12"/>
      <c r="Y689" s="10"/>
    </row>
    <row r="690" spans="1:43">
      <c r="B690" s="12"/>
      <c r="C690" s="10"/>
      <c r="V690" s="17"/>
      <c r="X690" s="12"/>
      <c r="Y690" s="10"/>
    </row>
    <row r="691" spans="1:43">
      <c r="B691" s="12"/>
      <c r="C691" s="10"/>
      <c r="V691" s="17"/>
      <c r="X691" s="12"/>
      <c r="Y691" s="10"/>
    </row>
    <row r="692" spans="1:43">
      <c r="B692" s="11"/>
      <c r="C692" s="10"/>
      <c r="V692" s="17"/>
      <c r="X692" s="11"/>
      <c r="Y692" s="10"/>
    </row>
    <row r="693" spans="1:43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>
      <c r="E695" s="1" t="s">
        <v>19</v>
      </c>
      <c r="V695" s="17"/>
      <c r="AA695" s="1" t="s">
        <v>19</v>
      </c>
    </row>
    <row r="696" spans="1:43">
      <c r="V696" s="17"/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>
      <c r="V705" s="17"/>
    </row>
    <row r="706" spans="2:41">
      <c r="H706" s="216" t="s">
        <v>30</v>
      </c>
      <c r="I706" s="216"/>
      <c r="J706" s="216"/>
      <c r="V706" s="17"/>
      <c r="AA706" s="216" t="s">
        <v>31</v>
      </c>
      <c r="AB706" s="216"/>
      <c r="AC706" s="216"/>
    </row>
    <row r="707" spans="2:41">
      <c r="H707" s="216"/>
      <c r="I707" s="216"/>
      <c r="J707" s="216"/>
      <c r="V707" s="17"/>
      <c r="AA707" s="216"/>
      <c r="AB707" s="216"/>
      <c r="AC707" s="216"/>
    </row>
    <row r="708" spans="2:41">
      <c r="V708" s="17"/>
    </row>
    <row r="709" spans="2:41">
      <c r="V709" s="17"/>
    </row>
    <row r="710" spans="2:41" ht="23.25">
      <c r="B710" s="24" t="s">
        <v>68</v>
      </c>
      <c r="V710" s="17"/>
      <c r="X710" s="22" t="s">
        <v>68</v>
      </c>
    </row>
    <row r="711" spans="2:41" ht="23.25">
      <c r="B711" s="23" t="s">
        <v>32</v>
      </c>
      <c r="C711" s="20">
        <f>IF(X666="PAGADO",0,C671)</f>
        <v>0</v>
      </c>
      <c r="E711" s="217" t="s">
        <v>20</v>
      </c>
      <c r="F711" s="217"/>
      <c r="G711" s="217"/>
      <c r="H711" s="217"/>
      <c r="V711" s="17"/>
      <c r="X711" s="23" t="s">
        <v>32</v>
      </c>
      <c r="Y711" s="20">
        <f>IF(B1511="PAGADO",0,C716)</f>
        <v>0</v>
      </c>
      <c r="AA711" s="217" t="s">
        <v>20</v>
      </c>
      <c r="AB711" s="217"/>
      <c r="AC711" s="217"/>
      <c r="AD711" s="217"/>
    </row>
    <row r="712" spans="2:41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219" t="str">
        <f>IF(Y716&lt;0,"NO PAGAR","COBRAR'")</f>
        <v>COBRAR'</v>
      </c>
      <c r="Y717" s="219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>
      <c r="B718" s="219" t="str">
        <f>IF(C716&lt;0,"NO PAGAR","COBRAR'")</f>
        <v>COBRAR'</v>
      </c>
      <c r="C718" s="219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210" t="s">
        <v>9</v>
      </c>
      <c r="C719" s="211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210" t="s">
        <v>9</v>
      </c>
      <c r="Y719" s="211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16</v>
      </c>
      <c r="C727" s="10"/>
      <c r="E727" s="212" t="s">
        <v>7</v>
      </c>
      <c r="F727" s="213"/>
      <c r="G727" s="214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212" t="s">
        <v>7</v>
      </c>
      <c r="AB727" s="213"/>
      <c r="AC727" s="214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>
      <c r="B729" s="12"/>
      <c r="C729" s="10"/>
      <c r="N729" s="212" t="s">
        <v>7</v>
      </c>
      <c r="O729" s="213"/>
      <c r="P729" s="213"/>
      <c r="Q729" s="214"/>
      <c r="R729" s="18">
        <f>SUM(R713:R728)</f>
        <v>0</v>
      </c>
      <c r="S729" s="3"/>
      <c r="V729" s="17"/>
      <c r="X729" s="12"/>
      <c r="Y729" s="10"/>
      <c r="AJ729" s="212" t="s">
        <v>7</v>
      </c>
      <c r="AK729" s="213"/>
      <c r="AL729" s="213"/>
      <c r="AM729" s="214"/>
      <c r="AN729" s="18">
        <f>SUM(AN713:AN728)</f>
        <v>0</v>
      </c>
      <c r="AO729" s="3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E732" s="14"/>
      <c r="V732" s="17"/>
      <c r="X732" s="12"/>
      <c r="Y732" s="10"/>
      <c r="AA732" s="14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1"/>
      <c r="C738" s="10"/>
      <c r="V738" s="17"/>
      <c r="X738" s="11"/>
      <c r="Y738" s="10"/>
    </row>
    <row r="739" spans="2:27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>
      <c r="E740" s="1" t="s">
        <v>19</v>
      </c>
      <c r="V740" s="17"/>
      <c r="AA740" s="1" t="s">
        <v>19</v>
      </c>
    </row>
    <row r="741" spans="2:27">
      <c r="V741" s="17"/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  <c r="AC753" s="215" t="s">
        <v>29</v>
      </c>
      <c r="AD753" s="215"/>
      <c r="AE753" s="215"/>
    </row>
    <row r="754" spans="2:41">
      <c r="H754" s="216" t="s">
        <v>28</v>
      </c>
      <c r="I754" s="216"/>
      <c r="J754" s="216"/>
      <c r="V754" s="17"/>
      <c r="AC754" s="215"/>
      <c r="AD754" s="215"/>
      <c r="AE754" s="215"/>
    </row>
    <row r="755" spans="2:41">
      <c r="H755" s="216"/>
      <c r="I755" s="216"/>
      <c r="J755" s="216"/>
      <c r="V755" s="17"/>
      <c r="AC755" s="215"/>
      <c r="AD755" s="215"/>
      <c r="AE755" s="215"/>
    </row>
    <row r="756" spans="2:41">
      <c r="V756" s="17"/>
    </row>
    <row r="757" spans="2:41">
      <c r="V757" s="17"/>
    </row>
    <row r="758" spans="2:41" ht="23.25">
      <c r="B758" s="22" t="s">
        <v>69</v>
      </c>
      <c r="V758" s="17"/>
      <c r="X758" s="22" t="s">
        <v>69</v>
      </c>
    </row>
    <row r="759" spans="2:41" ht="23.25">
      <c r="B759" s="23" t="s">
        <v>32</v>
      </c>
      <c r="C759" s="20">
        <f>IF(X711="PAGADO",0,Y716)</f>
        <v>0</v>
      </c>
      <c r="E759" s="217" t="s">
        <v>20</v>
      </c>
      <c r="F759" s="217"/>
      <c r="G759" s="217"/>
      <c r="H759" s="217"/>
      <c r="V759" s="17"/>
      <c r="X759" s="23" t="s">
        <v>32</v>
      </c>
      <c r="Y759" s="20">
        <f>IF(B759="PAGADO",0,C764)</f>
        <v>0</v>
      </c>
      <c r="AA759" s="217" t="s">
        <v>20</v>
      </c>
      <c r="AB759" s="217"/>
      <c r="AC759" s="217"/>
      <c r="AD759" s="217"/>
    </row>
    <row r="760" spans="2:41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>
      <c r="B765" s="218" t="str">
        <f>IF(C764&lt;0,"NO PAGAR","COBRAR")</f>
        <v>COBRAR</v>
      </c>
      <c r="C765" s="218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218" t="str">
        <f>IF(Y764&lt;0,"NO PAGAR","COBRAR")</f>
        <v>COBRAR</v>
      </c>
      <c r="Y765" s="218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210" t="s">
        <v>9</v>
      </c>
      <c r="C766" s="211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210" t="s">
        <v>9</v>
      </c>
      <c r="Y766" s="211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17</v>
      </c>
      <c r="C775" s="10"/>
      <c r="E775" s="212" t="s">
        <v>7</v>
      </c>
      <c r="F775" s="213"/>
      <c r="G775" s="214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212" t="s">
        <v>7</v>
      </c>
      <c r="AB775" s="213"/>
      <c r="AC775" s="214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>
      <c r="B777" s="12"/>
      <c r="C777" s="10"/>
      <c r="N777" s="212" t="s">
        <v>7</v>
      </c>
      <c r="O777" s="213"/>
      <c r="P777" s="213"/>
      <c r="Q777" s="214"/>
      <c r="R777" s="18">
        <f>SUM(R761:R776)</f>
        <v>0</v>
      </c>
      <c r="S777" s="3"/>
      <c r="V777" s="17"/>
      <c r="X777" s="12"/>
      <c r="Y777" s="10"/>
      <c r="AJ777" s="212" t="s">
        <v>7</v>
      </c>
      <c r="AK777" s="213"/>
      <c r="AL777" s="213"/>
      <c r="AM777" s="214"/>
      <c r="AN777" s="18">
        <f>SUM(AN761:AN776)</f>
        <v>0</v>
      </c>
      <c r="AO777" s="3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E780" s="14"/>
      <c r="V780" s="17"/>
      <c r="X780" s="12"/>
      <c r="Y780" s="10"/>
      <c r="AA780" s="14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1"/>
      <c r="C785" s="10"/>
      <c r="V785" s="17"/>
      <c r="X785" s="11"/>
      <c r="Y785" s="10"/>
    </row>
    <row r="786" spans="1:43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>
      <c r="E788" s="1" t="s">
        <v>19</v>
      </c>
      <c r="V788" s="17"/>
      <c r="AA788" s="1" t="s">
        <v>19</v>
      </c>
    </row>
    <row r="789" spans="1:43">
      <c r="V789" s="17"/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V798" s="17"/>
    </row>
    <row r="799" spans="1:43">
      <c r="H799" s="216" t="s">
        <v>30</v>
      </c>
      <c r="I799" s="216"/>
      <c r="J799" s="216"/>
      <c r="V799" s="17"/>
      <c r="AA799" s="216" t="s">
        <v>31</v>
      </c>
      <c r="AB799" s="216"/>
      <c r="AC799" s="216"/>
    </row>
    <row r="800" spans="1:43">
      <c r="H800" s="216"/>
      <c r="I800" s="216"/>
      <c r="J800" s="216"/>
      <c r="V800" s="17"/>
      <c r="AA800" s="216"/>
      <c r="AB800" s="216"/>
      <c r="AC800" s="216"/>
    </row>
    <row r="801" spans="2:41">
      <c r="V801" s="17"/>
    </row>
    <row r="802" spans="2:41">
      <c r="V802" s="17"/>
    </row>
    <row r="803" spans="2:41" ht="23.25">
      <c r="B803" s="24" t="s">
        <v>69</v>
      </c>
      <c r="V803" s="17"/>
      <c r="X803" s="22" t="s">
        <v>69</v>
      </c>
    </row>
    <row r="804" spans="2:41" ht="23.25">
      <c r="B804" s="23" t="s">
        <v>32</v>
      </c>
      <c r="C804" s="20">
        <f>IF(X759="PAGADO",0,C764)</f>
        <v>0</v>
      </c>
      <c r="E804" s="217" t="s">
        <v>20</v>
      </c>
      <c r="F804" s="217"/>
      <c r="G804" s="217"/>
      <c r="H804" s="217"/>
      <c r="V804" s="17"/>
      <c r="X804" s="23" t="s">
        <v>32</v>
      </c>
      <c r="Y804" s="20">
        <f>IF(B1604="PAGADO",0,C809)</f>
        <v>0</v>
      </c>
      <c r="AA804" s="217" t="s">
        <v>20</v>
      </c>
      <c r="AB804" s="217"/>
      <c r="AC804" s="217"/>
      <c r="AD804" s="217"/>
    </row>
    <row r="805" spans="2:41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219" t="str">
        <f>IF(Y809&lt;0,"NO PAGAR","COBRAR'")</f>
        <v>COBRAR'</v>
      </c>
      <c r="Y810" s="219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219" t="str">
        <f>IF(C809&lt;0,"NO PAGAR","COBRAR'")</f>
        <v>COBRAR'</v>
      </c>
      <c r="C811" s="219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210" t="s">
        <v>9</v>
      </c>
      <c r="C812" s="211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210" t="s">
        <v>9</v>
      </c>
      <c r="Y812" s="211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16</v>
      </c>
      <c r="C820" s="10"/>
      <c r="E820" s="212" t="s">
        <v>7</v>
      </c>
      <c r="F820" s="213"/>
      <c r="G820" s="214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212" t="s">
        <v>7</v>
      </c>
      <c r="AB820" s="213"/>
      <c r="AC820" s="214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>
      <c r="B822" s="12"/>
      <c r="C822" s="10"/>
      <c r="N822" s="212" t="s">
        <v>7</v>
      </c>
      <c r="O822" s="213"/>
      <c r="P822" s="213"/>
      <c r="Q822" s="214"/>
      <c r="R822" s="18">
        <f>SUM(R806:R821)</f>
        <v>0</v>
      </c>
      <c r="S822" s="3"/>
      <c r="V822" s="17"/>
      <c r="X822" s="12"/>
      <c r="Y822" s="10"/>
      <c r="AJ822" s="212" t="s">
        <v>7</v>
      </c>
      <c r="AK822" s="213"/>
      <c r="AL822" s="213"/>
      <c r="AM822" s="214"/>
      <c r="AN822" s="18">
        <f>SUM(AN806:AN821)</f>
        <v>0</v>
      </c>
      <c r="AO822" s="3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E825" s="14"/>
      <c r="V825" s="17"/>
      <c r="X825" s="12"/>
      <c r="Y825" s="10"/>
      <c r="AA825" s="14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1"/>
      <c r="C831" s="10"/>
      <c r="V831" s="17"/>
      <c r="X831" s="11"/>
      <c r="Y831" s="10"/>
    </row>
    <row r="832" spans="2:41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>
      <c r="E833" s="1" t="s">
        <v>19</v>
      </c>
      <c r="V833" s="17"/>
      <c r="AA833" s="1" t="s">
        <v>19</v>
      </c>
    </row>
    <row r="834" spans="5:31">
      <c r="V834" s="17"/>
    </row>
    <row r="835" spans="5:31">
      <c r="V835" s="17"/>
    </row>
    <row r="836" spans="5:31">
      <c r="V836" s="17"/>
    </row>
    <row r="837" spans="5:31">
      <c r="V837" s="17"/>
    </row>
    <row r="838" spans="5:31">
      <c r="V838" s="17"/>
    </row>
    <row r="839" spans="5:31">
      <c r="V839" s="17"/>
    </row>
    <row r="840" spans="5:31">
      <c r="V840" s="17"/>
    </row>
    <row r="841" spans="5:31">
      <c r="V841" s="17"/>
    </row>
    <row r="842" spans="5:31">
      <c r="V842" s="17"/>
    </row>
    <row r="843" spans="5:31">
      <c r="V843" s="17"/>
    </row>
    <row r="844" spans="5:31">
      <c r="V844" s="17"/>
    </row>
    <row r="845" spans="5:31">
      <c r="V845" s="17"/>
    </row>
    <row r="846" spans="5:31">
      <c r="V846" s="17"/>
      <c r="AC846" s="215" t="s">
        <v>29</v>
      </c>
      <c r="AD846" s="215"/>
      <c r="AE846" s="215"/>
    </row>
    <row r="847" spans="5:31">
      <c r="H847" s="216" t="s">
        <v>28</v>
      </c>
      <c r="I847" s="216"/>
      <c r="J847" s="216"/>
      <c r="V847" s="17"/>
      <c r="AC847" s="215"/>
      <c r="AD847" s="215"/>
      <c r="AE847" s="215"/>
    </row>
    <row r="848" spans="5:31">
      <c r="H848" s="216"/>
      <c r="I848" s="216"/>
      <c r="J848" s="216"/>
      <c r="V848" s="17"/>
      <c r="AC848" s="215"/>
      <c r="AD848" s="215"/>
      <c r="AE848" s="215"/>
    </row>
    <row r="849" spans="2:41">
      <c r="V849" s="17"/>
    </row>
    <row r="850" spans="2:41">
      <c r="V850" s="17"/>
    </row>
    <row r="851" spans="2:41" ht="23.25">
      <c r="B851" s="22" t="s">
        <v>70</v>
      </c>
      <c r="V851" s="17"/>
      <c r="X851" s="22" t="s">
        <v>70</v>
      </c>
    </row>
    <row r="852" spans="2:41" ht="23.25">
      <c r="B852" s="23" t="s">
        <v>32</v>
      </c>
      <c r="C852" s="20">
        <f>IF(X804="PAGADO",0,Y809)</f>
        <v>0</v>
      </c>
      <c r="E852" s="217" t="s">
        <v>20</v>
      </c>
      <c r="F852" s="217"/>
      <c r="G852" s="217"/>
      <c r="H852" s="217"/>
      <c r="V852" s="17"/>
      <c r="X852" s="23" t="s">
        <v>32</v>
      </c>
      <c r="Y852" s="20">
        <f>IF(B852="PAGADO",0,C857)</f>
        <v>0</v>
      </c>
      <c r="AA852" s="217" t="s">
        <v>20</v>
      </c>
      <c r="AB852" s="217"/>
      <c r="AC852" s="217"/>
      <c r="AD852" s="217"/>
    </row>
    <row r="853" spans="2:41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>
      <c r="B858" s="218" t="str">
        <f>IF(C857&lt;0,"NO PAGAR","COBRAR")</f>
        <v>COBRAR</v>
      </c>
      <c r="C858" s="218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218" t="str">
        <f>IF(Y857&lt;0,"NO PAGAR","COBRAR")</f>
        <v>COBRAR</v>
      </c>
      <c r="Y858" s="218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210" t="s">
        <v>9</v>
      </c>
      <c r="C859" s="211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210" t="s">
        <v>9</v>
      </c>
      <c r="Y859" s="211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212" t="s">
        <v>7</v>
      </c>
      <c r="F868" s="213"/>
      <c r="G868" s="214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212" t="s">
        <v>7</v>
      </c>
      <c r="AB868" s="213"/>
      <c r="AC868" s="214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212" t="s">
        <v>7</v>
      </c>
      <c r="O870" s="213"/>
      <c r="P870" s="213"/>
      <c r="Q870" s="214"/>
      <c r="R870" s="18">
        <f>SUM(R854:R869)</f>
        <v>0</v>
      </c>
      <c r="S870" s="3"/>
      <c r="V870" s="17"/>
      <c r="X870" s="12"/>
      <c r="Y870" s="10"/>
      <c r="AJ870" s="212" t="s">
        <v>7</v>
      </c>
      <c r="AK870" s="213"/>
      <c r="AL870" s="213"/>
      <c r="AM870" s="214"/>
      <c r="AN870" s="18">
        <f>SUM(AN854:AN869)</f>
        <v>0</v>
      </c>
      <c r="AO870" s="3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E873" s="14"/>
      <c r="V873" s="17"/>
      <c r="X873" s="12"/>
      <c r="Y873" s="10"/>
      <c r="AA873" s="14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>
      <c r="E881" s="1" t="s">
        <v>19</v>
      </c>
      <c r="V881" s="17"/>
      <c r="AA881" s="1" t="s">
        <v>19</v>
      </c>
    </row>
    <row r="882" spans="1:43">
      <c r="V882" s="17"/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V891" s="17"/>
    </row>
    <row r="892" spans="1:43">
      <c r="H892" s="216" t="s">
        <v>30</v>
      </c>
      <c r="I892" s="216"/>
      <c r="J892" s="216"/>
      <c r="V892" s="17"/>
      <c r="AA892" s="216" t="s">
        <v>31</v>
      </c>
      <c r="AB892" s="216"/>
      <c r="AC892" s="216"/>
    </row>
    <row r="893" spans="1:43">
      <c r="H893" s="216"/>
      <c r="I893" s="216"/>
      <c r="J893" s="216"/>
      <c r="V893" s="17"/>
      <c r="AA893" s="216"/>
      <c r="AB893" s="216"/>
      <c r="AC893" s="216"/>
    </row>
    <row r="894" spans="1:43">
      <c r="V894" s="17"/>
    </row>
    <row r="895" spans="1:43">
      <c r="V895" s="17"/>
    </row>
    <row r="896" spans="1:43" ht="23.25">
      <c r="B896" s="24" t="s">
        <v>70</v>
      </c>
      <c r="V896" s="17"/>
      <c r="X896" s="22" t="s">
        <v>70</v>
      </c>
    </row>
    <row r="897" spans="2:41" ht="23.25">
      <c r="B897" s="23" t="s">
        <v>32</v>
      </c>
      <c r="C897" s="20">
        <f>IF(X852="PAGADO",0,C857)</f>
        <v>0</v>
      </c>
      <c r="E897" s="217" t="s">
        <v>20</v>
      </c>
      <c r="F897" s="217"/>
      <c r="G897" s="217"/>
      <c r="H897" s="217"/>
      <c r="V897" s="17"/>
      <c r="X897" s="23" t="s">
        <v>32</v>
      </c>
      <c r="Y897" s="20">
        <f>IF(B1697="PAGADO",0,C902)</f>
        <v>0</v>
      </c>
      <c r="AA897" s="217" t="s">
        <v>20</v>
      </c>
      <c r="AB897" s="217"/>
      <c r="AC897" s="217"/>
      <c r="AD897" s="217"/>
    </row>
    <row r="898" spans="2:41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219" t="str">
        <f>IF(Y902&lt;0,"NO PAGAR","COBRAR'")</f>
        <v>COBRAR'</v>
      </c>
      <c r="Y903" s="219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219" t="str">
        <f>IF(C902&lt;0,"NO PAGAR","COBRAR'")</f>
        <v>COBRAR'</v>
      </c>
      <c r="C904" s="219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210" t="s">
        <v>9</v>
      </c>
      <c r="C905" s="211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210" t="s">
        <v>9</v>
      </c>
      <c r="Y905" s="211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212" t="s">
        <v>7</v>
      </c>
      <c r="F913" s="213"/>
      <c r="G913" s="214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212" t="s">
        <v>7</v>
      </c>
      <c r="AB913" s="213"/>
      <c r="AC913" s="214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>
      <c r="B915" s="12"/>
      <c r="C915" s="10"/>
      <c r="N915" s="212" t="s">
        <v>7</v>
      </c>
      <c r="O915" s="213"/>
      <c r="P915" s="213"/>
      <c r="Q915" s="214"/>
      <c r="R915" s="18">
        <f>SUM(R899:R914)</f>
        <v>0</v>
      </c>
      <c r="S915" s="3"/>
      <c r="V915" s="17"/>
      <c r="X915" s="12"/>
      <c r="Y915" s="10"/>
      <c r="AJ915" s="212" t="s">
        <v>7</v>
      </c>
      <c r="AK915" s="213"/>
      <c r="AL915" s="213"/>
      <c r="AM915" s="214"/>
      <c r="AN915" s="18">
        <f>SUM(AN899:AN914)</f>
        <v>0</v>
      </c>
      <c r="AO915" s="3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E918" s="14"/>
      <c r="V918" s="17"/>
      <c r="X918" s="12"/>
      <c r="Y918" s="10"/>
      <c r="AA918" s="14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>
      <c r="E926" s="1" t="s">
        <v>19</v>
      </c>
      <c r="V926" s="17"/>
      <c r="AA926" s="1" t="s">
        <v>19</v>
      </c>
    </row>
    <row r="927" spans="2:41">
      <c r="V927" s="17"/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  <c r="AC940" s="215" t="s">
        <v>29</v>
      </c>
      <c r="AD940" s="215"/>
      <c r="AE940" s="215"/>
    </row>
    <row r="941" spans="8:31">
      <c r="H941" s="216" t="s">
        <v>28</v>
      </c>
      <c r="I941" s="216"/>
      <c r="J941" s="216"/>
      <c r="V941" s="17"/>
      <c r="AC941" s="215"/>
      <c r="AD941" s="215"/>
      <c r="AE941" s="215"/>
    </row>
    <row r="942" spans="8:31">
      <c r="H942" s="216"/>
      <c r="I942" s="216"/>
      <c r="J942" s="216"/>
      <c r="V942" s="17"/>
      <c r="AC942" s="215"/>
      <c r="AD942" s="215"/>
      <c r="AE942" s="215"/>
    </row>
    <row r="943" spans="8:31">
      <c r="V943" s="17"/>
    </row>
    <row r="944" spans="8:31">
      <c r="V944" s="17"/>
    </row>
    <row r="945" spans="2:41" ht="23.25">
      <c r="B945" s="22" t="s">
        <v>71</v>
      </c>
      <c r="V945" s="17"/>
      <c r="X945" s="22" t="s">
        <v>71</v>
      </c>
    </row>
    <row r="946" spans="2:41" ht="23.25">
      <c r="B946" s="23" t="s">
        <v>32</v>
      </c>
      <c r="C946" s="20">
        <f>IF(X897="PAGADO",0,Y902)</f>
        <v>0</v>
      </c>
      <c r="E946" s="217" t="s">
        <v>20</v>
      </c>
      <c r="F946" s="217"/>
      <c r="G946" s="217"/>
      <c r="H946" s="217"/>
      <c r="V946" s="17"/>
      <c r="X946" s="23" t="s">
        <v>32</v>
      </c>
      <c r="Y946" s="20">
        <f>IF(B946="PAGADO",0,C951)</f>
        <v>0</v>
      </c>
      <c r="AA946" s="217" t="s">
        <v>20</v>
      </c>
      <c r="AB946" s="217"/>
      <c r="AC946" s="217"/>
      <c r="AD946" s="217"/>
    </row>
    <row r="947" spans="2:41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>
      <c r="B952" s="218" t="str">
        <f>IF(C951&lt;0,"NO PAGAR","COBRAR")</f>
        <v>COBRAR</v>
      </c>
      <c r="C952" s="218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218" t="str">
        <f>IF(Y951&lt;0,"NO PAGAR","COBRAR")</f>
        <v>COBRAR</v>
      </c>
      <c r="Y952" s="218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210" t="s">
        <v>9</v>
      </c>
      <c r="C953" s="211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210" t="s">
        <v>9</v>
      </c>
      <c r="Y953" s="211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212" t="s">
        <v>7</v>
      </c>
      <c r="F962" s="213"/>
      <c r="G962" s="214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212" t="s">
        <v>7</v>
      </c>
      <c r="AB962" s="213"/>
      <c r="AC962" s="214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>
      <c r="B964" s="12"/>
      <c r="C964" s="10"/>
      <c r="N964" s="212" t="s">
        <v>7</v>
      </c>
      <c r="O964" s="213"/>
      <c r="P964" s="213"/>
      <c r="Q964" s="214"/>
      <c r="R964" s="18">
        <f>SUM(R948:R963)</f>
        <v>0</v>
      </c>
      <c r="S964" s="3"/>
      <c r="V964" s="17"/>
      <c r="X964" s="12"/>
      <c r="Y964" s="10"/>
      <c r="AJ964" s="212" t="s">
        <v>7</v>
      </c>
      <c r="AK964" s="213"/>
      <c r="AL964" s="213"/>
      <c r="AM964" s="214"/>
      <c r="AN964" s="18">
        <f>SUM(AN948:AN963)</f>
        <v>0</v>
      </c>
      <c r="AO964" s="3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E967" s="14"/>
      <c r="V967" s="17"/>
      <c r="X967" s="12"/>
      <c r="Y967" s="10"/>
      <c r="AA967" s="14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>
      <c r="E975" s="1" t="s">
        <v>19</v>
      </c>
      <c r="V975" s="17"/>
      <c r="AA975" s="1" t="s">
        <v>19</v>
      </c>
    </row>
    <row r="976" spans="2:41">
      <c r="V976" s="17"/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V985" s="17"/>
    </row>
    <row r="986" spans="1:43">
      <c r="H986" s="216" t="s">
        <v>30</v>
      </c>
      <c r="I986" s="216"/>
      <c r="J986" s="216"/>
      <c r="V986" s="17"/>
      <c r="AA986" s="216" t="s">
        <v>31</v>
      </c>
      <c r="AB986" s="216"/>
      <c r="AC986" s="216"/>
    </row>
    <row r="987" spans="1:43">
      <c r="H987" s="216"/>
      <c r="I987" s="216"/>
      <c r="J987" s="216"/>
      <c r="V987" s="17"/>
      <c r="AA987" s="216"/>
      <c r="AB987" s="216"/>
      <c r="AC987" s="216"/>
    </row>
    <row r="988" spans="1:43">
      <c r="V988" s="17"/>
    </row>
    <row r="989" spans="1:43">
      <c r="V989" s="17"/>
    </row>
    <row r="990" spans="1:43" ht="23.25">
      <c r="B990" s="24" t="s">
        <v>73</v>
      </c>
      <c r="V990" s="17"/>
      <c r="X990" s="22" t="s">
        <v>71</v>
      </c>
    </row>
    <row r="991" spans="1:43" ht="23.25">
      <c r="B991" s="23" t="s">
        <v>32</v>
      </c>
      <c r="C991" s="20">
        <f>IF(X946="PAGADO",0,C951)</f>
        <v>0</v>
      </c>
      <c r="E991" s="217" t="s">
        <v>20</v>
      </c>
      <c r="F991" s="217"/>
      <c r="G991" s="217"/>
      <c r="H991" s="217"/>
      <c r="V991" s="17"/>
      <c r="X991" s="23" t="s">
        <v>32</v>
      </c>
      <c r="Y991" s="20">
        <f>IF(B1791="PAGADO",0,C996)</f>
        <v>0</v>
      </c>
      <c r="AA991" s="217" t="s">
        <v>20</v>
      </c>
      <c r="AB991" s="217"/>
      <c r="AC991" s="217"/>
      <c r="AD991" s="217"/>
    </row>
    <row r="992" spans="1:43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219" t="str">
        <f>IF(Y996&lt;0,"NO PAGAR","COBRAR'")</f>
        <v>COBRAR'</v>
      </c>
      <c r="Y997" s="219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219" t="str">
        <f>IF(C996&lt;0,"NO PAGAR","COBRAR'")</f>
        <v>COBRAR'</v>
      </c>
      <c r="C998" s="219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210" t="s">
        <v>9</v>
      </c>
      <c r="C999" s="211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210" t="s">
        <v>9</v>
      </c>
      <c r="Y999" s="211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16</v>
      </c>
      <c r="C1007" s="10"/>
      <c r="E1007" s="212" t="s">
        <v>7</v>
      </c>
      <c r="F1007" s="213"/>
      <c r="G1007" s="214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212" t="s">
        <v>7</v>
      </c>
      <c r="AB1007" s="213"/>
      <c r="AC1007" s="214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212" t="s">
        <v>7</v>
      </c>
      <c r="O1009" s="213"/>
      <c r="P1009" s="213"/>
      <c r="Q1009" s="214"/>
      <c r="R1009" s="18">
        <f>SUM(R993:R1008)</f>
        <v>0</v>
      </c>
      <c r="S1009" s="3"/>
      <c r="V1009" s="17"/>
      <c r="X1009" s="12"/>
      <c r="Y1009" s="10"/>
      <c r="AJ1009" s="212" t="s">
        <v>7</v>
      </c>
      <c r="AK1009" s="213"/>
      <c r="AL1009" s="213"/>
      <c r="AM1009" s="214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1"/>
      <c r="C1018" s="10"/>
      <c r="V1018" s="17"/>
      <c r="X1018" s="11"/>
      <c r="Y1018" s="10"/>
    </row>
    <row r="1019" spans="2:41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</row>
    <row r="1029" spans="2:41">
      <c r="V1029" s="17"/>
    </row>
    <row r="1030" spans="2:41">
      <c r="V1030" s="17"/>
    </row>
    <row r="1031" spans="2:41">
      <c r="V1031" s="17"/>
    </row>
    <row r="1032" spans="2:41">
      <c r="V1032" s="17"/>
    </row>
    <row r="1033" spans="2:41">
      <c r="V1033" s="17"/>
      <c r="AC1033" s="215" t="s">
        <v>29</v>
      </c>
      <c r="AD1033" s="215"/>
      <c r="AE1033" s="215"/>
    </row>
    <row r="1034" spans="2:41">
      <c r="H1034" s="216" t="s">
        <v>28</v>
      </c>
      <c r="I1034" s="216"/>
      <c r="J1034" s="216"/>
      <c r="V1034" s="17"/>
      <c r="AC1034" s="215"/>
      <c r="AD1034" s="215"/>
      <c r="AE1034" s="215"/>
    </row>
    <row r="1035" spans="2:41">
      <c r="H1035" s="216"/>
      <c r="I1035" s="216"/>
      <c r="J1035" s="216"/>
      <c r="V1035" s="17"/>
      <c r="AC1035" s="215"/>
      <c r="AD1035" s="215"/>
      <c r="AE1035" s="215"/>
    </row>
    <row r="1036" spans="2:41">
      <c r="V1036" s="17"/>
    </row>
    <row r="1037" spans="2:41">
      <c r="V1037" s="17"/>
    </row>
    <row r="1038" spans="2:41" ht="23.25">
      <c r="B1038" s="22" t="s">
        <v>72</v>
      </c>
      <c r="V1038" s="17"/>
      <c r="X1038" s="22" t="s">
        <v>74</v>
      </c>
    </row>
    <row r="1039" spans="2:41" ht="23.25">
      <c r="B1039" s="23" t="s">
        <v>32</v>
      </c>
      <c r="C1039" s="20">
        <f>IF(X991="PAGADO",0,Y996)</f>
        <v>0</v>
      </c>
      <c r="E1039" s="217" t="s">
        <v>20</v>
      </c>
      <c r="F1039" s="217"/>
      <c r="G1039" s="217"/>
      <c r="H1039" s="217"/>
      <c r="V1039" s="17"/>
      <c r="X1039" s="23" t="s">
        <v>32</v>
      </c>
      <c r="Y1039" s="20">
        <f>IF(B1039="PAGADO",0,C1044)</f>
        <v>0</v>
      </c>
      <c r="AA1039" s="217" t="s">
        <v>20</v>
      </c>
      <c r="AB1039" s="217"/>
      <c r="AC1039" s="217"/>
      <c r="AD1039" s="217"/>
    </row>
    <row r="1040" spans="2:41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>
      <c r="B1045" s="218" t="str">
        <f>IF(C1044&lt;0,"NO PAGAR","COBRAR")</f>
        <v>COBRAR</v>
      </c>
      <c r="C1045" s="218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218" t="str">
        <f>IF(Y1044&lt;0,"NO PAGAR","COBRAR")</f>
        <v>COBRAR</v>
      </c>
      <c r="Y1045" s="218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210" t="s">
        <v>9</v>
      </c>
      <c r="C1046" s="211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210" t="s">
        <v>9</v>
      </c>
      <c r="Y1046" s="211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212" t="s">
        <v>7</v>
      </c>
      <c r="F1055" s="213"/>
      <c r="G1055" s="214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212" t="s">
        <v>7</v>
      </c>
      <c r="AB1055" s="213"/>
      <c r="AC1055" s="214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N1057" s="212" t="s">
        <v>7</v>
      </c>
      <c r="O1057" s="213"/>
      <c r="P1057" s="213"/>
      <c r="Q1057" s="214"/>
      <c r="R1057" s="18">
        <f>SUM(R1041:R1056)</f>
        <v>0</v>
      </c>
      <c r="S1057" s="3"/>
      <c r="V1057" s="17"/>
      <c r="X1057" s="12"/>
      <c r="Y1057" s="10"/>
      <c r="AJ1057" s="212" t="s">
        <v>7</v>
      </c>
      <c r="AK1057" s="213"/>
      <c r="AL1057" s="213"/>
      <c r="AM1057" s="214"/>
      <c r="AN1057" s="18">
        <f>SUM(AN1041:AN1056)</f>
        <v>0</v>
      </c>
      <c r="AO1057" s="3"/>
    </row>
    <row r="1058" spans="2:41">
      <c r="B1058" s="12"/>
      <c r="C1058" s="10"/>
      <c r="V1058" s="17"/>
      <c r="X1058" s="12"/>
      <c r="Y1058" s="10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E1060" s="14"/>
      <c r="V1060" s="17"/>
      <c r="X1060" s="12"/>
      <c r="Y1060" s="10"/>
      <c r="AA1060" s="14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1"/>
      <c r="C1065" s="10"/>
      <c r="V1065" s="17"/>
      <c r="X1065" s="11"/>
      <c r="Y1065" s="10"/>
    </row>
    <row r="1066" spans="2:41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>
      <c r="E1068" s="1" t="s">
        <v>19</v>
      </c>
      <c r="V1068" s="17"/>
      <c r="AA1068" s="1" t="s">
        <v>19</v>
      </c>
    </row>
    <row r="1069" spans="2:41">
      <c r="V1069" s="17"/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V1078" s="17"/>
    </row>
    <row r="1079" spans="1:43">
      <c r="H1079" s="216" t="s">
        <v>30</v>
      </c>
      <c r="I1079" s="216"/>
      <c r="J1079" s="216"/>
      <c r="V1079" s="17"/>
      <c r="AA1079" s="216" t="s">
        <v>31</v>
      </c>
      <c r="AB1079" s="216"/>
      <c r="AC1079" s="216"/>
    </row>
    <row r="1080" spans="1:43">
      <c r="H1080" s="216"/>
      <c r="I1080" s="216"/>
      <c r="J1080" s="216"/>
      <c r="V1080" s="17"/>
      <c r="AA1080" s="216"/>
      <c r="AB1080" s="216"/>
      <c r="AC1080" s="216"/>
    </row>
    <row r="1081" spans="1:43">
      <c r="V1081" s="17"/>
    </row>
    <row r="1082" spans="1:43">
      <c r="V1082" s="17"/>
    </row>
    <row r="1083" spans="1:43" ht="23.25">
      <c r="B1083" s="24" t="s">
        <v>72</v>
      </c>
      <c r="V1083" s="17"/>
      <c r="X1083" s="22" t="s">
        <v>72</v>
      </c>
    </row>
    <row r="1084" spans="1:43" ht="23.25">
      <c r="B1084" s="23" t="s">
        <v>32</v>
      </c>
      <c r="C1084" s="20">
        <f>IF(X1039="PAGADO",0,C1044)</f>
        <v>0</v>
      </c>
      <c r="E1084" s="217" t="s">
        <v>20</v>
      </c>
      <c r="F1084" s="217"/>
      <c r="G1084" s="217"/>
      <c r="H1084" s="217"/>
      <c r="V1084" s="17"/>
      <c r="X1084" s="23" t="s">
        <v>32</v>
      </c>
      <c r="Y1084" s="20">
        <f>IF(B1884="PAGADO",0,C1089)</f>
        <v>0</v>
      </c>
      <c r="AA1084" s="217" t="s">
        <v>20</v>
      </c>
      <c r="AB1084" s="217"/>
      <c r="AC1084" s="217"/>
      <c r="AD1084" s="217"/>
    </row>
    <row r="1085" spans="1:43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219" t="str">
        <f>IF(Y1089&lt;0,"NO PAGAR","COBRAR'")</f>
        <v>COBRAR'</v>
      </c>
      <c r="Y1090" s="219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219" t="str">
        <f>IF(C1089&lt;0,"NO PAGAR","COBRAR'")</f>
        <v>COBRAR'</v>
      </c>
      <c r="C1091" s="219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210" t="s">
        <v>9</v>
      </c>
      <c r="C1092" s="211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210" t="s">
        <v>9</v>
      </c>
      <c r="Y1092" s="211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16</v>
      </c>
      <c r="C1100" s="10"/>
      <c r="E1100" s="212" t="s">
        <v>7</v>
      </c>
      <c r="F1100" s="213"/>
      <c r="G1100" s="214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212" t="s">
        <v>7</v>
      </c>
      <c r="AB1100" s="213"/>
      <c r="AC1100" s="214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>
      <c r="B1102" s="12"/>
      <c r="C1102" s="10"/>
      <c r="N1102" s="212" t="s">
        <v>7</v>
      </c>
      <c r="O1102" s="213"/>
      <c r="P1102" s="213"/>
      <c r="Q1102" s="214"/>
      <c r="R1102" s="18">
        <f>SUM(R1086:R1101)</f>
        <v>0</v>
      </c>
      <c r="S1102" s="3"/>
      <c r="V1102" s="17"/>
      <c r="X1102" s="12"/>
      <c r="Y1102" s="10"/>
      <c r="AJ1102" s="212" t="s">
        <v>7</v>
      </c>
      <c r="AK1102" s="213"/>
      <c r="AL1102" s="213"/>
      <c r="AM1102" s="214"/>
      <c r="AN1102" s="18">
        <f>SUM(AN1086:AN1101)</f>
        <v>0</v>
      </c>
      <c r="AO1102" s="3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E1105" s="14"/>
      <c r="V1105" s="17"/>
      <c r="X1105" s="12"/>
      <c r="Y1105" s="10"/>
      <c r="AA1105" s="14"/>
    </row>
    <row r="1106" spans="2:27">
      <c r="B1106" s="12"/>
      <c r="C1106" s="10"/>
      <c r="V1106" s="17"/>
      <c r="X1106" s="12"/>
      <c r="Y1106" s="10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1"/>
      <c r="C1111" s="10"/>
      <c r="V1111" s="17"/>
      <c r="X1111" s="11"/>
      <c r="Y1111" s="10"/>
    </row>
    <row r="1112" spans="2:27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>
      <c r="E1113" s="1" t="s">
        <v>19</v>
      </c>
      <c r="V1113" s="17"/>
      <c r="AA1113" s="1" t="s">
        <v>19</v>
      </c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</sheetData>
  <mergeCells count="289"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1177"/>
  <sheetViews>
    <sheetView topLeftCell="A899" workbookViewId="0">
      <selection activeCell="B895" sqref="B895"/>
    </sheetView>
  </sheetViews>
  <sheetFormatPr baseColWidth="10" defaultColWidth="11.42578125" defaultRowHeight="15"/>
  <cols>
    <col min="2" max="2" width="26.5703125" customWidth="1"/>
    <col min="3" max="3" width="14.85546875" customWidth="1"/>
    <col min="6" max="6" width="15.85546875" customWidth="1"/>
    <col min="7" max="7" width="17.7109375" customWidth="1"/>
    <col min="8" max="8" width="12.85546875" customWidth="1"/>
    <col min="9" max="9" width="8.570312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215" t="s">
        <v>29</v>
      </c>
      <c r="AD2" s="215"/>
      <c r="AE2" s="215"/>
    </row>
    <row r="3" spans="2:41">
      <c r="H3" s="216" t="s">
        <v>28</v>
      </c>
      <c r="I3" s="216"/>
      <c r="J3" s="216"/>
      <c r="V3" s="17"/>
      <c r="AC3" s="215"/>
      <c r="AD3" s="215"/>
      <c r="AE3" s="215"/>
    </row>
    <row r="4" spans="2:41">
      <c r="H4" s="216"/>
      <c r="I4" s="216"/>
      <c r="J4" s="216"/>
      <c r="V4" s="17"/>
      <c r="AC4" s="215"/>
      <c r="AD4" s="215"/>
      <c r="AE4" s="21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217"/>
      <c r="F8" s="217"/>
      <c r="G8" s="217"/>
      <c r="H8" s="217"/>
      <c r="V8" s="17"/>
      <c r="X8" s="23" t="s">
        <v>156</v>
      </c>
      <c r="Y8" s="20">
        <f>IF(B8="PAGADO",0,C13)</f>
        <v>0</v>
      </c>
      <c r="AA8" s="217" t="s">
        <v>215</v>
      </c>
      <c r="AB8" s="217"/>
      <c r="AC8" s="217"/>
      <c r="AD8" s="217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18" t="str">
        <f>IF(C13&lt;0,"NO PAGAR","COBRAR")</f>
        <v>COBRAR</v>
      </c>
      <c r="C14" s="21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8" t="str">
        <f>IF(Y13&lt;0,"NO PAGAR","COBRAR")</f>
        <v>COBRAR</v>
      </c>
      <c r="Y14" s="21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10" t="s">
        <v>9</v>
      </c>
      <c r="C15" s="21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0" t="s">
        <v>9</v>
      </c>
      <c r="Y15" s="21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2" t="s">
        <v>7</v>
      </c>
      <c r="F24" s="213"/>
      <c r="G24" s="214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2" t="s">
        <v>7</v>
      </c>
      <c r="AB24" s="213"/>
      <c r="AC24" s="214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2" t="s">
        <v>7</v>
      </c>
      <c r="O26" s="213"/>
      <c r="P26" s="213"/>
      <c r="Q26" s="214"/>
      <c r="R26" s="18">
        <f>SUM(R10:R25)</f>
        <v>0</v>
      </c>
      <c r="S26" s="3"/>
      <c r="V26" s="17"/>
      <c r="X26" s="12"/>
      <c r="Y26" s="10"/>
      <c r="AJ26" s="212" t="s">
        <v>7</v>
      </c>
      <c r="AK26" s="213"/>
      <c r="AL26" s="213"/>
      <c r="AM26" s="21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>
      <c r="H49" s="216"/>
      <c r="I49" s="216"/>
      <c r="J49" s="216"/>
      <c r="V49" s="17"/>
      <c r="AA49" s="216"/>
      <c r="AB49" s="216"/>
      <c r="AC49" s="21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217" t="s">
        <v>202</v>
      </c>
      <c r="F53" s="217"/>
      <c r="G53" s="217"/>
      <c r="H53" s="217"/>
      <c r="V53" s="17"/>
      <c r="X53" s="23" t="s">
        <v>82</v>
      </c>
      <c r="Y53" s="20">
        <f>IF(B53="PAGADO",0,C58)</f>
        <v>0</v>
      </c>
      <c r="AA53" s="217" t="s">
        <v>259</v>
      </c>
      <c r="AB53" s="217"/>
      <c r="AC53" s="217"/>
      <c r="AD53" s="217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9" t="str">
        <f>IF(Y58&lt;0,"NO PAGAR","COBRAR'")</f>
        <v>COBRAR'</v>
      </c>
      <c r="Y59" s="21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9" t="str">
        <f>IF(C58&lt;0,"NO PAGAR","COBRAR'")</f>
        <v>COBRAR'</v>
      </c>
      <c r="C60" s="21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0" t="s">
        <v>9</v>
      </c>
      <c r="C61" s="21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0" t="s">
        <v>9</v>
      </c>
      <c r="Y61" s="21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2" t="s">
        <v>7</v>
      </c>
      <c r="F69" s="213"/>
      <c r="G69" s="214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212" t="s">
        <v>7</v>
      </c>
      <c r="AB69" s="213"/>
      <c r="AC69" s="214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2" t="s">
        <v>7</v>
      </c>
      <c r="O71" s="213"/>
      <c r="P71" s="213"/>
      <c r="Q71" s="214"/>
      <c r="R71" s="18">
        <f>SUM(R55:R70)</f>
        <v>0</v>
      </c>
      <c r="S71" s="3"/>
      <c r="V71" s="17"/>
      <c r="X71" s="12"/>
      <c r="Y71" s="10"/>
      <c r="AJ71" s="212" t="s">
        <v>7</v>
      </c>
      <c r="AK71" s="213"/>
      <c r="AL71" s="213"/>
      <c r="AM71" s="21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15" t="s">
        <v>29</v>
      </c>
      <c r="AD100" s="215"/>
      <c r="AE100" s="215"/>
    </row>
    <row r="101" spans="2:41">
      <c r="H101" s="216" t="s">
        <v>28</v>
      </c>
      <c r="I101" s="216"/>
      <c r="J101" s="216"/>
      <c r="V101" s="17"/>
      <c r="AC101" s="215"/>
      <c r="AD101" s="215"/>
      <c r="AE101" s="215"/>
    </row>
    <row r="102" spans="2:41">
      <c r="H102" s="216"/>
      <c r="I102" s="216"/>
      <c r="J102" s="216"/>
      <c r="V102" s="17"/>
      <c r="AC102" s="215"/>
      <c r="AD102" s="215"/>
      <c r="AE102" s="21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217"/>
      <c r="F106" s="217"/>
      <c r="G106" s="217"/>
      <c r="H106" s="217"/>
      <c r="V106" s="17"/>
      <c r="X106" s="23" t="s">
        <v>32</v>
      </c>
      <c r="Y106" s="20">
        <f>IF(B106="PAGADO",0,C111)</f>
        <v>0</v>
      </c>
      <c r="AA106" s="217" t="s">
        <v>309</v>
      </c>
      <c r="AB106" s="217"/>
      <c r="AC106" s="217"/>
      <c r="AD106" s="21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18" t="str">
        <f>IF(C111&lt;0,"NO PAGAR","COBRAR")</f>
        <v>COBRAR</v>
      </c>
      <c r="C112" s="21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8" t="str">
        <f>IF(Y111&lt;0,"NO PAGAR","COBRAR")</f>
        <v>COBRAR</v>
      </c>
      <c r="Y112" s="21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10" t="s">
        <v>9</v>
      </c>
      <c r="C113" s="21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0" t="s">
        <v>9</v>
      </c>
      <c r="Y113" s="21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2" t="s">
        <v>7</v>
      </c>
      <c r="F122" s="213"/>
      <c r="G122" s="21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2" t="s">
        <v>7</v>
      </c>
      <c r="AB122" s="213"/>
      <c r="AC122" s="21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2" t="s">
        <v>7</v>
      </c>
      <c r="O124" s="213"/>
      <c r="P124" s="213"/>
      <c r="Q124" s="214"/>
      <c r="R124" s="18">
        <f>SUM(R108:R123)</f>
        <v>0</v>
      </c>
      <c r="S124" s="3"/>
      <c r="V124" s="17"/>
      <c r="X124" s="12"/>
      <c r="Y124" s="10"/>
      <c r="AJ124" s="212" t="s">
        <v>7</v>
      </c>
      <c r="AK124" s="213"/>
      <c r="AL124" s="213"/>
      <c r="AM124" s="21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16" t="s">
        <v>30</v>
      </c>
      <c r="I146" s="216"/>
      <c r="J146" s="216"/>
      <c r="V146" s="17"/>
      <c r="AA146" s="216" t="s">
        <v>31</v>
      </c>
      <c r="AB146" s="216"/>
      <c r="AC146" s="216"/>
    </row>
    <row r="147" spans="2:41">
      <c r="H147" s="216"/>
      <c r="I147" s="216"/>
      <c r="J147" s="216"/>
      <c r="V147" s="17"/>
      <c r="AA147" s="216"/>
      <c r="AB147" s="216"/>
      <c r="AC147" s="21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156</v>
      </c>
      <c r="C151" s="20">
        <f>IF(X106="PAGADO",0,C111)</f>
        <v>0</v>
      </c>
      <c r="E151" s="217" t="s">
        <v>224</v>
      </c>
      <c r="F151" s="217"/>
      <c r="G151" s="217"/>
      <c r="H151" s="217"/>
      <c r="V151" s="17"/>
      <c r="X151" s="23" t="s">
        <v>32</v>
      </c>
      <c r="Y151" s="20">
        <f>IF(B151="PAGADO",0,C156)</f>
        <v>0</v>
      </c>
      <c r="AA151" s="217" t="s">
        <v>20</v>
      </c>
      <c r="AB151" s="217"/>
      <c r="AC151" s="217"/>
      <c r="AD151" s="217"/>
    </row>
    <row r="152" spans="2:41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 t="s">
        <v>358</v>
      </c>
      <c r="G153" s="3" t="s">
        <v>359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650</v>
      </c>
      <c r="E154" s="4"/>
      <c r="F154" s="3"/>
      <c r="G154" s="3" t="s">
        <v>360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 t="s">
        <v>361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650</v>
      </c>
      <c r="E156" s="4"/>
      <c r="F156" s="3"/>
      <c r="G156" s="3" t="s">
        <v>362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19" t="str">
        <f>IF(Y156&lt;0,"NO PAGAR","COBRAR'")</f>
        <v>COBRAR'</v>
      </c>
      <c r="Y157" s="219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19" t="str">
        <f>IF(C156&lt;0,"NO PAGAR","COBRAR'")</f>
        <v>COBRAR'</v>
      </c>
      <c r="C158" s="219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10" t="s">
        <v>9</v>
      </c>
      <c r="C159" s="21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0" t="s">
        <v>9</v>
      </c>
      <c r="Y159" s="21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2" t="s">
        <v>7</v>
      </c>
      <c r="F167" s="213"/>
      <c r="G167" s="214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2" t="s">
        <v>7</v>
      </c>
      <c r="AB167" s="213"/>
      <c r="AC167" s="214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2" t="s">
        <v>7</v>
      </c>
      <c r="O169" s="213"/>
      <c r="P169" s="213"/>
      <c r="Q169" s="214"/>
      <c r="R169" s="18">
        <f>SUM(R153:R168)</f>
        <v>0</v>
      </c>
      <c r="S169" s="3"/>
      <c r="V169" s="17"/>
      <c r="X169" s="12"/>
      <c r="Y169" s="10"/>
      <c r="AJ169" s="212" t="s">
        <v>7</v>
      </c>
      <c r="AK169" s="213"/>
      <c r="AL169" s="213"/>
      <c r="AM169" s="214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215" t="s">
        <v>29</v>
      </c>
      <c r="AD194" s="215"/>
      <c r="AE194" s="215"/>
    </row>
    <row r="195" spans="2:41">
      <c r="H195" s="216" t="s">
        <v>28</v>
      </c>
      <c r="I195" s="216"/>
      <c r="J195" s="216"/>
      <c r="V195" s="17"/>
      <c r="AC195" s="215"/>
      <c r="AD195" s="215"/>
      <c r="AE195" s="215"/>
    </row>
    <row r="196" spans="2:41">
      <c r="H196" s="216"/>
      <c r="I196" s="216"/>
      <c r="J196" s="216"/>
      <c r="V196" s="17"/>
      <c r="AC196" s="215"/>
      <c r="AD196" s="215"/>
      <c r="AE196" s="215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282</v>
      </c>
      <c r="C200" s="20">
        <f>IF(X151="PAGADO",0,Y156)</f>
        <v>0</v>
      </c>
      <c r="E200" s="217" t="s">
        <v>437</v>
      </c>
      <c r="F200" s="217"/>
      <c r="G200" s="217"/>
      <c r="H200" s="217"/>
      <c r="V200" s="17"/>
      <c r="X200" s="23" t="s">
        <v>130</v>
      </c>
      <c r="Y200" s="20">
        <f>IF(B200="PAGADO",0,C205)</f>
        <v>520</v>
      </c>
      <c r="AA200" s="217" t="s">
        <v>20</v>
      </c>
      <c r="AB200" s="217"/>
      <c r="AC200" s="217"/>
      <c r="AD200" s="217"/>
    </row>
    <row r="201" spans="2:41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18" t="str">
        <f>IF(C205&lt;0,"NO PAGAR","COBRAR")</f>
        <v>COBRAR</v>
      </c>
      <c r="C206" s="218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18" t="str">
        <f>IF(Y205&lt;0,"NO PAGAR","COBRAR")</f>
        <v>COBRAR</v>
      </c>
      <c r="Y206" s="218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210" t="s">
        <v>9</v>
      </c>
      <c r="C207" s="211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10" t="s">
        <v>9</v>
      </c>
      <c r="Y207" s="211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212" t="s">
        <v>7</v>
      </c>
      <c r="F216" s="213"/>
      <c r="G216" s="214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12" t="s">
        <v>7</v>
      </c>
      <c r="AB216" s="213"/>
      <c r="AC216" s="214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212" t="s">
        <v>7</v>
      </c>
      <c r="O218" s="213"/>
      <c r="P218" s="213"/>
      <c r="Q218" s="214"/>
      <c r="R218" s="18">
        <f>SUM(R202:R217)</f>
        <v>0</v>
      </c>
      <c r="S218" s="3"/>
      <c r="V218" s="17"/>
      <c r="X218" s="12"/>
      <c r="Y218" s="10"/>
      <c r="AJ218" s="212" t="s">
        <v>7</v>
      </c>
      <c r="AK218" s="213"/>
      <c r="AL218" s="213"/>
      <c r="AM218" s="214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H222" t="s">
        <v>484</v>
      </c>
      <c r="I222">
        <v>1149</v>
      </c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216" t="s">
        <v>30</v>
      </c>
      <c r="I240" s="216"/>
      <c r="J240" s="216"/>
      <c r="V240" s="17"/>
      <c r="AA240" s="216" t="s">
        <v>31</v>
      </c>
      <c r="AB240" s="216"/>
      <c r="AC240" s="216"/>
    </row>
    <row r="241" spans="2:41">
      <c r="H241" s="216"/>
      <c r="I241" s="216"/>
      <c r="J241" s="216"/>
      <c r="V241" s="17"/>
      <c r="AA241" s="216"/>
      <c r="AB241" s="216"/>
      <c r="AC241" s="216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156</v>
      </c>
      <c r="C245" s="20">
        <f>IF(X200="PAGADO",0,C205)</f>
        <v>0</v>
      </c>
      <c r="E245" s="217" t="s">
        <v>224</v>
      </c>
      <c r="F245" s="217"/>
      <c r="G245" s="217"/>
      <c r="H245" s="217"/>
      <c r="V245" s="17"/>
      <c r="X245" s="23" t="s">
        <v>130</v>
      </c>
      <c r="Y245" s="20">
        <f>IF(B245="PAGADO",0,C250)</f>
        <v>0</v>
      </c>
      <c r="AA245" s="217" t="s">
        <v>562</v>
      </c>
      <c r="AB245" s="217"/>
      <c r="AC245" s="217"/>
      <c r="AD245" s="217"/>
    </row>
    <row r="246" spans="2:41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3" t="s">
        <v>358</v>
      </c>
      <c r="F247" s="3" t="s">
        <v>359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0</v>
      </c>
      <c r="E249" s="3"/>
      <c r="F249" s="3" t="s">
        <v>361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19" t="str">
        <f>IF(Y250&lt;0,"NO PAGAR","COBRAR'")</f>
        <v>COBRAR'</v>
      </c>
      <c r="Y251" s="219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19" t="str">
        <f>IF(C250&lt;0,"NO PAGAR","COBRAR'")</f>
        <v>COBRAR'</v>
      </c>
      <c r="C252" s="219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210" t="s">
        <v>9</v>
      </c>
      <c r="C253" s="211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10" t="s">
        <v>9</v>
      </c>
      <c r="Y253" s="211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212" t="s">
        <v>7</v>
      </c>
      <c r="F261" s="213"/>
      <c r="G261" s="214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12" t="s">
        <v>7</v>
      </c>
      <c r="AB261" s="213"/>
      <c r="AC261" s="214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212" t="s">
        <v>7</v>
      </c>
      <c r="O263" s="213"/>
      <c r="P263" s="213"/>
      <c r="Q263" s="214"/>
      <c r="R263" s="18">
        <f>SUM(R247:R262)</f>
        <v>0</v>
      </c>
      <c r="S263" s="3"/>
      <c r="V263" s="17"/>
      <c r="X263" s="12"/>
      <c r="Y263" s="10"/>
      <c r="AE263" s="1" t="s">
        <v>484</v>
      </c>
      <c r="AF263" s="1">
        <v>1190</v>
      </c>
      <c r="AJ263" s="212" t="s">
        <v>7</v>
      </c>
      <c r="AK263" s="213"/>
      <c r="AL263" s="213"/>
      <c r="AM263" s="214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215" t="s">
        <v>29</v>
      </c>
      <c r="AD286" s="215"/>
      <c r="AE286" s="215"/>
    </row>
    <row r="287" spans="2:31">
      <c r="H287" s="216" t="s">
        <v>28</v>
      </c>
      <c r="I287" s="216"/>
      <c r="J287" s="216"/>
      <c r="V287" s="17"/>
      <c r="AC287" s="215"/>
      <c r="AD287" s="215"/>
      <c r="AE287" s="215"/>
    </row>
    <row r="288" spans="2:31">
      <c r="H288" s="216"/>
      <c r="I288" s="216"/>
      <c r="J288" s="216"/>
      <c r="V288" s="17"/>
      <c r="AC288" s="215"/>
      <c r="AD288" s="215"/>
      <c r="AE288" s="215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0</v>
      </c>
      <c r="E292" s="217" t="s">
        <v>20</v>
      </c>
      <c r="F292" s="217"/>
      <c r="G292" s="217"/>
      <c r="H292" s="217"/>
      <c r="V292" s="17"/>
      <c r="X292" s="23" t="s">
        <v>579</v>
      </c>
      <c r="Y292" s="20">
        <f>IF(B292="PAGADO",0,C297)</f>
        <v>0</v>
      </c>
      <c r="AA292" s="217" t="s">
        <v>224</v>
      </c>
      <c r="AB292" s="217"/>
      <c r="AC292" s="217"/>
      <c r="AD292" s="217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359</v>
      </c>
      <c r="AC294" s="3" t="s">
        <v>613</v>
      </c>
      <c r="AD294" s="5">
        <v>200</v>
      </c>
      <c r="AJ294" s="3"/>
      <c r="AK294" s="3"/>
      <c r="AL294" s="3"/>
      <c r="AM294" s="3"/>
      <c r="AN294" s="18"/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614</v>
      </c>
      <c r="AC295" s="3" t="s">
        <v>615</v>
      </c>
      <c r="AD295" s="5">
        <v>100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18" t="str">
        <f>IF(C297&lt;0,"NO PAGAR","COBRAR")</f>
        <v>COBRAR</v>
      </c>
      <c r="C298" s="218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18" t="str">
        <f>IF(Y297&lt;0,"NO PAGAR","COBRAR")</f>
        <v>COBRAR</v>
      </c>
      <c r="Y298" s="218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210" t="s">
        <v>9</v>
      </c>
      <c r="C299" s="211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10" t="s">
        <v>9</v>
      </c>
      <c r="Y299" s="211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212" t="s">
        <v>7</v>
      </c>
      <c r="F308" s="213"/>
      <c r="G308" s="214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212" t="s">
        <v>7</v>
      </c>
      <c r="AB308" s="213"/>
      <c r="AC308" s="214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212" t="s">
        <v>7</v>
      </c>
      <c r="O310" s="213"/>
      <c r="P310" s="213"/>
      <c r="Q310" s="214"/>
      <c r="R310" s="18">
        <f>SUM(R294:R309)</f>
        <v>0</v>
      </c>
      <c r="S310" s="3"/>
      <c r="V310" s="17"/>
      <c r="X310" s="12"/>
      <c r="Y310" s="10"/>
      <c r="AJ310" s="212" t="s">
        <v>7</v>
      </c>
      <c r="AK310" s="213"/>
      <c r="AL310" s="213"/>
      <c r="AM310" s="214"/>
      <c r="AN310" s="18">
        <f>SUM(AN294:AN309)</f>
        <v>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216" t="s">
        <v>30</v>
      </c>
      <c r="I332" s="216"/>
      <c r="J332" s="216"/>
      <c r="V332" s="17"/>
      <c r="AA332" s="216" t="s">
        <v>31</v>
      </c>
      <c r="AB332" s="216"/>
      <c r="AC332" s="216"/>
    </row>
    <row r="333" spans="1:43">
      <c r="H333" s="216"/>
      <c r="I333" s="216"/>
      <c r="J333" s="216"/>
      <c r="V333" s="17"/>
      <c r="AA333" s="216"/>
      <c r="AB333" s="216"/>
      <c r="AC333" s="216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130</v>
      </c>
      <c r="C337" s="20">
        <f>IF(X292="PAGADO",0,C297)</f>
        <v>0</v>
      </c>
      <c r="E337" s="217" t="s">
        <v>562</v>
      </c>
      <c r="F337" s="217"/>
      <c r="G337" s="217"/>
      <c r="H337" s="217"/>
      <c r="V337" s="17"/>
      <c r="X337" s="23" t="s">
        <v>32</v>
      </c>
      <c r="Y337" s="20">
        <f>IF(B337="PAGADO",0,C342)</f>
        <v>0</v>
      </c>
      <c r="AA337" s="217" t="s">
        <v>20</v>
      </c>
      <c r="AB337" s="217"/>
      <c r="AC337" s="217"/>
      <c r="AD337" s="217"/>
    </row>
    <row r="338" spans="2:41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19" t="str">
        <f>IF(Y342&lt;0,"NO PAGAR","COBRAR'")</f>
        <v>COBRAR'</v>
      </c>
      <c r="Y343" s="219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219" t="str">
        <f>IF(C342&lt;0,"NO PAGAR","COBRAR'")</f>
        <v>COBRAR'</v>
      </c>
      <c r="C344" s="219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210" t="s">
        <v>9</v>
      </c>
      <c r="C345" s="211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10" t="s">
        <v>9</v>
      </c>
      <c r="Y345" s="211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212" t="s">
        <v>7</v>
      </c>
      <c r="F353" s="213"/>
      <c r="G353" s="214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212" t="s">
        <v>7</v>
      </c>
      <c r="AB353" s="213"/>
      <c r="AC353" s="214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212" t="s">
        <v>7</v>
      </c>
      <c r="O355" s="213"/>
      <c r="P355" s="213"/>
      <c r="Q355" s="214"/>
      <c r="R355" s="18">
        <f>SUM(R339:R354)</f>
        <v>0</v>
      </c>
      <c r="S355" s="3"/>
      <c r="V355" s="17"/>
      <c r="X355" s="12"/>
      <c r="Y355" s="10"/>
      <c r="AJ355" s="212" t="s">
        <v>7</v>
      </c>
      <c r="AK355" s="213"/>
      <c r="AL355" s="213"/>
      <c r="AM355" s="214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1"/>
      <c r="C358" s="10"/>
      <c r="V358" s="17"/>
      <c r="X358" s="11"/>
      <c r="Y358" s="10"/>
    </row>
    <row r="359" spans="2:41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>
      <c r="E360" s="1" t="s">
        <v>19</v>
      </c>
      <c r="V360" s="17"/>
      <c r="AA360" s="1" t="s">
        <v>19</v>
      </c>
    </row>
    <row r="361" spans="2:41">
      <c r="V361" s="17"/>
    </row>
    <row r="362" spans="2:41">
      <c r="V362" s="17"/>
    </row>
    <row r="363" spans="2:41">
      <c r="V363" s="17"/>
    </row>
    <row r="364" spans="2:41">
      <c r="V364" s="17"/>
    </row>
    <row r="365" spans="2:41">
      <c r="V365" s="17"/>
    </row>
    <row r="366" spans="2:41">
      <c r="V366" s="17"/>
    </row>
    <row r="367" spans="2:41">
      <c r="V367" s="17"/>
    </row>
    <row r="368" spans="2:41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  <c r="AC373" s="215" t="s">
        <v>29</v>
      </c>
      <c r="AD373" s="215"/>
      <c r="AE373" s="215"/>
    </row>
    <row r="374" spans="2:41">
      <c r="H374" s="216" t="s">
        <v>28</v>
      </c>
      <c r="I374" s="216"/>
      <c r="J374" s="216"/>
      <c r="V374" s="17"/>
      <c r="AC374" s="215"/>
      <c r="AD374" s="215"/>
      <c r="AE374" s="215"/>
    </row>
    <row r="375" spans="2:41">
      <c r="H375" s="216"/>
      <c r="I375" s="216"/>
      <c r="J375" s="216"/>
      <c r="V375" s="17"/>
      <c r="AC375" s="215"/>
      <c r="AD375" s="215"/>
      <c r="AE375" s="215"/>
    </row>
    <row r="376" spans="2:41">
      <c r="V376" s="17"/>
    </row>
    <row r="377" spans="2:41">
      <c r="V377" s="17"/>
    </row>
    <row r="378" spans="2:41" ht="23.25">
      <c r="B378" s="22" t="s">
        <v>64</v>
      </c>
      <c r="V378" s="17"/>
      <c r="X378" s="22" t="s">
        <v>64</v>
      </c>
    </row>
    <row r="379" spans="2:41" ht="23.25">
      <c r="B379" s="23" t="s">
        <v>32</v>
      </c>
      <c r="C379" s="20">
        <f>IF(X337="PAGADO",0,Y342)</f>
        <v>0</v>
      </c>
      <c r="E379" s="217" t="s">
        <v>20</v>
      </c>
      <c r="F379" s="217"/>
      <c r="G379" s="217"/>
      <c r="H379" s="217"/>
      <c r="V379" s="17"/>
      <c r="X379" s="23" t="s">
        <v>82</v>
      </c>
      <c r="Y379" s="20">
        <f>IF(B379="PAGADO",0,C384)</f>
        <v>0</v>
      </c>
      <c r="AA379" s="217" t="s">
        <v>562</v>
      </c>
      <c r="AB379" s="217"/>
      <c r="AC379" s="217"/>
      <c r="AD379" s="217"/>
    </row>
    <row r="380" spans="2:41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734</v>
      </c>
      <c r="AJ381" s="3"/>
      <c r="AK381" s="3"/>
      <c r="AL381" s="3"/>
      <c r="AM381" s="3"/>
      <c r="AN381" s="18"/>
      <c r="AO381" s="3"/>
    </row>
    <row r="382" spans="2:41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>
      <c r="B385" s="218" t="str">
        <f>IF(C384&lt;0,"NO PAGAR","COBRAR")</f>
        <v>COBRAR</v>
      </c>
      <c r="C385" s="218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218" t="str">
        <f>IF(Y384&lt;0,"NO PAGAR","COBRAR")</f>
        <v>COBRAR</v>
      </c>
      <c r="Y385" s="218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210" t="s">
        <v>9</v>
      </c>
      <c r="C386" s="211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210" t="s">
        <v>9</v>
      </c>
      <c r="Y386" s="211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17</v>
      </c>
      <c r="C395" s="10"/>
      <c r="E395" s="212" t="s">
        <v>7</v>
      </c>
      <c r="F395" s="213"/>
      <c r="G395" s="214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212" t="s">
        <v>7</v>
      </c>
      <c r="AB395" s="213"/>
      <c r="AC395" s="214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>
      <c r="B397" s="12"/>
      <c r="C397" s="10"/>
      <c r="N397" s="212" t="s">
        <v>7</v>
      </c>
      <c r="O397" s="213"/>
      <c r="P397" s="213"/>
      <c r="Q397" s="214"/>
      <c r="R397" s="18">
        <f>SUM(R381:R396)</f>
        <v>0</v>
      </c>
      <c r="S397" s="3"/>
      <c r="V397" s="17"/>
      <c r="X397" s="12"/>
      <c r="Y397" s="10"/>
      <c r="AJ397" s="212" t="s">
        <v>7</v>
      </c>
      <c r="AK397" s="213"/>
      <c r="AL397" s="213"/>
      <c r="AM397" s="214"/>
      <c r="AN397" s="18">
        <f>SUM(AN381:AN396)</f>
        <v>0</v>
      </c>
      <c r="AO397" s="3"/>
    </row>
    <row r="398" spans="2:41">
      <c r="B398" s="12"/>
      <c r="C398" s="10"/>
      <c r="V398" s="17"/>
      <c r="X398" s="12"/>
      <c r="Y398" s="10"/>
    </row>
    <row r="399" spans="2:41">
      <c r="B399" s="12"/>
      <c r="C399" s="10"/>
      <c r="V399" s="17"/>
      <c r="X399" s="12"/>
      <c r="Y399" s="10"/>
    </row>
    <row r="400" spans="2:41">
      <c r="B400" s="11"/>
      <c r="C400" s="10"/>
      <c r="V400" s="17"/>
      <c r="X400" s="11"/>
      <c r="Y400" s="10"/>
    </row>
    <row r="401" spans="1:43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>
      <c r="E403" s="1" t="s">
        <v>19</v>
      </c>
      <c r="V403" s="17"/>
      <c r="AA403" s="1" t="s">
        <v>19</v>
      </c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V408" s="17"/>
    </row>
    <row r="409" spans="1:43">
      <c r="V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>
      <c r="V413" s="17"/>
    </row>
    <row r="414" spans="1:43">
      <c r="H414" s="216" t="s">
        <v>30</v>
      </c>
      <c r="I414" s="216"/>
      <c r="J414" s="216"/>
      <c r="V414" s="17"/>
      <c r="AA414" s="216" t="s">
        <v>31</v>
      </c>
      <c r="AB414" s="216"/>
      <c r="AC414" s="216"/>
    </row>
    <row r="415" spans="1:43">
      <c r="H415" s="216"/>
      <c r="I415" s="216"/>
      <c r="J415" s="216"/>
      <c r="V415" s="17"/>
      <c r="AA415" s="216"/>
      <c r="AB415" s="216"/>
      <c r="AC415" s="216"/>
    </row>
    <row r="416" spans="1:43">
      <c r="V416" s="17"/>
    </row>
    <row r="417" spans="2:41">
      <c r="V417" s="17"/>
    </row>
    <row r="418" spans="2:41" ht="23.25">
      <c r="B418" s="24" t="s">
        <v>64</v>
      </c>
      <c r="V418" s="17"/>
      <c r="X418" s="22" t="s">
        <v>64</v>
      </c>
    </row>
    <row r="419" spans="2:41" ht="23.25">
      <c r="B419" s="23" t="s">
        <v>32</v>
      </c>
      <c r="C419" s="20">
        <f>IF(X379="PAGADO",0,C384)</f>
        <v>0</v>
      </c>
      <c r="E419" s="217" t="s">
        <v>20</v>
      </c>
      <c r="F419" s="217"/>
      <c r="G419" s="217"/>
      <c r="H419" s="217"/>
      <c r="V419" s="17"/>
      <c r="X419" s="23" t="s">
        <v>82</v>
      </c>
      <c r="Y419" s="20">
        <f>IF(B1170="PAGADO",0,C424)</f>
        <v>0</v>
      </c>
      <c r="AA419" s="217" t="s">
        <v>846</v>
      </c>
      <c r="AB419" s="217"/>
      <c r="AC419" s="217"/>
      <c r="AD419" s="217"/>
    </row>
    <row r="420" spans="2:41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847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848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219" t="str">
        <f>IF(Y424&lt;0,"NO PAGAR","COBRAR'")</f>
        <v>COBRAR'</v>
      </c>
      <c r="Y425" s="219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>
      <c r="B426" s="219" t="str">
        <f>IF(C424&lt;0,"NO PAGAR","COBRAR'")</f>
        <v>COBRAR'</v>
      </c>
      <c r="C426" s="219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210" t="s">
        <v>9</v>
      </c>
      <c r="C427" s="211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210" t="s">
        <v>9</v>
      </c>
      <c r="Y427" s="211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11" t="s">
        <v>16</v>
      </c>
      <c r="C435" s="10"/>
      <c r="E435" s="212" t="s">
        <v>7</v>
      </c>
      <c r="F435" s="213"/>
      <c r="G435" s="214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212" t="s">
        <v>7</v>
      </c>
      <c r="AB435" s="213"/>
      <c r="AC435" s="214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>
      <c r="B437" s="12"/>
      <c r="C437" s="10"/>
      <c r="N437" s="212" t="s">
        <v>7</v>
      </c>
      <c r="O437" s="213"/>
      <c r="P437" s="213"/>
      <c r="Q437" s="214"/>
      <c r="R437" s="18">
        <f>SUM(R421:R436)</f>
        <v>0</v>
      </c>
      <c r="S437" s="3"/>
      <c r="V437" s="17"/>
      <c r="X437" s="12"/>
      <c r="Y437" s="10"/>
      <c r="AJ437" s="212" t="s">
        <v>7</v>
      </c>
      <c r="AK437" s="213"/>
      <c r="AL437" s="213"/>
      <c r="AM437" s="214"/>
      <c r="AN437" s="18">
        <f>SUM(AN421:AN436)</f>
        <v>0</v>
      </c>
      <c r="AO437" s="3"/>
    </row>
    <row r="438" spans="2:41">
      <c r="B438" s="12"/>
      <c r="C438" s="10"/>
      <c r="V438" s="17"/>
      <c r="X438" s="12"/>
      <c r="Y438" s="10"/>
    </row>
    <row r="439" spans="2:41">
      <c r="B439" s="11"/>
      <c r="C439" s="10"/>
      <c r="V439" s="17"/>
      <c r="X439" s="11"/>
      <c r="Y439" s="10"/>
    </row>
    <row r="440" spans="2:41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>
      <c r="E441" s="1" t="s">
        <v>19</v>
      </c>
      <c r="V441" s="17"/>
      <c r="AA441" s="1" t="s">
        <v>19</v>
      </c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31">
      <c r="V449" s="17"/>
    </row>
    <row r="450" spans="2:31">
      <c r="V450" s="17"/>
    </row>
    <row r="451" spans="2:31">
      <c r="V451" s="17"/>
    </row>
    <row r="452" spans="2:31">
      <c r="V452" s="17"/>
    </row>
    <row r="453" spans="2:31">
      <c r="V453" s="17"/>
    </row>
    <row r="454" spans="2:31">
      <c r="V454" s="17"/>
    </row>
    <row r="455" spans="2:31">
      <c r="V455" s="17"/>
    </row>
    <row r="456" spans="2:31">
      <c r="V456" s="17"/>
    </row>
    <row r="457" spans="2:31">
      <c r="V457" s="17"/>
    </row>
    <row r="458" spans="2:31">
      <c r="V458" s="17"/>
      <c r="AC458" s="215" t="s">
        <v>29</v>
      </c>
      <c r="AD458" s="215"/>
      <c r="AE458" s="215"/>
    </row>
    <row r="459" spans="2:31">
      <c r="H459" s="216" t="s">
        <v>28</v>
      </c>
      <c r="I459" s="216"/>
      <c r="J459" s="216"/>
      <c r="V459" s="17"/>
      <c r="AC459" s="215"/>
      <c r="AD459" s="215"/>
      <c r="AE459" s="215"/>
    </row>
    <row r="460" spans="2:31">
      <c r="H460" s="216"/>
      <c r="I460" s="216"/>
      <c r="J460" s="216"/>
      <c r="V460" s="17"/>
      <c r="AC460" s="215"/>
      <c r="AD460" s="215"/>
      <c r="AE460" s="215"/>
    </row>
    <row r="461" spans="2:31">
      <c r="V461" s="17"/>
    </row>
    <row r="462" spans="2:31">
      <c r="V462" s="17"/>
    </row>
    <row r="463" spans="2:31" ht="23.25">
      <c r="B463" s="22" t="s">
        <v>66</v>
      </c>
      <c r="V463" s="17"/>
      <c r="X463" s="22" t="s">
        <v>66</v>
      </c>
    </row>
    <row r="464" spans="2:31" ht="23.25">
      <c r="B464" s="23" t="s">
        <v>32</v>
      </c>
      <c r="C464" s="20">
        <f>IF(X419="PAGADO",0,Y424)</f>
        <v>0</v>
      </c>
      <c r="E464" s="217" t="s">
        <v>20</v>
      </c>
      <c r="F464" s="217"/>
      <c r="G464" s="217"/>
      <c r="H464" s="217"/>
      <c r="V464" s="17"/>
      <c r="X464" s="23" t="s">
        <v>32</v>
      </c>
      <c r="Y464" s="20">
        <f>IF(B464="PAGADO",0,C469)</f>
        <v>0</v>
      </c>
      <c r="AA464" s="217" t="s">
        <v>20</v>
      </c>
      <c r="AB464" s="217"/>
      <c r="AC464" s="217"/>
      <c r="AD464" s="217"/>
    </row>
    <row r="465" spans="2:41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>
        <v>45108</v>
      </c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>
      <c r="B470" s="218" t="str">
        <f>IF(C469&lt;0,"NO PAGAR","COBRAR")</f>
        <v>COBRAR</v>
      </c>
      <c r="C470" s="218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18" t="str">
        <f>IF(Y469&lt;0,"NO PAGAR","COBRAR")</f>
        <v>COBRAR</v>
      </c>
      <c r="Y470" s="218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210" t="s">
        <v>9</v>
      </c>
      <c r="C471" s="211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210" t="s">
        <v>9</v>
      </c>
      <c r="Y471" s="211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17</v>
      </c>
      <c r="C480" s="10"/>
      <c r="E480" s="212" t="s">
        <v>7</v>
      </c>
      <c r="F480" s="213"/>
      <c r="G480" s="214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212" t="s">
        <v>7</v>
      </c>
      <c r="AB480" s="213"/>
      <c r="AC480" s="214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>
      <c r="B482" s="12"/>
      <c r="C482" s="10"/>
      <c r="N482" s="212" t="s">
        <v>7</v>
      </c>
      <c r="O482" s="213"/>
      <c r="P482" s="213"/>
      <c r="Q482" s="214"/>
      <c r="R482" s="18">
        <f>SUM(R466:R481)</f>
        <v>0</v>
      </c>
      <c r="S482" s="3"/>
      <c r="V482" s="17"/>
      <c r="X482" s="12"/>
      <c r="Y482" s="10"/>
      <c r="AJ482" s="212" t="s">
        <v>7</v>
      </c>
      <c r="AK482" s="213"/>
      <c r="AL482" s="213"/>
      <c r="AM482" s="214"/>
      <c r="AN482" s="18">
        <f>SUM(AN466:AN481)</f>
        <v>0</v>
      </c>
      <c r="AO482" s="3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1"/>
      <c r="C490" s="10"/>
      <c r="V490" s="17"/>
      <c r="X490" s="11"/>
      <c r="Y490" s="10"/>
    </row>
    <row r="491" spans="2:41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>
      <c r="E493" s="1" t="s">
        <v>19</v>
      </c>
      <c r="V493" s="17"/>
      <c r="AA493" s="1" t="s">
        <v>19</v>
      </c>
    </row>
    <row r="494" spans="2:41">
      <c r="V494" s="17"/>
    </row>
    <row r="495" spans="2:41">
      <c r="V495" s="17"/>
    </row>
    <row r="496" spans="2:41">
      <c r="V496" s="17"/>
    </row>
    <row r="497" spans="1:43">
      <c r="V497" s="17"/>
    </row>
    <row r="498" spans="1:43">
      <c r="V498" s="17"/>
    </row>
    <row r="499" spans="1:43">
      <c r="V499" s="17"/>
    </row>
    <row r="500" spans="1:4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>
      <c r="V503" s="17"/>
    </row>
    <row r="504" spans="1:43">
      <c r="H504" s="216" t="s">
        <v>30</v>
      </c>
      <c r="I504" s="216"/>
      <c r="J504" s="216"/>
      <c r="V504" s="17"/>
      <c r="AA504" s="216" t="s">
        <v>31</v>
      </c>
      <c r="AB504" s="216"/>
      <c r="AC504" s="216"/>
    </row>
    <row r="505" spans="1:43">
      <c r="H505" s="216"/>
      <c r="I505" s="216"/>
      <c r="J505" s="216"/>
      <c r="V505" s="17"/>
      <c r="AA505" s="216"/>
      <c r="AB505" s="216"/>
      <c r="AC505" s="216"/>
    </row>
    <row r="506" spans="1:43">
      <c r="V506" s="17"/>
    </row>
    <row r="507" spans="1:43">
      <c r="V507" s="17"/>
    </row>
    <row r="508" spans="1:43" ht="23.25">
      <c r="B508" s="24" t="s">
        <v>66</v>
      </c>
      <c r="V508" s="17"/>
      <c r="X508" s="22" t="s">
        <v>66</v>
      </c>
    </row>
    <row r="509" spans="1:43" ht="23.25">
      <c r="B509" s="23" t="s">
        <v>32</v>
      </c>
      <c r="C509" s="20">
        <f>IF(X464="PAGADO",0,C469)</f>
        <v>0</v>
      </c>
      <c r="E509" s="217" t="s">
        <v>20</v>
      </c>
      <c r="F509" s="217"/>
      <c r="G509" s="217"/>
      <c r="H509" s="217"/>
      <c r="V509" s="17"/>
      <c r="X509" s="23" t="s">
        <v>82</v>
      </c>
      <c r="Y509" s="20">
        <f>IF(B1267="PAGADO",0,C514)</f>
        <v>0</v>
      </c>
      <c r="AA509" s="217" t="s">
        <v>846</v>
      </c>
      <c r="AB509" s="217"/>
      <c r="AC509" s="217"/>
      <c r="AD509" s="217"/>
    </row>
    <row r="510" spans="1:43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250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>
        <v>45108</v>
      </c>
      <c r="AB511" s="3" t="s">
        <v>204</v>
      </c>
      <c r="AC511" s="3"/>
      <c r="AD511" s="5">
        <v>150</v>
      </c>
      <c r="AJ511" s="3"/>
      <c r="AK511" s="3"/>
      <c r="AL511" s="3"/>
      <c r="AM511" s="3"/>
      <c r="AN511" s="18"/>
      <c r="AO511" s="3"/>
    </row>
    <row r="512" spans="1:43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>
        <v>45108</v>
      </c>
      <c r="AB512" s="3" t="s">
        <v>529</v>
      </c>
      <c r="AC512" s="3"/>
      <c r="AD512" s="5">
        <v>100</v>
      </c>
      <c r="AJ512" s="3"/>
      <c r="AK512" s="3"/>
      <c r="AL512" s="3"/>
      <c r="AM512" s="3"/>
      <c r="AN512" s="18"/>
      <c r="AO512" s="3"/>
    </row>
    <row r="513" spans="2:41">
      <c r="B513" s="1" t="s">
        <v>9</v>
      </c>
      <c r="C513" s="20">
        <f>C530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Y530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219" t="str">
        <f>IF(Y514&lt;0,"NO PAGAR","COBRAR'")</f>
        <v>COBRAR'</v>
      </c>
      <c r="Y515" s="219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>
      <c r="B516" s="219" t="str">
        <f>IF(C514&lt;0,"NO PAGAR","COBRAR'")</f>
        <v>COBRAR'</v>
      </c>
      <c r="C516" s="219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210" t="s">
        <v>9</v>
      </c>
      <c r="C517" s="211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210" t="s">
        <v>9</v>
      </c>
      <c r="Y517" s="211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16</v>
      </c>
      <c r="C525" s="10"/>
      <c r="E525" s="212" t="s">
        <v>7</v>
      </c>
      <c r="F525" s="213"/>
      <c r="G525" s="214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212" t="s">
        <v>7</v>
      </c>
      <c r="AB525" s="213"/>
      <c r="AC525" s="214"/>
      <c r="AD525" s="5">
        <f>SUM(AD511:AD524)</f>
        <v>250</v>
      </c>
      <c r="AJ525" s="3"/>
      <c r="AK525" s="3"/>
      <c r="AL525" s="3"/>
      <c r="AM525" s="3"/>
      <c r="AN525" s="18"/>
      <c r="AO525" s="3"/>
    </row>
    <row r="526" spans="2:41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>
      <c r="B527" s="12"/>
      <c r="C527" s="10"/>
      <c r="N527" s="212" t="s">
        <v>7</v>
      </c>
      <c r="O527" s="213"/>
      <c r="P527" s="213"/>
      <c r="Q527" s="214"/>
      <c r="R527" s="18">
        <f>SUM(R511:R526)</f>
        <v>0</v>
      </c>
      <c r="S527" s="3"/>
      <c r="V527" s="17"/>
      <c r="X527" s="12"/>
      <c r="Y527" s="10"/>
      <c r="AJ527" s="212" t="s">
        <v>7</v>
      </c>
      <c r="AK527" s="213"/>
      <c r="AL527" s="213"/>
      <c r="AM527" s="214"/>
      <c r="AN527" s="18">
        <f>SUM(AN511:AN526)</f>
        <v>0</v>
      </c>
      <c r="AO527" s="3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5" t="s">
        <v>18</v>
      </c>
      <c r="C530" s="16">
        <f>SUM(C518:C529)</f>
        <v>0</v>
      </c>
      <c r="D530" t="s">
        <v>22</v>
      </c>
      <c r="E530" t="s">
        <v>21</v>
      </c>
      <c r="V530" s="17"/>
      <c r="X530" s="15" t="s">
        <v>18</v>
      </c>
      <c r="Y530" s="16">
        <f>SUM(Y518:Y529)</f>
        <v>0</v>
      </c>
      <c r="Z530" t="s">
        <v>22</v>
      </c>
      <c r="AA530" t="s">
        <v>21</v>
      </c>
    </row>
    <row r="531" spans="2:27">
      <c r="E531" s="1" t="s">
        <v>19</v>
      </c>
      <c r="V531" s="17"/>
      <c r="AA531" s="1" t="s">
        <v>19</v>
      </c>
    </row>
    <row r="532" spans="2:27">
      <c r="V532" s="17"/>
    </row>
    <row r="533" spans="2:27">
      <c r="V533" s="17"/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  <c r="AC550" s="215" t="s">
        <v>29</v>
      </c>
      <c r="AD550" s="215"/>
      <c r="AE550" s="215"/>
    </row>
    <row r="551" spans="2:41">
      <c r="H551" s="216" t="s">
        <v>28</v>
      </c>
      <c r="I551" s="216"/>
      <c r="J551" s="216"/>
      <c r="V551" s="17"/>
      <c r="AC551" s="215"/>
      <c r="AD551" s="215"/>
      <c r="AE551" s="215"/>
    </row>
    <row r="552" spans="2:41">
      <c r="H552" s="216"/>
      <c r="I552" s="216"/>
      <c r="J552" s="216"/>
      <c r="V552" s="17"/>
      <c r="AC552" s="215"/>
      <c r="AD552" s="215"/>
      <c r="AE552" s="215"/>
    </row>
    <row r="553" spans="2:41">
      <c r="V553" s="17"/>
    </row>
    <row r="554" spans="2:41">
      <c r="V554" s="17"/>
    </row>
    <row r="555" spans="2:41" ht="23.25">
      <c r="B555" s="22" t="s">
        <v>67</v>
      </c>
      <c r="V555" s="17"/>
      <c r="X555" s="22" t="s">
        <v>67</v>
      </c>
    </row>
    <row r="556" spans="2:41" ht="23.25">
      <c r="B556" s="23" t="s">
        <v>156</v>
      </c>
      <c r="C556" s="20">
        <f>IF(X509="PAGADO",0,Y514)</f>
        <v>0</v>
      </c>
      <c r="E556" s="217" t="s">
        <v>1021</v>
      </c>
      <c r="F556" s="217"/>
      <c r="G556" s="217"/>
      <c r="H556" s="217"/>
      <c r="V556" s="17"/>
      <c r="X556" s="23" t="s">
        <v>32</v>
      </c>
      <c r="Y556" s="20">
        <f>IF(B556="PAGADO",0,C561)</f>
        <v>0</v>
      </c>
      <c r="AA556" s="217" t="s">
        <v>20</v>
      </c>
      <c r="AB556" s="217"/>
      <c r="AC556" s="217"/>
      <c r="AD556" s="217"/>
    </row>
    <row r="557" spans="2:41">
      <c r="B557" s="1" t="s">
        <v>0</v>
      </c>
      <c r="C557" s="19">
        <f>H572</f>
        <v>1160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>
      <c r="C558" s="20"/>
      <c r="E558" s="4">
        <v>45104</v>
      </c>
      <c r="F558" s="3" t="s">
        <v>1017</v>
      </c>
      <c r="G558" s="3" t="s">
        <v>1018</v>
      </c>
      <c r="H558" s="5">
        <v>580</v>
      </c>
      <c r="I558" t="s">
        <v>1019</v>
      </c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" t="s">
        <v>24</v>
      </c>
      <c r="C559" s="19">
        <f>IF(C556&gt;0,C556+C557,C557)</f>
        <v>1160</v>
      </c>
      <c r="E559" s="4">
        <v>45104</v>
      </c>
      <c r="F559" s="3" t="s">
        <v>1017</v>
      </c>
      <c r="G559" s="3" t="s">
        <v>1018</v>
      </c>
      <c r="H559" s="5">
        <v>580</v>
      </c>
      <c r="I559" t="s">
        <v>1020</v>
      </c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" t="s">
        <v>9</v>
      </c>
      <c r="C560" s="20">
        <f>C578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Y578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6" t="s">
        <v>25</v>
      </c>
      <c r="C561" s="21">
        <f>C559-C560</f>
        <v>1160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>
      <c r="B562" s="218" t="str">
        <f>IF(C561&lt;0,"NO PAGAR","COBRAR")</f>
        <v>COBRAR</v>
      </c>
      <c r="C562" s="218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218" t="str">
        <f>IF(Y561&lt;0,"NO PAGAR","COBRAR")</f>
        <v>COBRAR</v>
      </c>
      <c r="Y562" s="218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210" t="s">
        <v>9</v>
      </c>
      <c r="C563" s="211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210" t="s">
        <v>9</v>
      </c>
      <c r="Y563" s="211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9" t="str">
        <f>IF(C592&lt;0,"SALDO A FAVOR","SALDO ADELANTAD0'")</f>
        <v>SALDO ADELANTAD0'</v>
      </c>
      <c r="C564" s="10" t="b">
        <f>IF(Y514&lt;=0,Y514*-1)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/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/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17</v>
      </c>
      <c r="C572" s="10"/>
      <c r="E572" s="212" t="s">
        <v>7</v>
      </c>
      <c r="F572" s="213"/>
      <c r="G572" s="214"/>
      <c r="H572" s="5">
        <f>SUM(H558:H571)</f>
        <v>1160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212" t="s">
        <v>7</v>
      </c>
      <c r="AB572" s="213"/>
      <c r="AC572" s="214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212" t="s">
        <v>7</v>
      </c>
      <c r="O574" s="213"/>
      <c r="P574" s="213"/>
      <c r="Q574" s="214"/>
      <c r="R574" s="18">
        <f>SUM(R558:R573)</f>
        <v>0</v>
      </c>
      <c r="S574" s="3"/>
      <c r="V574" s="17"/>
      <c r="X574" s="12"/>
      <c r="Y574" s="10"/>
      <c r="AJ574" s="212" t="s">
        <v>7</v>
      </c>
      <c r="AK574" s="213"/>
      <c r="AL574" s="213"/>
      <c r="AM574" s="214"/>
      <c r="AN574" s="18">
        <f>SUM(AN558:AN573)</f>
        <v>0</v>
      </c>
      <c r="AO574" s="3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1"/>
      <c r="C577" s="10"/>
      <c r="V577" s="17"/>
      <c r="X577" s="11"/>
      <c r="Y577" s="10"/>
    </row>
    <row r="578" spans="1:43">
      <c r="B578" s="15" t="s">
        <v>18</v>
      </c>
      <c r="C578" s="16">
        <f>SUM(C564:C577)</f>
        <v>0</v>
      </c>
      <c r="V578" s="17"/>
      <c r="X578" s="15" t="s">
        <v>18</v>
      </c>
      <c r="Y578" s="16">
        <f>SUM(Y564:Y577)</f>
        <v>0</v>
      </c>
    </row>
    <row r="579" spans="1:43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>
      <c r="E580" s="1" t="s">
        <v>19</v>
      </c>
      <c r="V580" s="17"/>
      <c r="AA580" s="1" t="s">
        <v>19</v>
      </c>
    </row>
    <row r="581" spans="1:43">
      <c r="V581" s="17"/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V590" s="17"/>
    </row>
    <row r="591" spans="1:43">
      <c r="H591" s="216" t="s">
        <v>30</v>
      </c>
      <c r="I591" s="216"/>
      <c r="J591" s="216"/>
      <c r="V591" s="17"/>
      <c r="AA591" s="216" t="s">
        <v>31</v>
      </c>
      <c r="AB591" s="216"/>
      <c r="AC591" s="216"/>
    </row>
    <row r="592" spans="1:43">
      <c r="H592" s="216"/>
      <c r="I592" s="216"/>
      <c r="J592" s="216"/>
      <c r="V592" s="17"/>
      <c r="AA592" s="216"/>
      <c r="AB592" s="216"/>
      <c r="AC592" s="216"/>
    </row>
    <row r="593" spans="2:41">
      <c r="V593" s="17"/>
    </row>
    <row r="594" spans="2:41">
      <c r="V594" s="17"/>
    </row>
    <row r="595" spans="2:41" ht="23.25">
      <c r="B595" s="24" t="s">
        <v>67</v>
      </c>
      <c r="V595" s="17"/>
      <c r="X595" s="22" t="s">
        <v>67</v>
      </c>
    </row>
    <row r="596" spans="2:41" ht="23.25">
      <c r="B596" s="23" t="s">
        <v>32</v>
      </c>
      <c r="C596" s="20">
        <f>IF(X556="PAGADO",0,Y561)</f>
        <v>0</v>
      </c>
      <c r="E596" s="217" t="s">
        <v>20</v>
      </c>
      <c r="F596" s="217"/>
      <c r="G596" s="217"/>
      <c r="H596" s="217"/>
      <c r="V596" s="17"/>
      <c r="X596" s="23" t="s">
        <v>32</v>
      </c>
      <c r="Y596" s="20">
        <f>IF(B1366="PAGADO",0,C601)</f>
        <v>0</v>
      </c>
      <c r="AA596" s="217" t="s">
        <v>20</v>
      </c>
      <c r="AB596" s="217"/>
      <c r="AC596" s="217"/>
      <c r="AD596" s="217"/>
    </row>
    <row r="597" spans="2:41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" t="s">
        <v>24</v>
      </c>
      <c r="C599" s="19">
        <f>IF(C596&gt;0,C596+C597,C597)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9</v>
      </c>
      <c r="C600" s="20">
        <f>C624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6" t="s">
        <v>26</v>
      </c>
      <c r="C601" s="21">
        <f>C599-C600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219" t="str">
        <f>IF(Y601&lt;0,"NO PAGAR","COBRAR'")</f>
        <v>COBRAR'</v>
      </c>
      <c r="Y602" s="219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219" t="str">
        <f>IF(C601&lt;0,"NO PAGAR","COBRAR'")</f>
        <v>COBRAR'</v>
      </c>
      <c r="C603" s="219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210" t="s">
        <v>9</v>
      </c>
      <c r="C604" s="211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210" t="s">
        <v>9</v>
      </c>
      <c r="Y604" s="211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9" t="str">
        <f>IF(Y561&lt;0,"SALDO ADELANTADO","SALDO A FAVOR '")</f>
        <v>SALDO A FAVOR '</v>
      </c>
      <c r="C605" s="10">
        <f>IF(Y561&lt;=0,Y561*-1)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 FAVOR'</v>
      </c>
      <c r="Y605" s="10">
        <f>IF(C601&lt;=0,C601*-1)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16</v>
      </c>
      <c r="C612" s="10"/>
      <c r="E612" s="212" t="s">
        <v>7</v>
      </c>
      <c r="F612" s="213"/>
      <c r="G612" s="214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212" t="s">
        <v>7</v>
      </c>
      <c r="AB612" s="213"/>
      <c r="AC612" s="214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>
      <c r="B613" s="11" t="s">
        <v>17</v>
      </c>
      <c r="C613" s="10"/>
      <c r="E613" s="13"/>
      <c r="F613" s="13"/>
      <c r="G613" s="13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13"/>
      <c r="AB613" s="13"/>
      <c r="AC613" s="13"/>
      <c r="AJ613" s="3"/>
      <c r="AK613" s="3"/>
      <c r="AL613" s="3"/>
      <c r="AM613" s="3"/>
      <c r="AN613" s="18"/>
      <c r="AO613" s="3"/>
    </row>
    <row r="614" spans="2:41">
      <c r="B614" s="12"/>
      <c r="C614" s="10"/>
      <c r="N614" s="212" t="s">
        <v>7</v>
      </c>
      <c r="O614" s="213"/>
      <c r="P614" s="213"/>
      <c r="Q614" s="214"/>
      <c r="R614" s="18">
        <f>SUM(R598:R613)</f>
        <v>0</v>
      </c>
      <c r="S614" s="3"/>
      <c r="V614" s="17"/>
      <c r="X614" s="12"/>
      <c r="Y614" s="10"/>
      <c r="AJ614" s="212" t="s">
        <v>7</v>
      </c>
      <c r="AK614" s="213"/>
      <c r="AL614" s="213"/>
      <c r="AM614" s="214"/>
      <c r="AN614" s="18">
        <f>SUM(AN598:AN613)</f>
        <v>0</v>
      </c>
      <c r="AO614" s="3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E617" s="14"/>
      <c r="V617" s="17"/>
      <c r="X617" s="12"/>
      <c r="Y617" s="10"/>
      <c r="AA617" s="14"/>
    </row>
    <row r="618" spans="2:41">
      <c r="B618" s="12"/>
      <c r="C618" s="10"/>
      <c r="V618" s="17"/>
      <c r="X618" s="12"/>
      <c r="Y618" s="10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1"/>
      <c r="C623" s="10"/>
      <c r="V623" s="17"/>
      <c r="X623" s="11"/>
      <c r="Y623" s="10"/>
    </row>
    <row r="624" spans="2:41">
      <c r="B624" s="15" t="s">
        <v>18</v>
      </c>
      <c r="C624" s="16">
        <f>SUM(C605:C623)</f>
        <v>0</v>
      </c>
      <c r="D624" t="s">
        <v>22</v>
      </c>
      <c r="E624" t="s">
        <v>21</v>
      </c>
      <c r="V624" s="17"/>
      <c r="X624" s="15" t="s">
        <v>18</v>
      </c>
      <c r="Y624" s="16">
        <f>SUM(Y605:Y623)</f>
        <v>0</v>
      </c>
      <c r="Z624" t="s">
        <v>22</v>
      </c>
      <c r="AA624" t="s">
        <v>21</v>
      </c>
    </row>
    <row r="625" spans="5:31">
      <c r="E625" s="1" t="s">
        <v>19</v>
      </c>
      <c r="V625" s="17"/>
      <c r="AA625" s="1" t="s">
        <v>19</v>
      </c>
    </row>
    <row r="626" spans="5:31">
      <c r="V626" s="17"/>
    </row>
    <row r="627" spans="5:31">
      <c r="V627" s="17"/>
    </row>
    <row r="628" spans="5:31">
      <c r="V628" s="17"/>
    </row>
    <row r="629" spans="5:31">
      <c r="V629" s="17"/>
    </row>
    <row r="630" spans="5:31">
      <c r="V630" s="17"/>
    </row>
    <row r="631" spans="5:31">
      <c r="V631" s="17"/>
    </row>
    <row r="632" spans="5:31">
      <c r="V632" s="17"/>
    </row>
    <row r="633" spans="5:31">
      <c r="V633" s="17"/>
    </row>
    <row r="634" spans="5:31">
      <c r="V634" s="17"/>
    </row>
    <row r="635" spans="5:31">
      <c r="V635" s="17"/>
    </row>
    <row r="636" spans="5:31">
      <c r="V636" s="17"/>
    </row>
    <row r="637" spans="5:31">
      <c r="V637" s="17"/>
    </row>
    <row r="638" spans="5:31">
      <c r="V638" s="17"/>
      <c r="AC638" s="215" t="s">
        <v>29</v>
      </c>
      <c r="AD638" s="215"/>
      <c r="AE638" s="215"/>
    </row>
    <row r="639" spans="5:31">
      <c r="H639" s="216" t="s">
        <v>28</v>
      </c>
      <c r="I639" s="216"/>
      <c r="J639" s="216"/>
      <c r="V639" s="17"/>
      <c r="AC639" s="215"/>
      <c r="AD639" s="215"/>
      <c r="AE639" s="215"/>
    </row>
    <row r="640" spans="5:31">
      <c r="H640" s="216"/>
      <c r="I640" s="216"/>
      <c r="J640" s="216"/>
      <c r="V640" s="17"/>
      <c r="AC640" s="215"/>
      <c r="AD640" s="215"/>
      <c r="AE640" s="215"/>
    </row>
    <row r="641" spans="2:41">
      <c r="V641" s="17"/>
    </row>
    <row r="642" spans="2:41">
      <c r="V642" s="17"/>
    </row>
    <row r="643" spans="2:41" ht="23.25">
      <c r="B643" s="22" t="s">
        <v>68</v>
      </c>
      <c r="V643" s="17"/>
      <c r="X643" s="22" t="s">
        <v>68</v>
      </c>
    </row>
    <row r="644" spans="2:41" ht="23.25">
      <c r="B644" s="23" t="s">
        <v>156</v>
      </c>
      <c r="C644" s="20">
        <f>IF(X596="PAGADO",0,Y601)</f>
        <v>0</v>
      </c>
      <c r="E644" s="217" t="s">
        <v>562</v>
      </c>
      <c r="F644" s="217"/>
      <c r="G644" s="217"/>
      <c r="H644" s="217"/>
      <c r="V644" s="17"/>
      <c r="X644" s="23" t="s">
        <v>156</v>
      </c>
      <c r="Y644" s="20">
        <f>IF(B644="PAGADO",0,C649)</f>
        <v>0</v>
      </c>
      <c r="AA644" s="217" t="s">
        <v>1102</v>
      </c>
      <c r="AB644" s="217"/>
      <c r="AC644" s="217"/>
      <c r="AD644" s="217"/>
    </row>
    <row r="645" spans="2:41">
      <c r="B645" s="1" t="s">
        <v>0</v>
      </c>
      <c r="C645" s="19">
        <f>H660</f>
        <v>1100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550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>
      <c r="C646" s="20"/>
      <c r="E646" s="4">
        <v>45098</v>
      </c>
      <c r="F646" s="3" t="s">
        <v>201</v>
      </c>
      <c r="G646" s="3" t="s">
        <v>189</v>
      </c>
      <c r="H646" s="5">
        <v>550</v>
      </c>
      <c r="I646" t="s">
        <v>1100</v>
      </c>
      <c r="N646" s="3"/>
      <c r="O646" s="3"/>
      <c r="P646" s="3"/>
      <c r="Q646" s="3"/>
      <c r="R646" s="18"/>
      <c r="S646" s="3"/>
      <c r="V646" s="17"/>
      <c r="Y646" s="20"/>
      <c r="AA646" s="4">
        <v>45112</v>
      </c>
      <c r="AB646" s="3" t="s">
        <v>201</v>
      </c>
      <c r="AC646" s="3" t="s">
        <v>141</v>
      </c>
      <c r="AD646" s="5">
        <v>550</v>
      </c>
      <c r="AJ646" s="3"/>
      <c r="AK646" s="3"/>
      <c r="AL646" s="3"/>
      <c r="AM646" s="3"/>
      <c r="AN646" s="18"/>
      <c r="AO646" s="3"/>
    </row>
    <row r="647" spans="2:41">
      <c r="B647" s="1" t="s">
        <v>24</v>
      </c>
      <c r="C647" s="19">
        <f>IF(C644&gt;0,C644+C645,C645)</f>
        <v>1100</v>
      </c>
      <c r="E647" s="4">
        <v>45105</v>
      </c>
      <c r="F647" s="3" t="s">
        <v>201</v>
      </c>
      <c r="G647" s="3" t="s">
        <v>189</v>
      </c>
      <c r="H647" s="5">
        <v>550</v>
      </c>
      <c r="I647" t="s">
        <v>996</v>
      </c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550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" t="s">
        <v>9</v>
      </c>
      <c r="C648" s="20">
        <f>C666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Y666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6" t="s">
        <v>25</v>
      </c>
      <c r="C649" s="21">
        <f>C647-C648</f>
        <v>1100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550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>
      <c r="B650" s="218" t="str">
        <f>IF(C649&lt;0,"NO PAGAR","COBRAR")</f>
        <v>COBRAR</v>
      </c>
      <c r="C650" s="218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218" t="str">
        <f>IF(Y649&lt;0,"NO PAGAR","COBRAR")</f>
        <v>COBRAR</v>
      </c>
      <c r="Y650" s="218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210" t="s">
        <v>9</v>
      </c>
      <c r="C651" s="211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210" t="s">
        <v>9</v>
      </c>
      <c r="Y651" s="211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9" t="str">
        <f>IF(C680&lt;0,"SALDO A FAVOR","SALDO ADELANTAD0'")</f>
        <v>SALDO ADELANTAD0'</v>
      </c>
      <c r="C652" s="10">
        <f>IF(Y596&lt;=0,Y596*-1)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 FAVOR'</v>
      </c>
      <c r="Y652" s="10" t="b">
        <f>IF(C649&lt;=0,C649*-1)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17</v>
      </c>
      <c r="C660" s="10"/>
      <c r="E660" s="212" t="s">
        <v>7</v>
      </c>
      <c r="F660" s="213"/>
      <c r="G660" s="214"/>
      <c r="H660" s="5">
        <f>SUM(H646:H659)</f>
        <v>1100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212" t="s">
        <v>7</v>
      </c>
      <c r="AB660" s="213"/>
      <c r="AC660" s="214"/>
      <c r="AD660" s="5">
        <f>SUM(AD646:AD659)</f>
        <v>550</v>
      </c>
      <c r="AJ660" s="3"/>
      <c r="AK660" s="3"/>
      <c r="AL660" s="3"/>
      <c r="AM660" s="3"/>
      <c r="AN660" s="18"/>
      <c r="AO660" s="3"/>
    </row>
    <row r="661" spans="2:41">
      <c r="B661" s="12"/>
      <c r="C661" s="10"/>
      <c r="E661" s="13"/>
      <c r="F661" s="13"/>
      <c r="G661" s="13"/>
      <c r="N661" s="3"/>
      <c r="O661" s="3"/>
      <c r="P661" s="3"/>
      <c r="Q661" s="3"/>
      <c r="R661" s="18"/>
      <c r="S661" s="3"/>
      <c r="V661" s="17"/>
      <c r="X661" s="12"/>
      <c r="Y661" s="10"/>
      <c r="AA661" s="13"/>
      <c r="AB661" s="13"/>
      <c r="AC661" s="13"/>
      <c r="AJ661" s="3"/>
      <c r="AK661" s="3"/>
      <c r="AL661" s="3"/>
      <c r="AM661" s="3"/>
      <c r="AN661" s="18"/>
      <c r="AO661" s="3"/>
    </row>
    <row r="662" spans="2:41">
      <c r="B662" s="12"/>
      <c r="C662" s="10"/>
      <c r="N662" s="212" t="s">
        <v>7</v>
      </c>
      <c r="O662" s="213"/>
      <c r="P662" s="213"/>
      <c r="Q662" s="214"/>
      <c r="R662" s="18">
        <f>SUM(R646:R661)</f>
        <v>0</v>
      </c>
      <c r="S662" s="3"/>
      <c r="V662" s="17"/>
      <c r="X662" s="12"/>
      <c r="Y662" s="10"/>
      <c r="AJ662" s="212" t="s">
        <v>7</v>
      </c>
      <c r="AK662" s="213"/>
      <c r="AL662" s="213"/>
      <c r="AM662" s="214"/>
      <c r="AN662" s="18">
        <f>SUM(AN646:AN661)</f>
        <v>0</v>
      </c>
      <c r="AO662" s="3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E665" s="14"/>
      <c r="V665" s="17"/>
      <c r="X665" s="12"/>
      <c r="Y665" s="10"/>
      <c r="AA665" s="14"/>
    </row>
    <row r="666" spans="2:41">
      <c r="B666" s="15" t="s">
        <v>18</v>
      </c>
      <c r="C666" s="16">
        <f>SUM(C652:C665)</f>
        <v>0</v>
      </c>
      <c r="V666" s="17"/>
      <c r="X666" s="15" t="s">
        <v>18</v>
      </c>
      <c r="Y666" s="16">
        <f>SUM(Y652:Y665)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216" t="s">
        <v>30</v>
      </c>
      <c r="I679" s="216"/>
      <c r="J679" s="216"/>
      <c r="V679" s="17"/>
      <c r="AA679" s="216" t="s">
        <v>31</v>
      </c>
      <c r="AB679" s="216"/>
      <c r="AC679" s="216"/>
    </row>
    <row r="680" spans="1:43">
      <c r="H680" s="216"/>
      <c r="I680" s="216"/>
      <c r="J680" s="216"/>
      <c r="V680" s="17"/>
      <c r="AA680" s="216"/>
      <c r="AB680" s="216"/>
      <c r="AC680" s="216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130</v>
      </c>
      <c r="C684" s="20">
        <f>IF(X644="PAGADO",0,C649)</f>
        <v>0</v>
      </c>
      <c r="E684" s="217" t="s">
        <v>858</v>
      </c>
      <c r="F684" s="217"/>
      <c r="G684" s="217"/>
      <c r="H684" s="217"/>
      <c r="V684" s="17"/>
      <c r="X684" s="23" t="s">
        <v>282</v>
      </c>
      <c r="Y684" s="20">
        <f>IF(B684="PAGADO",0,C689)</f>
        <v>0</v>
      </c>
      <c r="AA684" s="217" t="s">
        <v>1238</v>
      </c>
      <c r="AB684" s="217"/>
      <c r="AC684" s="217"/>
      <c r="AD684" s="217"/>
    </row>
    <row r="685" spans="1:43">
      <c r="B685" s="1" t="s">
        <v>0</v>
      </c>
      <c r="C685" s="19">
        <f>H700</f>
        <v>600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690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45146</v>
      </c>
      <c r="F686" s="3" t="s">
        <v>1202</v>
      </c>
      <c r="G686" s="3" t="s">
        <v>152</v>
      </c>
      <c r="H686" s="5">
        <v>600</v>
      </c>
      <c r="I686" t="s">
        <v>1239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1237</v>
      </c>
      <c r="AC686" s="3" t="s">
        <v>1203</v>
      </c>
      <c r="AD686" s="5">
        <v>140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600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690</v>
      </c>
      <c r="AA687" s="4">
        <v>45139</v>
      </c>
      <c r="AB687" s="3" t="s">
        <v>1237</v>
      </c>
      <c r="AC687" s="3" t="s">
        <v>203</v>
      </c>
      <c r="AD687" s="5">
        <v>550</v>
      </c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C708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Y708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600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690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19" t="str">
        <f>IF(Y689&lt;0,"NO PAGAR","COBRAR'")</f>
        <v>COBRAR'</v>
      </c>
      <c r="Y690" s="219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219" t="str">
        <f>IF(C689&lt;0,"NO PAGAR","COBRAR'")</f>
        <v>COBRAR'</v>
      </c>
      <c r="C691" s="219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210" t="s">
        <v>9</v>
      </c>
      <c r="C692" s="211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210" t="s">
        <v>9</v>
      </c>
      <c r="Y692" s="211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IF(Y649&lt;0,"SALDO ADELANTADO","SALDO A FAVOR '")</f>
        <v>SALDO A FAVOR '</v>
      </c>
      <c r="C693" s="10" t="b">
        <f>IF(Y649&lt;=0,Y649*-1)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212" t="s">
        <v>7</v>
      </c>
      <c r="F700" s="213"/>
      <c r="G700" s="214"/>
      <c r="H700" s="5">
        <f>SUM(H686:H699)</f>
        <v>600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212" t="s">
        <v>7</v>
      </c>
      <c r="AB700" s="213"/>
      <c r="AC700" s="214"/>
      <c r="AD700" s="5">
        <f>SUM(AD686:AD699)</f>
        <v>690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212" t="s">
        <v>7</v>
      </c>
      <c r="O702" s="213"/>
      <c r="P702" s="213"/>
      <c r="Q702" s="214"/>
      <c r="R702" s="18">
        <f>SUM(R686:R701)</f>
        <v>0</v>
      </c>
      <c r="S702" s="3"/>
      <c r="V702" s="17"/>
      <c r="X702" s="12"/>
      <c r="Y702" s="10"/>
      <c r="AJ702" s="212" t="s">
        <v>7</v>
      </c>
      <c r="AK702" s="213"/>
      <c r="AL702" s="213"/>
      <c r="AM702" s="214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E705" s="14"/>
      <c r="V705" s="17"/>
      <c r="X705" s="12"/>
      <c r="Y705" s="10"/>
      <c r="AA705" s="14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5" t="s">
        <v>18</v>
      </c>
      <c r="C708" s="16">
        <f>SUM(C693:C707)</f>
        <v>0</v>
      </c>
      <c r="D708" t="s">
        <v>22</v>
      </c>
      <c r="E708" t="s">
        <v>21</v>
      </c>
      <c r="V708" s="17"/>
      <c r="X708" s="15" t="s">
        <v>18</v>
      </c>
      <c r="Y708" s="16">
        <f>SUM(Y693:Y707)</f>
        <v>0</v>
      </c>
      <c r="Z708" t="s">
        <v>22</v>
      </c>
      <c r="AA708" t="s">
        <v>21</v>
      </c>
    </row>
    <row r="709" spans="2:27">
      <c r="E709" s="1" t="s">
        <v>19</v>
      </c>
      <c r="V709" s="17"/>
      <c r="AA709" s="1" t="s">
        <v>19</v>
      </c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  <c r="AC722" s="215" t="s">
        <v>29</v>
      </c>
      <c r="AD722" s="215"/>
      <c r="AE722" s="215"/>
    </row>
    <row r="723" spans="2:41">
      <c r="H723" s="216" t="s">
        <v>28</v>
      </c>
      <c r="I723" s="216"/>
      <c r="J723" s="216"/>
      <c r="V723" s="17"/>
      <c r="AC723" s="215"/>
      <c r="AD723" s="215"/>
      <c r="AE723" s="215"/>
    </row>
    <row r="724" spans="2:41">
      <c r="H724" s="216"/>
      <c r="I724" s="216"/>
      <c r="J724" s="216"/>
      <c r="V724" s="17"/>
      <c r="AC724" s="215"/>
      <c r="AD724" s="215"/>
      <c r="AE724" s="215"/>
    </row>
    <row r="725" spans="2:41">
      <c r="V725" s="17"/>
    </row>
    <row r="726" spans="2:41">
      <c r="V726" s="17"/>
    </row>
    <row r="727" spans="2:41" ht="23.25">
      <c r="B727" s="22" t="s">
        <v>69</v>
      </c>
      <c r="V727" s="17"/>
      <c r="X727" s="22" t="s">
        <v>69</v>
      </c>
    </row>
    <row r="728" spans="2:41" ht="23.25">
      <c r="B728" s="23" t="s">
        <v>130</v>
      </c>
      <c r="C728" s="20"/>
      <c r="E728" s="217" t="s">
        <v>1307</v>
      </c>
      <c r="F728" s="217"/>
      <c r="G728" s="217"/>
      <c r="H728" s="217"/>
      <c r="V728" s="17"/>
      <c r="X728" s="23" t="s">
        <v>82</v>
      </c>
      <c r="Y728" s="20">
        <f>IF(B728="PAGADO",0,C733)</f>
        <v>0</v>
      </c>
      <c r="AA728" s="217" t="s">
        <v>1367</v>
      </c>
      <c r="AB728" s="217"/>
      <c r="AC728" s="217"/>
      <c r="AD728" s="217"/>
    </row>
    <row r="729" spans="2:41">
      <c r="B729" s="1" t="s">
        <v>0</v>
      </c>
      <c r="C729" s="19">
        <f>H744</f>
        <v>490</v>
      </c>
      <c r="E729" s="2" t="s">
        <v>1</v>
      </c>
      <c r="F729" s="2" t="s">
        <v>2</v>
      </c>
      <c r="G729" s="2" t="s">
        <v>3</v>
      </c>
      <c r="H729" s="2" t="s">
        <v>4</v>
      </c>
      <c r="N729" s="2" t="s">
        <v>1</v>
      </c>
      <c r="O729" s="2" t="s">
        <v>5</v>
      </c>
      <c r="P729" s="2" t="s">
        <v>4</v>
      </c>
      <c r="Q729" s="2" t="s">
        <v>6</v>
      </c>
      <c r="R729" s="2" t="s">
        <v>7</v>
      </c>
      <c r="S729" s="3"/>
      <c r="V729" s="17"/>
      <c r="X729" s="1" t="s">
        <v>0</v>
      </c>
      <c r="Y729" s="19">
        <f>AD744</f>
        <v>1510</v>
      </c>
      <c r="AA729" s="2" t="s">
        <v>1</v>
      </c>
      <c r="AB729" s="2" t="s">
        <v>2</v>
      </c>
      <c r="AC729" s="2" t="s">
        <v>3</v>
      </c>
      <c r="AD729" s="2" t="s">
        <v>4</v>
      </c>
      <c r="AJ729" s="2" t="s">
        <v>1</v>
      </c>
      <c r="AK729" s="2" t="s">
        <v>5</v>
      </c>
      <c r="AL729" s="2" t="s">
        <v>4</v>
      </c>
      <c r="AM729" s="2" t="s">
        <v>6</v>
      </c>
      <c r="AN729" s="2" t="s">
        <v>7</v>
      </c>
      <c r="AO729" s="3"/>
    </row>
    <row r="730" spans="2:41">
      <c r="C730" s="20"/>
      <c r="E730" s="4">
        <v>45140</v>
      </c>
      <c r="F730" s="3" t="s">
        <v>397</v>
      </c>
      <c r="G730" s="3" t="s">
        <v>203</v>
      </c>
      <c r="H730" s="5">
        <v>490</v>
      </c>
      <c r="N730" s="3"/>
      <c r="O730" s="3"/>
      <c r="P730" s="3"/>
      <c r="Q730" s="3"/>
      <c r="R730" s="18"/>
      <c r="S730" s="3"/>
      <c r="V730" s="17"/>
      <c r="Y730" s="20"/>
      <c r="AA730" s="4">
        <v>45143</v>
      </c>
      <c r="AB730" s="3" t="s">
        <v>199</v>
      </c>
      <c r="AC730" s="3" t="s">
        <v>203</v>
      </c>
      <c r="AD730" s="5">
        <v>550</v>
      </c>
      <c r="AJ730" s="3"/>
      <c r="AK730" s="3"/>
      <c r="AL730" s="3"/>
      <c r="AM730" s="3"/>
      <c r="AN730" s="18"/>
      <c r="AO730" s="3"/>
    </row>
    <row r="731" spans="2:41">
      <c r="B731" s="1" t="s">
        <v>24</v>
      </c>
      <c r="C731" s="19">
        <f>IF(C728&gt;0,C728+C729,C729)</f>
        <v>490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24</v>
      </c>
      <c r="Y731" s="19">
        <f>IF(Y728&gt;0,Y728+Y729,Y729)</f>
        <v>1510</v>
      </c>
      <c r="AA731" s="4">
        <v>45147</v>
      </c>
      <c r="AB731" s="3" t="s">
        <v>199</v>
      </c>
      <c r="AC731" s="3" t="s">
        <v>1285</v>
      </c>
      <c r="AD731" s="5">
        <v>550</v>
      </c>
      <c r="AJ731" s="3"/>
      <c r="AK731" s="3"/>
      <c r="AL731" s="3"/>
      <c r="AM731" s="3"/>
      <c r="AN731" s="18"/>
      <c r="AO731" s="3"/>
    </row>
    <row r="732" spans="2:41">
      <c r="B732" s="1" t="s">
        <v>9</v>
      </c>
      <c r="C732" s="20">
        <f>C749</f>
        <v>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" t="s">
        <v>9</v>
      </c>
      <c r="Y732" s="20">
        <f>Y749</f>
        <v>0</v>
      </c>
      <c r="AA732" s="4">
        <v>45175</v>
      </c>
      <c r="AB732" s="3" t="s">
        <v>1368</v>
      </c>
      <c r="AC732" s="3" t="s">
        <v>203</v>
      </c>
      <c r="AD732" s="5">
        <v>410</v>
      </c>
      <c r="AJ732" s="3"/>
      <c r="AK732" s="3"/>
      <c r="AL732" s="3"/>
      <c r="AM732" s="3"/>
      <c r="AN732" s="18"/>
      <c r="AO732" s="3"/>
    </row>
    <row r="733" spans="2:41">
      <c r="B733" s="6" t="s">
        <v>25</v>
      </c>
      <c r="C733" s="21">
        <f>C731-C732</f>
        <v>490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6" t="s">
        <v>8</v>
      </c>
      <c r="Y733" s="21">
        <f>Y731-Y732</f>
        <v>1510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ht="26.25">
      <c r="B734" s="218" t="str">
        <f>IF(C733&lt;0,"NO PAGAR","COBRAR")</f>
        <v>COBRAR</v>
      </c>
      <c r="C734" s="218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218" t="str">
        <f>IF(Y733&lt;0,"NO PAGAR","COBRAR")</f>
        <v>COBRAR</v>
      </c>
      <c r="Y734" s="218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210" t="s">
        <v>9</v>
      </c>
      <c r="C735" s="211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210" t="s">
        <v>9</v>
      </c>
      <c r="Y735" s="211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9" t="str">
        <f>IF(C763&lt;0,"SALDO A FAVOR","SALDO ADELANTAD0'")</f>
        <v>SALDO ADELANTAD0'</v>
      </c>
      <c r="C736" s="10">
        <f>IF(Y684&lt;=0,Y684*-1)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9" t="str">
        <f>IF(C733&lt;0,"SALDO ADELANTADO","SALDO A FAVOR'")</f>
        <v>SALDO A FAVOR'</v>
      </c>
      <c r="Y736" s="10" t="b">
        <f>IF(C733&lt;=0,C733*-1)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10</v>
      </c>
      <c r="C737" s="10">
        <f>R746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10</v>
      </c>
      <c r="Y737" s="10">
        <f>AN746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11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11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12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12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/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13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14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14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15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15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16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16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17</v>
      </c>
      <c r="C744" s="10"/>
      <c r="E744" s="212" t="s">
        <v>7</v>
      </c>
      <c r="F744" s="213"/>
      <c r="G744" s="214"/>
      <c r="H744" s="5">
        <f>SUM(H730:H743)</f>
        <v>490</v>
      </c>
      <c r="N744" s="3"/>
      <c r="O744" s="3"/>
      <c r="P744" s="3"/>
      <c r="Q744" s="3"/>
      <c r="R744" s="18"/>
      <c r="S744" s="3"/>
      <c r="V744" s="17"/>
      <c r="X744" s="11" t="s">
        <v>17</v>
      </c>
      <c r="Y744" s="10"/>
      <c r="AA744" s="212" t="s">
        <v>7</v>
      </c>
      <c r="AB744" s="213"/>
      <c r="AC744" s="214"/>
      <c r="AD744" s="5">
        <f>SUM(AD730:AD743)</f>
        <v>1510</v>
      </c>
      <c r="AJ744" s="3"/>
      <c r="AK744" s="3"/>
      <c r="AL744" s="3"/>
      <c r="AM744" s="3"/>
      <c r="AN744" s="18"/>
      <c r="AO744" s="3"/>
    </row>
    <row r="745" spans="2:41">
      <c r="B745" s="12"/>
      <c r="C745" s="10"/>
      <c r="E745" s="13"/>
      <c r="F745" s="13"/>
      <c r="G745" s="13"/>
      <c r="N745" s="3"/>
      <c r="O745" s="3"/>
      <c r="P745" s="3"/>
      <c r="Q745" s="3"/>
      <c r="R745" s="18"/>
      <c r="S745" s="3"/>
      <c r="V745" s="17"/>
      <c r="X745" s="12"/>
      <c r="Y745" s="10"/>
      <c r="AA745" s="13"/>
      <c r="AB745" s="13"/>
      <c r="AC745" s="13"/>
      <c r="AJ745" s="3"/>
      <c r="AK745" s="3"/>
      <c r="AL745" s="3"/>
      <c r="AM745" s="3"/>
      <c r="AN745" s="18"/>
      <c r="AO745" s="3"/>
    </row>
    <row r="746" spans="2:41">
      <c r="B746" s="12"/>
      <c r="C746" s="10"/>
      <c r="N746" s="212" t="s">
        <v>7</v>
      </c>
      <c r="O746" s="213"/>
      <c r="P746" s="213"/>
      <c r="Q746" s="214"/>
      <c r="R746" s="18">
        <f>SUM(R730:R745)</f>
        <v>0</v>
      </c>
      <c r="S746" s="3"/>
      <c r="V746" s="17"/>
      <c r="X746" s="12"/>
      <c r="Y746" s="10"/>
      <c r="AA746" t="s">
        <v>484</v>
      </c>
      <c r="AB746">
        <v>1406</v>
      </c>
      <c r="AJ746" s="212" t="s">
        <v>7</v>
      </c>
      <c r="AK746" s="213"/>
      <c r="AL746" s="213"/>
      <c r="AM746" s="214"/>
      <c r="AN746" s="18">
        <f>SUM(AN730:AN745)</f>
        <v>0</v>
      </c>
      <c r="AO746" s="3"/>
    </row>
    <row r="747" spans="2:41">
      <c r="B747" s="12"/>
      <c r="C747" s="10"/>
      <c r="E747" t="s">
        <v>484</v>
      </c>
      <c r="F747">
        <v>1375</v>
      </c>
      <c r="V747" s="17"/>
      <c r="X747" s="12"/>
      <c r="Y747" s="10"/>
      <c r="AA747" t="s">
        <v>37</v>
      </c>
      <c r="AB747">
        <v>1166</v>
      </c>
    </row>
    <row r="748" spans="2:41">
      <c r="B748" s="12"/>
      <c r="C748" s="10"/>
      <c r="E748" t="s">
        <v>37</v>
      </c>
      <c r="F748" t="s">
        <v>1309</v>
      </c>
      <c r="V748" s="17"/>
      <c r="X748" s="12"/>
      <c r="Y748" s="10"/>
    </row>
    <row r="749" spans="2:41">
      <c r="B749" s="15" t="s">
        <v>18</v>
      </c>
      <c r="C749" s="16">
        <f>SUM(C736:C748)</f>
        <v>0</v>
      </c>
      <c r="V749" s="17"/>
      <c r="X749" s="15" t="s">
        <v>18</v>
      </c>
      <c r="Y749" s="16">
        <f>SUM(Y736:Y748)</f>
        <v>0</v>
      </c>
    </row>
    <row r="750" spans="2:41">
      <c r="E750" t="s">
        <v>21</v>
      </c>
      <c r="G750" t="s">
        <v>1311</v>
      </c>
      <c r="V750" s="17"/>
      <c r="Z750" t="s">
        <v>22</v>
      </c>
      <c r="AA750" t="s">
        <v>21</v>
      </c>
    </row>
    <row r="751" spans="2:41">
      <c r="E751" s="1" t="s">
        <v>19</v>
      </c>
      <c r="G751" s="233" t="s">
        <v>1310</v>
      </c>
      <c r="H751" s="233"/>
      <c r="V751" s="17"/>
      <c r="AA751" s="1" t="s">
        <v>19</v>
      </c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V756" s="17"/>
    </row>
    <row r="757" spans="1:43">
      <c r="V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</row>
    <row r="760" spans="1:4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>
      <c r="V761" s="17"/>
    </row>
    <row r="762" spans="1:43">
      <c r="H762" s="216" t="s">
        <v>30</v>
      </c>
      <c r="I762" s="216"/>
      <c r="J762" s="216"/>
      <c r="V762" s="17"/>
      <c r="AA762" s="216" t="s">
        <v>31</v>
      </c>
      <c r="AB762" s="216"/>
      <c r="AC762" s="216"/>
    </row>
    <row r="763" spans="1:43">
      <c r="H763" s="216"/>
      <c r="I763" s="216"/>
      <c r="J763" s="216"/>
      <c r="V763" s="17"/>
      <c r="AA763" s="216"/>
      <c r="AB763" s="216"/>
      <c r="AC763" s="216"/>
    </row>
    <row r="764" spans="1:43">
      <c r="V764" s="17"/>
    </row>
    <row r="765" spans="1:43">
      <c r="V765" s="17"/>
    </row>
    <row r="766" spans="1:43" ht="23.25">
      <c r="B766" s="24" t="s">
        <v>69</v>
      </c>
      <c r="V766" s="17"/>
      <c r="X766" s="22" t="s">
        <v>69</v>
      </c>
    </row>
    <row r="767" spans="1:43" ht="23.25">
      <c r="B767" s="23" t="s">
        <v>130</v>
      </c>
      <c r="C767" s="20">
        <f>IF(X728="PAGADO",0,C733)</f>
        <v>0</v>
      </c>
      <c r="E767" s="217" t="s">
        <v>1410</v>
      </c>
      <c r="F767" s="217"/>
      <c r="G767" s="217"/>
      <c r="H767" s="217"/>
      <c r="V767" s="17"/>
      <c r="X767" s="23" t="s">
        <v>82</v>
      </c>
      <c r="Y767" s="20">
        <f>IF(B767="PAGADO",0,C772)</f>
        <v>0</v>
      </c>
      <c r="AA767" s="217" t="s">
        <v>20</v>
      </c>
      <c r="AB767" s="217"/>
      <c r="AC767" s="217"/>
      <c r="AD767" s="217"/>
    </row>
    <row r="768" spans="1:43">
      <c r="B768" s="1" t="s">
        <v>0</v>
      </c>
      <c r="C768" s="19">
        <f>H783</f>
        <v>280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150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>
      <c r="C769" s="20"/>
      <c r="E769" s="4">
        <v>45189</v>
      </c>
      <c r="F769" s="3" t="s">
        <v>1409</v>
      </c>
      <c r="G769" s="3" t="s">
        <v>230</v>
      </c>
      <c r="H769" s="5">
        <v>280</v>
      </c>
      <c r="N769" s="3"/>
      <c r="O769" s="3"/>
      <c r="P769" s="3"/>
      <c r="Q769" s="3"/>
      <c r="R769" s="18"/>
      <c r="S769" s="3"/>
      <c r="V769" s="17"/>
      <c r="Y769" s="20"/>
      <c r="AA769" s="4">
        <v>45191</v>
      </c>
      <c r="AB769" s="3" t="s">
        <v>1418</v>
      </c>
      <c r="AC769" s="3"/>
      <c r="AD769" s="5">
        <v>150</v>
      </c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280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150</v>
      </c>
      <c r="AA770" s="4"/>
      <c r="AB770" s="3" t="s">
        <v>69</v>
      </c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C789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Y789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26</v>
      </c>
      <c r="C772" s="21">
        <f>C770-C771</f>
        <v>280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27</v>
      </c>
      <c r="Y772" s="21">
        <f>Y770-Y771</f>
        <v>150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3.25">
      <c r="B773" s="6"/>
      <c r="C773" s="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219" t="str">
        <f>IF(Y772&lt;0,"NO PAGAR","COBRAR'")</f>
        <v>COBRAR'</v>
      </c>
      <c r="Y773" s="219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ht="23.25">
      <c r="B774" s="219" t="str">
        <f>IF(C772&lt;0,"NO PAGAR","COBRAR'")</f>
        <v>COBRAR'</v>
      </c>
      <c r="C774" s="219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/>
      <c r="Y774" s="8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210" t="s">
        <v>9</v>
      </c>
      <c r="C775" s="211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210" t="s">
        <v>9</v>
      </c>
      <c r="Y775" s="211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9" t="str">
        <f>IF(Y733&lt;0,"SALDO ADELANTADO","SALDO A FAVOR '")</f>
        <v>SALDO A FAVOR '</v>
      </c>
      <c r="C776" s="10" t="b">
        <f>IF(Y733&lt;=0,Y733*-1)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9" t="str">
        <f>IF(C772&lt;0,"SALDO ADELANTADO","SALDO A FAVOR'")</f>
        <v>SALDO A FAVOR'</v>
      </c>
      <c r="Y776" s="10" t="b">
        <f>IF(C772&lt;=0,C772*-1)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10</v>
      </c>
      <c r="C777" s="10">
        <f>R785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10</v>
      </c>
      <c r="Y777" s="10">
        <f>AN785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11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11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12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/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13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/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14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/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15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/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16</v>
      </c>
      <c r="C783" s="10"/>
      <c r="E783" s="212" t="s">
        <v>7</v>
      </c>
      <c r="F783" s="213"/>
      <c r="G783" s="214"/>
      <c r="H783" s="5">
        <f>SUM(H769:H782)</f>
        <v>280</v>
      </c>
      <c r="N783" s="3"/>
      <c r="O783" s="3"/>
      <c r="P783" s="3"/>
      <c r="Q783" s="3"/>
      <c r="R783" s="18"/>
      <c r="S783" s="3"/>
      <c r="V783" s="17"/>
      <c r="X783" s="11"/>
      <c r="Y783" s="10"/>
      <c r="AA783" s="212" t="s">
        <v>7</v>
      </c>
      <c r="AB783" s="213"/>
      <c r="AC783" s="214"/>
      <c r="AD783" s="5">
        <f>SUM(AD769:AD782)</f>
        <v>150</v>
      </c>
      <c r="AJ783" s="3"/>
      <c r="AK783" s="3"/>
      <c r="AL783" s="3"/>
      <c r="AM783" s="3"/>
      <c r="AN783" s="18"/>
      <c r="AO783" s="3"/>
    </row>
    <row r="784" spans="2:41">
      <c r="B784" s="11" t="s">
        <v>17</v>
      </c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1"/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>
      <c r="B785" s="12"/>
      <c r="C785" s="10"/>
      <c r="N785" s="212" t="s">
        <v>7</v>
      </c>
      <c r="O785" s="213"/>
      <c r="P785" s="213"/>
      <c r="Q785" s="214"/>
      <c r="R785" s="18">
        <f>SUM(R769:R784)</f>
        <v>0</v>
      </c>
      <c r="S785" s="3"/>
      <c r="V785" s="17"/>
      <c r="X785" s="12"/>
      <c r="Y785" s="10"/>
      <c r="AJ785" s="212" t="s">
        <v>7</v>
      </c>
      <c r="AK785" s="213"/>
      <c r="AL785" s="213"/>
      <c r="AM785" s="214"/>
      <c r="AN785" s="18">
        <f>SUM(AN769:AN784)</f>
        <v>0</v>
      </c>
      <c r="AO785" s="3"/>
    </row>
    <row r="786" spans="2:41">
      <c r="B786" s="12"/>
      <c r="C786" s="10"/>
      <c r="V786" s="17"/>
      <c r="X786" s="12"/>
      <c r="Y786" s="10"/>
    </row>
    <row r="787" spans="2:41">
      <c r="B787" s="12"/>
      <c r="C787" s="10"/>
      <c r="V787" s="17"/>
      <c r="X787" s="12"/>
      <c r="Y787" s="10"/>
    </row>
    <row r="788" spans="2:41">
      <c r="B788" s="12"/>
      <c r="C788" s="10"/>
      <c r="E788" s="14"/>
      <c r="V788" s="17"/>
      <c r="X788" s="12"/>
      <c r="Y788" s="10"/>
      <c r="AA788" s="14"/>
    </row>
    <row r="789" spans="2:41">
      <c r="B789" s="15" t="s">
        <v>18</v>
      </c>
      <c r="C789" s="16">
        <f>SUM(C776:C788)</f>
        <v>0</v>
      </c>
      <c r="D789" t="s">
        <v>22</v>
      </c>
      <c r="E789" t="s">
        <v>21</v>
      </c>
      <c r="V789" s="17"/>
      <c r="X789" s="15" t="s">
        <v>18</v>
      </c>
      <c r="Y789" s="16">
        <f>SUM(Y776:Y788)</f>
        <v>0</v>
      </c>
      <c r="Z789" t="s">
        <v>22</v>
      </c>
      <c r="AA789" t="s">
        <v>21</v>
      </c>
    </row>
    <row r="790" spans="2:41">
      <c r="E790" s="1" t="s">
        <v>19</v>
      </c>
      <c r="V790" s="17"/>
      <c r="AA790" s="1" t="s">
        <v>19</v>
      </c>
    </row>
    <row r="791" spans="2:41">
      <c r="V791" s="17"/>
    </row>
    <row r="792" spans="2:41">
      <c r="V792" s="17"/>
    </row>
    <row r="793" spans="2:41">
      <c r="V793" s="17"/>
    </row>
    <row r="794" spans="2:41">
      <c r="V794" s="17"/>
    </row>
    <row r="795" spans="2:41">
      <c r="V795" s="17"/>
    </row>
    <row r="796" spans="2:41">
      <c r="V796" s="17"/>
    </row>
    <row r="797" spans="2:41">
      <c r="V797" s="17"/>
    </row>
    <row r="798" spans="2:41">
      <c r="V798" s="17"/>
    </row>
    <row r="799" spans="2:41">
      <c r="V799" s="17"/>
    </row>
    <row r="800" spans="2:41">
      <c r="V800" s="17"/>
    </row>
    <row r="801" spans="2:41">
      <c r="V801" s="17"/>
    </row>
    <row r="802" spans="2:41">
      <c r="V802" s="17"/>
    </row>
    <row r="803" spans="2:41">
      <c r="V803" s="17"/>
      <c r="AC803" s="215" t="s">
        <v>29</v>
      </c>
      <c r="AD803" s="215"/>
      <c r="AE803" s="215"/>
    </row>
    <row r="804" spans="2:41">
      <c r="H804" s="216" t="s">
        <v>28</v>
      </c>
      <c r="I804" s="216"/>
      <c r="J804" s="216"/>
      <c r="V804" s="17"/>
      <c r="AC804" s="215"/>
      <c r="AD804" s="215"/>
      <c r="AE804" s="215"/>
    </row>
    <row r="805" spans="2:41">
      <c r="H805" s="216"/>
      <c r="I805" s="216"/>
      <c r="J805" s="216"/>
      <c r="V805" s="17"/>
      <c r="AC805" s="215"/>
      <c r="AD805" s="215"/>
      <c r="AE805" s="215"/>
    </row>
    <row r="806" spans="2:41" ht="23.25">
      <c r="B806" s="22" t="s">
        <v>70</v>
      </c>
      <c r="V806" s="17"/>
      <c r="X806" s="22" t="s">
        <v>70</v>
      </c>
    </row>
    <row r="807" spans="2:41" ht="23.25">
      <c r="B807" s="23" t="s">
        <v>130</v>
      </c>
      <c r="C807" s="20">
        <f>IF(X767="PAGADO",0,Y772)</f>
        <v>0</v>
      </c>
      <c r="E807" s="217" t="s">
        <v>1583</v>
      </c>
      <c r="F807" s="217"/>
      <c r="G807" s="217"/>
      <c r="H807" s="217"/>
      <c r="V807" s="17"/>
      <c r="X807" s="23" t="s">
        <v>82</v>
      </c>
      <c r="Y807" s="20">
        <f>IF(B807="PAGADO",0,C812)</f>
        <v>0</v>
      </c>
      <c r="AA807" s="217" t="s">
        <v>1308</v>
      </c>
      <c r="AB807" s="217"/>
      <c r="AC807" s="217"/>
      <c r="AD807" s="217"/>
    </row>
    <row r="808" spans="2:41">
      <c r="B808" s="1" t="s">
        <v>0</v>
      </c>
      <c r="C808" s="19">
        <f>H823</f>
        <v>370</v>
      </c>
      <c r="E808" s="2" t="s">
        <v>1</v>
      </c>
      <c r="F808" s="2" t="s">
        <v>2</v>
      </c>
      <c r="G808" s="2" t="s">
        <v>3</v>
      </c>
      <c r="H808" s="2" t="s">
        <v>4</v>
      </c>
      <c r="N808" s="2" t="s">
        <v>1</v>
      </c>
      <c r="O808" s="2" t="s">
        <v>5</v>
      </c>
      <c r="P808" s="2" t="s">
        <v>4</v>
      </c>
      <c r="Q808" s="2" t="s">
        <v>6</v>
      </c>
      <c r="R808" s="2" t="s">
        <v>7</v>
      </c>
      <c r="S808" s="3"/>
      <c r="V808" s="17"/>
      <c r="X808" s="1" t="s">
        <v>0</v>
      </c>
      <c r="Y808" s="19">
        <f>AD823</f>
        <v>470</v>
      </c>
      <c r="AA808" s="2" t="s">
        <v>1</v>
      </c>
      <c r="AB808" s="2" t="s">
        <v>2</v>
      </c>
      <c r="AC808" s="2" t="s">
        <v>3</v>
      </c>
      <c r="AD808" s="2" t="s">
        <v>4</v>
      </c>
      <c r="AJ808" s="2" t="s">
        <v>1</v>
      </c>
      <c r="AK808" s="2" t="s">
        <v>5</v>
      </c>
      <c r="AL808" s="2" t="s">
        <v>4</v>
      </c>
      <c r="AM808" s="2" t="s">
        <v>6</v>
      </c>
      <c r="AN808" s="2" t="s">
        <v>7</v>
      </c>
      <c r="AO808" s="3"/>
    </row>
    <row r="809" spans="2:41">
      <c r="C809" s="20"/>
      <c r="E809" s="4">
        <v>45196</v>
      </c>
      <c r="F809" s="3" t="s">
        <v>199</v>
      </c>
      <c r="G809" s="3" t="s">
        <v>169</v>
      </c>
      <c r="H809" s="5">
        <v>100</v>
      </c>
      <c r="I809" t="s">
        <v>1101</v>
      </c>
      <c r="N809" s="3"/>
      <c r="O809" s="3"/>
      <c r="P809" s="3"/>
      <c r="Q809" s="3"/>
      <c r="R809" s="18"/>
      <c r="S809" s="3"/>
      <c r="V809" s="17"/>
      <c r="Y809" s="20"/>
      <c r="AA809" s="4">
        <v>45198</v>
      </c>
      <c r="AB809" s="3" t="s">
        <v>397</v>
      </c>
      <c r="AC809" s="3" t="s">
        <v>203</v>
      </c>
      <c r="AD809" s="5">
        <v>470</v>
      </c>
      <c r="AJ809" s="3"/>
      <c r="AK809" s="3"/>
      <c r="AL809" s="3"/>
      <c r="AM809" s="3"/>
      <c r="AN809" s="18"/>
      <c r="AO809" s="3"/>
    </row>
    <row r="810" spans="2:41">
      <c r="B810" s="1" t="s">
        <v>24</v>
      </c>
      <c r="C810" s="19">
        <f>IF(C807&gt;0,C807+C808,C808)</f>
        <v>370</v>
      </c>
      <c r="E810" s="4">
        <v>45197</v>
      </c>
      <c r="F810" s="3" t="s">
        <v>199</v>
      </c>
      <c r="G810" s="3" t="s">
        <v>170</v>
      </c>
      <c r="H810" s="5">
        <v>180</v>
      </c>
      <c r="I810" t="s">
        <v>1101</v>
      </c>
      <c r="N810" s="3"/>
      <c r="O810" s="3"/>
      <c r="P810" s="3"/>
      <c r="Q810" s="3"/>
      <c r="R810" s="18"/>
      <c r="S810" s="3"/>
      <c r="V810" s="17"/>
      <c r="X810" s="1" t="s">
        <v>24</v>
      </c>
      <c r="Y810" s="19">
        <f>IF(Y807&gt;0,Y808+Y807,Y808)</f>
        <v>470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" t="s">
        <v>9</v>
      </c>
      <c r="C811" s="20">
        <f>C831</f>
        <v>0</v>
      </c>
      <c r="E811" s="4">
        <v>45198</v>
      </c>
      <c r="F811" s="3" t="s">
        <v>199</v>
      </c>
      <c r="G811" s="3" t="s">
        <v>169</v>
      </c>
      <c r="H811" s="5">
        <v>90</v>
      </c>
      <c r="I811" t="s">
        <v>1101</v>
      </c>
      <c r="N811" s="3"/>
      <c r="O811" s="3"/>
      <c r="P811" s="3"/>
      <c r="Q811" s="3"/>
      <c r="R811" s="18"/>
      <c r="S811" s="3"/>
      <c r="V811" s="17"/>
      <c r="X811" s="1" t="s">
        <v>9</v>
      </c>
      <c r="Y811" s="20">
        <f>Y831</f>
        <v>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6" t="s">
        <v>25</v>
      </c>
      <c r="C812" s="21">
        <f>C810-C811</f>
        <v>370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 t="s">
        <v>8</v>
      </c>
      <c r="Y812" s="21">
        <f>Y810-Y811</f>
        <v>470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ht="26.25">
      <c r="B813" s="218" t="str">
        <f>IF(C812&lt;0,"NO PAGAR","COBRAR")</f>
        <v>COBRAR</v>
      </c>
      <c r="C813" s="218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18" t="str">
        <f>IF(Y812&lt;0,"NO PAGAR","COBRAR")</f>
        <v>COBRAR</v>
      </c>
      <c r="Y813" s="218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210" t="s">
        <v>9</v>
      </c>
      <c r="C814" s="211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210" t="s">
        <v>9</v>
      </c>
      <c r="Y814" s="211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9" t="str">
        <f>IF(C845&lt;0,"SALDO A FAVOR","SALDO ADELANTAD0'")</f>
        <v>SALDO ADELANTAD0'</v>
      </c>
      <c r="C815" s="10">
        <f>IF(Y767&lt;=0,Y767*-1)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9" t="str">
        <f>IF(C812&lt;0,"SALDO ADELANTADO","SALDO A FAVOR'")</f>
        <v>SALDO A FAVOR'</v>
      </c>
      <c r="Y815" s="10" t="b">
        <f>IF(C812&lt;=0,C812*-1)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10</v>
      </c>
      <c r="C816" s="10">
        <f>R825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10</v>
      </c>
      <c r="Y816" s="10">
        <f>AN825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11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11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12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12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/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13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/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14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/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15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/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16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/>
      <c r="C823" s="10"/>
      <c r="E823" s="212" t="s">
        <v>7</v>
      </c>
      <c r="F823" s="213"/>
      <c r="G823" s="214"/>
      <c r="H823" s="5">
        <f>SUM(H809:H822)</f>
        <v>370</v>
      </c>
      <c r="N823" s="3"/>
      <c r="O823" s="3"/>
      <c r="P823" s="3"/>
      <c r="Q823" s="3"/>
      <c r="R823" s="18"/>
      <c r="S823" s="3"/>
      <c r="V823" s="17"/>
      <c r="X823" s="11" t="s">
        <v>17</v>
      </c>
      <c r="Y823" s="10"/>
      <c r="AA823" s="212" t="s">
        <v>7</v>
      </c>
      <c r="AB823" s="213"/>
      <c r="AC823" s="214"/>
      <c r="AD823" s="5">
        <f>SUM(AD809:AD822)</f>
        <v>470</v>
      </c>
      <c r="AJ823" s="3"/>
      <c r="AK823" s="3"/>
      <c r="AL823" s="3"/>
      <c r="AM823" s="3"/>
      <c r="AN823" s="18"/>
      <c r="AO823" s="3"/>
    </row>
    <row r="824" spans="2:41">
      <c r="B824" s="12"/>
      <c r="C824" s="10"/>
      <c r="E824" s="13"/>
      <c r="F824" s="13"/>
      <c r="G824" s="13"/>
      <c r="N824" s="3"/>
      <c r="O824" s="3"/>
      <c r="P824" s="3"/>
      <c r="Q824" s="3"/>
      <c r="R824" s="18"/>
      <c r="S824" s="3"/>
      <c r="V824" s="17"/>
      <c r="X824" s="12"/>
      <c r="Y824" s="10"/>
      <c r="AA824" s="13"/>
      <c r="AB824" s="13"/>
      <c r="AC824" s="13"/>
      <c r="AJ824" s="3"/>
      <c r="AK824" s="3"/>
      <c r="AL824" s="3"/>
      <c r="AM824" s="3"/>
      <c r="AN824" s="18"/>
      <c r="AO824" s="3"/>
    </row>
    <row r="825" spans="2:41">
      <c r="B825" s="12"/>
      <c r="C825" s="10"/>
      <c r="E825" t="s">
        <v>484</v>
      </c>
      <c r="F825" s="3">
        <v>58225299</v>
      </c>
      <c r="N825" s="212" t="s">
        <v>7</v>
      </c>
      <c r="O825" s="213"/>
      <c r="P825" s="213"/>
      <c r="Q825" s="214"/>
      <c r="R825" s="18">
        <f>SUM(R809:R824)</f>
        <v>0</v>
      </c>
      <c r="S825" s="3"/>
      <c r="V825" s="17"/>
      <c r="X825" s="12"/>
      <c r="Y825" s="10"/>
      <c r="AA825" t="s">
        <v>484</v>
      </c>
      <c r="AB825" s="3" t="s">
        <v>1599</v>
      </c>
      <c r="AJ825" s="212" t="s">
        <v>7</v>
      </c>
      <c r="AK825" s="213"/>
      <c r="AL825" s="213"/>
      <c r="AM825" s="214"/>
      <c r="AN825" s="18">
        <f>SUM(AN809:AN824)</f>
        <v>0</v>
      </c>
      <c r="AO825" s="3"/>
    </row>
    <row r="826" spans="2:41">
      <c r="B826" s="12"/>
      <c r="C826" s="10"/>
      <c r="E826" t="s">
        <v>37</v>
      </c>
      <c r="F826" s="3">
        <v>784</v>
      </c>
      <c r="V826" s="17"/>
      <c r="X826" s="12"/>
      <c r="Y826" s="10"/>
      <c r="AA826" t="s">
        <v>37</v>
      </c>
      <c r="AB826" s="3">
        <v>636</v>
      </c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E828" s="14"/>
      <c r="V828" s="17"/>
      <c r="X828" s="12"/>
      <c r="Y828" s="10"/>
      <c r="AA828" s="14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5" t="s">
        <v>18</v>
      </c>
      <c r="C831" s="16">
        <f>SUM(C815:C830)</f>
        <v>0</v>
      </c>
      <c r="V831" s="17"/>
      <c r="X831" s="15" t="s">
        <v>18</v>
      </c>
      <c r="Y831" s="16">
        <f>SUM(Y815:Y830)</f>
        <v>0</v>
      </c>
    </row>
    <row r="832" spans="2:41">
      <c r="D832" t="s">
        <v>22</v>
      </c>
      <c r="E832" t="s">
        <v>21</v>
      </c>
      <c r="V832" s="17"/>
      <c r="Z832" t="s">
        <v>22</v>
      </c>
      <c r="AA832" t="s">
        <v>21</v>
      </c>
    </row>
    <row r="833" spans="1:43">
      <c r="E833" s="1" t="s">
        <v>19</v>
      </c>
      <c r="V833" s="17"/>
      <c r="AA833" s="1" t="s">
        <v>19</v>
      </c>
    </row>
    <row r="834" spans="1:43">
      <c r="V834" s="17"/>
    </row>
    <row r="835" spans="1:43">
      <c r="V835" s="17"/>
    </row>
    <row r="836" spans="1:43">
      <c r="V836" s="17"/>
    </row>
    <row r="837" spans="1:43">
      <c r="V837" s="17"/>
    </row>
    <row r="838" spans="1:43">
      <c r="V838" s="17"/>
    </row>
    <row r="839" spans="1:43">
      <c r="V839" s="17"/>
    </row>
    <row r="840" spans="1:43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</row>
    <row r="842" spans="1:43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</row>
    <row r="843" spans="1:43">
      <c r="V843" s="17"/>
    </row>
    <row r="844" spans="1:43">
      <c r="H844" s="216" t="s">
        <v>30</v>
      </c>
      <c r="I844" s="216"/>
      <c r="J844" s="216"/>
      <c r="V844" s="17"/>
      <c r="AA844" s="216" t="s">
        <v>31</v>
      </c>
      <c r="AB844" s="216"/>
      <c r="AC844" s="216"/>
    </row>
    <row r="845" spans="1:43">
      <c r="H845" s="216"/>
      <c r="I845" s="216"/>
      <c r="J845" s="216"/>
      <c r="V845" s="17"/>
      <c r="AA845" s="216"/>
      <c r="AB845" s="216"/>
      <c r="AC845" s="216"/>
    </row>
    <row r="846" spans="1:43">
      <c r="V846" s="17"/>
    </row>
    <row r="847" spans="1:43">
      <c r="V847" s="17"/>
    </row>
    <row r="848" spans="1:43" ht="23.25">
      <c r="B848" s="24" t="s">
        <v>70</v>
      </c>
      <c r="V848" s="17"/>
      <c r="X848" s="22" t="s">
        <v>70</v>
      </c>
    </row>
    <row r="849" spans="2:41" ht="23.25">
      <c r="B849" s="23" t="s">
        <v>82</v>
      </c>
      <c r="C849" s="20">
        <f>IF(X807="PAGADO",0,Y812)</f>
        <v>0</v>
      </c>
      <c r="E849" s="217" t="s">
        <v>1410</v>
      </c>
      <c r="F849" s="217"/>
      <c r="G849" s="217"/>
      <c r="H849" s="217"/>
      <c r="V849" s="17"/>
      <c r="X849" s="23" t="s">
        <v>130</v>
      </c>
      <c r="Y849" s="20">
        <f>IF(B849="PAGADO",0,C854)</f>
        <v>0</v>
      </c>
      <c r="AA849" s="217" t="s">
        <v>1364</v>
      </c>
      <c r="AB849" s="217"/>
      <c r="AC849" s="217"/>
      <c r="AD849" s="217"/>
    </row>
    <row r="850" spans="2:41">
      <c r="B850" s="1" t="s">
        <v>0</v>
      </c>
      <c r="C850" s="19">
        <f>H865</f>
        <v>550</v>
      </c>
      <c r="E850" s="2" t="s">
        <v>1</v>
      </c>
      <c r="F850" s="2" t="s">
        <v>2</v>
      </c>
      <c r="G850" s="2" t="s">
        <v>3</v>
      </c>
      <c r="H850" s="2" t="s">
        <v>4</v>
      </c>
      <c r="N850" s="2" t="s">
        <v>1</v>
      </c>
      <c r="O850" s="2" t="s">
        <v>5</v>
      </c>
      <c r="P850" s="2" t="s">
        <v>4</v>
      </c>
      <c r="Q850" s="2" t="s">
        <v>6</v>
      </c>
      <c r="R850" s="2" t="s">
        <v>7</v>
      </c>
      <c r="S850" s="3"/>
      <c r="V850" s="17"/>
      <c r="X850" s="1" t="s">
        <v>0</v>
      </c>
      <c r="Y850" s="19">
        <f>AD865</f>
        <v>530</v>
      </c>
      <c r="AA850" s="2" t="s">
        <v>1</v>
      </c>
      <c r="AB850" s="2" t="s">
        <v>2</v>
      </c>
      <c r="AC850" s="2" t="s">
        <v>3</v>
      </c>
      <c r="AD850" s="2" t="s">
        <v>4</v>
      </c>
      <c r="AJ850" s="2" t="s">
        <v>1</v>
      </c>
      <c r="AK850" s="2" t="s">
        <v>5</v>
      </c>
      <c r="AL850" s="2" t="s">
        <v>4</v>
      </c>
      <c r="AM850" s="2" t="s">
        <v>6</v>
      </c>
      <c r="AN850" s="2" t="s">
        <v>7</v>
      </c>
      <c r="AO850" s="3"/>
    </row>
    <row r="851" spans="2:41">
      <c r="C851" s="20"/>
      <c r="E851" s="4">
        <v>45175</v>
      </c>
      <c r="F851" s="3" t="s">
        <v>397</v>
      </c>
      <c r="G851" s="3" t="s">
        <v>1544</v>
      </c>
      <c r="H851" s="5">
        <v>550</v>
      </c>
      <c r="N851" s="3"/>
      <c r="O851" s="3"/>
      <c r="P851" s="3"/>
      <c r="Q851" s="3"/>
      <c r="R851" s="18"/>
      <c r="S851" s="3"/>
      <c r="V851" s="17"/>
      <c r="Y851" s="20"/>
      <c r="AA851" s="4">
        <v>45220</v>
      </c>
      <c r="AB851" s="3" t="s">
        <v>1570</v>
      </c>
      <c r="AC851" s="3" t="s">
        <v>203</v>
      </c>
      <c r="AD851" s="5">
        <v>530</v>
      </c>
      <c r="AJ851" s="3"/>
      <c r="AK851" s="3"/>
      <c r="AL851" s="3"/>
      <c r="AM851" s="3"/>
      <c r="AN851" s="18"/>
      <c r="AO851" s="3"/>
    </row>
    <row r="852" spans="2:41">
      <c r="B852" s="1" t="s">
        <v>24</v>
      </c>
      <c r="C852" s="19">
        <f>IF(C849&gt;0,C849+C850,C850)</f>
        <v>550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" t="s">
        <v>24</v>
      </c>
      <c r="Y852" s="19">
        <f>IF(Y849&gt;0,Y849+Y850,Y850)</f>
        <v>530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" t="s">
        <v>9</v>
      </c>
      <c r="C853" s="20">
        <f>C873</f>
        <v>0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" t="s">
        <v>9</v>
      </c>
      <c r="Y853" s="20">
        <f>Y873</f>
        <v>0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6" t="s">
        <v>26</v>
      </c>
      <c r="C854" s="21">
        <f>C852-C853</f>
        <v>550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6" t="s">
        <v>27</v>
      </c>
      <c r="Y854" s="21">
        <f>Y852-Y853</f>
        <v>530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ht="23.25">
      <c r="B855" s="6"/>
      <c r="C855" s="7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219" t="str">
        <f>IF(Y854&lt;0,"NO PAGAR","COBRAR'")</f>
        <v>COBRAR'</v>
      </c>
      <c r="Y855" s="219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ht="23.25">
      <c r="B856" s="219" t="str">
        <f>IF(C854&lt;0,"NO PAGAR","COBRAR'")</f>
        <v>COBRAR'</v>
      </c>
      <c r="C856" s="219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6"/>
      <c r="Y856" s="8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210" t="s">
        <v>9</v>
      </c>
      <c r="C857" s="211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210" t="s">
        <v>9</v>
      </c>
      <c r="Y857" s="211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9" t="str">
        <f>IF(Y812&lt;0,"SALDO ADELANTADO","SALDO A FAVOR '")</f>
        <v>SALDO A FAVOR '</v>
      </c>
      <c r="C858" s="10" t="b">
        <f>IF(Y812&lt;=0,Y812*-1)</f>
        <v>0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9" t="str">
        <f>IF(C854&lt;0,"SALDO ADELANTADO","SALDO A FAVOR'")</f>
        <v>SALDO A FAVOR'</v>
      </c>
      <c r="Y858" s="10" t="b">
        <f>IF(C854&lt;=0,C854*-1)</f>
        <v>0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10</v>
      </c>
      <c r="C859" s="10">
        <f>R867</f>
        <v>0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10</v>
      </c>
      <c r="Y859" s="10">
        <f>AN867</f>
        <v>0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11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11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12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12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13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13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14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14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15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15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16</v>
      </c>
      <c r="C865" s="10"/>
      <c r="E865" s="212" t="s">
        <v>7</v>
      </c>
      <c r="F865" s="213"/>
      <c r="G865" s="214"/>
      <c r="H865" s="5">
        <f>SUM(H851:H864)</f>
        <v>550</v>
      </c>
      <c r="N865" s="3"/>
      <c r="O865" s="3"/>
      <c r="P865" s="3"/>
      <c r="Q865" s="3"/>
      <c r="R865" s="18"/>
      <c r="S865" s="3"/>
      <c r="V865" s="17"/>
      <c r="X865" s="11" t="s">
        <v>16</v>
      </c>
      <c r="Y865" s="10"/>
      <c r="AA865" s="212" t="s">
        <v>7</v>
      </c>
      <c r="AB865" s="213"/>
      <c r="AC865" s="214"/>
      <c r="AD865" s="5">
        <f>SUM(AD851:AD864)</f>
        <v>530</v>
      </c>
      <c r="AJ865" s="3"/>
      <c r="AK865" s="3"/>
      <c r="AL865" s="3"/>
      <c r="AM865" s="3"/>
      <c r="AN865" s="18"/>
      <c r="AO865" s="3"/>
    </row>
    <row r="866" spans="2:41">
      <c r="B866" s="11" t="s">
        <v>17</v>
      </c>
      <c r="C866" s="10"/>
      <c r="E866" s="13"/>
      <c r="F866" s="13"/>
      <c r="G866" s="13"/>
      <c r="N866" s="3"/>
      <c r="O866" s="3"/>
      <c r="P866" s="3"/>
      <c r="Q866" s="3"/>
      <c r="R866" s="18"/>
      <c r="S866" s="3"/>
      <c r="V866" s="17"/>
      <c r="X866" s="11" t="s">
        <v>17</v>
      </c>
      <c r="Y866" s="10"/>
      <c r="AA866" s="13"/>
      <c r="AB866" s="13"/>
      <c r="AC866" s="13"/>
      <c r="AJ866" s="3"/>
      <c r="AK866" s="3"/>
      <c r="AL866" s="3"/>
      <c r="AM866" s="3"/>
      <c r="AN866" s="18"/>
      <c r="AO866" s="3"/>
    </row>
    <row r="867" spans="2:41">
      <c r="B867" s="12"/>
      <c r="C867" s="10"/>
      <c r="N867" s="212" t="s">
        <v>7</v>
      </c>
      <c r="O867" s="213"/>
      <c r="P867" s="213"/>
      <c r="Q867" s="214"/>
      <c r="R867" s="18">
        <f>SUM(R851:R866)</f>
        <v>0</v>
      </c>
      <c r="S867" s="3"/>
      <c r="V867" s="17"/>
      <c r="X867" s="12"/>
      <c r="Y867" s="10"/>
      <c r="AA867" t="s">
        <v>484</v>
      </c>
      <c r="AB867" s="3" t="s">
        <v>1610</v>
      </c>
      <c r="AJ867" s="212" t="s">
        <v>7</v>
      </c>
      <c r="AK867" s="213"/>
      <c r="AL867" s="213"/>
      <c r="AM867" s="214"/>
      <c r="AN867" s="18">
        <f>SUM(AN851:AN866)</f>
        <v>0</v>
      </c>
      <c r="AO867" s="3"/>
    </row>
    <row r="868" spans="2:41">
      <c r="B868" s="12"/>
      <c r="C868" s="10"/>
      <c r="V868" s="17"/>
      <c r="X868" s="12"/>
      <c r="Y868" s="10"/>
      <c r="AA868" t="s">
        <v>37</v>
      </c>
      <c r="AB868" s="3">
        <v>51</v>
      </c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E870" s="14"/>
      <c r="V870" s="17"/>
      <c r="X870" s="12"/>
      <c r="Y870" s="10"/>
      <c r="AA870" s="14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5" t="s">
        <v>18</v>
      </c>
      <c r="C873" s="16">
        <f>SUM(C858:C872)</f>
        <v>0</v>
      </c>
      <c r="D873" t="s">
        <v>22</v>
      </c>
      <c r="E873" t="s">
        <v>21</v>
      </c>
      <c r="V873" s="17"/>
      <c r="X873" s="15" t="s">
        <v>18</v>
      </c>
      <c r="Y873" s="16">
        <f>SUM(Y858:Y872)</f>
        <v>0</v>
      </c>
      <c r="Z873" t="s">
        <v>22</v>
      </c>
      <c r="AA873" t="s">
        <v>21</v>
      </c>
    </row>
    <row r="874" spans="2:41">
      <c r="E874" s="1" t="s">
        <v>19</v>
      </c>
      <c r="V874" s="17"/>
      <c r="AA874" s="1" t="s">
        <v>19</v>
      </c>
    </row>
    <row r="875" spans="2:41">
      <c r="V875" s="17"/>
    </row>
    <row r="876" spans="2:41">
      <c r="V876" s="17"/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</row>
    <row r="885" spans="2:41">
      <c r="V885" s="17"/>
    </row>
    <row r="886" spans="2:41">
      <c r="V886" s="17"/>
    </row>
    <row r="887" spans="2:41">
      <c r="V887" s="17"/>
    </row>
    <row r="888" spans="2:41">
      <c r="V888" s="17"/>
      <c r="AC888" s="215" t="s">
        <v>29</v>
      </c>
      <c r="AD888" s="215"/>
      <c r="AE888" s="215"/>
    </row>
    <row r="889" spans="2:41">
      <c r="H889" s="216" t="s">
        <v>28</v>
      </c>
      <c r="I889" s="216"/>
      <c r="J889" s="216"/>
      <c r="V889" s="17"/>
      <c r="AC889" s="215"/>
      <c r="AD889" s="215"/>
      <c r="AE889" s="215"/>
    </row>
    <row r="890" spans="2:41">
      <c r="H890" s="216"/>
      <c r="I890" s="216"/>
      <c r="J890" s="216"/>
      <c r="V890" s="17"/>
      <c r="AC890" s="215"/>
      <c r="AD890" s="215"/>
      <c r="AE890" s="215"/>
    </row>
    <row r="891" spans="2:41">
      <c r="V891" s="17"/>
    </row>
    <row r="892" spans="2:41">
      <c r="V892" s="17"/>
    </row>
    <row r="893" spans="2:41" ht="23.25">
      <c r="B893" s="22" t="s">
        <v>71</v>
      </c>
      <c r="V893" s="17"/>
      <c r="X893" s="22" t="s">
        <v>71</v>
      </c>
    </row>
    <row r="894" spans="2:41" ht="23.25">
      <c r="B894" s="23" t="s">
        <v>82</v>
      </c>
      <c r="C894" s="20">
        <f>IF(X849="PAGADO",0,Y854)</f>
        <v>0</v>
      </c>
      <c r="E894" s="217" t="s">
        <v>1583</v>
      </c>
      <c r="F894" s="217"/>
      <c r="G894" s="217"/>
      <c r="H894" s="217"/>
      <c r="V894" s="17"/>
      <c r="X894" s="23" t="s">
        <v>32</v>
      </c>
      <c r="Y894" s="20">
        <f>IF(B894="PAGADO",0,C899)</f>
        <v>0</v>
      </c>
      <c r="AA894" s="217" t="s">
        <v>20</v>
      </c>
      <c r="AB894" s="217"/>
      <c r="AC894" s="217"/>
      <c r="AD894" s="217"/>
    </row>
    <row r="895" spans="2:41">
      <c r="B895" s="1" t="s">
        <v>0</v>
      </c>
      <c r="C895" s="19">
        <f>H910</f>
        <v>80</v>
      </c>
      <c r="E895" s="2" t="s">
        <v>1</v>
      </c>
      <c r="F895" s="2" t="s">
        <v>2</v>
      </c>
      <c r="G895" s="2" t="s">
        <v>3</v>
      </c>
      <c r="H895" s="2" t="s">
        <v>4</v>
      </c>
      <c r="N895" s="2" t="s">
        <v>1</v>
      </c>
      <c r="O895" s="2" t="s">
        <v>5</v>
      </c>
      <c r="P895" s="2" t="s">
        <v>4</v>
      </c>
      <c r="Q895" s="2" t="s">
        <v>6</v>
      </c>
      <c r="R895" s="2" t="s">
        <v>7</v>
      </c>
      <c r="S895" s="3"/>
      <c r="V895" s="17"/>
      <c r="X895" s="1" t="s">
        <v>0</v>
      </c>
      <c r="Y895" s="19">
        <f>AD910</f>
        <v>0</v>
      </c>
      <c r="AA895" s="2" t="s">
        <v>1</v>
      </c>
      <c r="AB895" s="2" t="s">
        <v>2</v>
      </c>
      <c r="AC895" s="2" t="s">
        <v>3</v>
      </c>
      <c r="AD895" s="2" t="s">
        <v>4</v>
      </c>
      <c r="AJ895" s="2" t="s">
        <v>1</v>
      </c>
      <c r="AK895" s="2" t="s">
        <v>5</v>
      </c>
      <c r="AL895" s="2" t="s">
        <v>4</v>
      </c>
      <c r="AM895" s="2" t="s">
        <v>6</v>
      </c>
      <c r="AN895" s="2" t="s">
        <v>7</v>
      </c>
      <c r="AO895" s="3"/>
    </row>
    <row r="896" spans="2:41">
      <c r="C896" s="20"/>
      <c r="E896" s="4">
        <v>45203</v>
      </c>
      <c r="F896" s="3" t="s">
        <v>199</v>
      </c>
      <c r="G896" s="3" t="s">
        <v>200</v>
      </c>
      <c r="H896" s="5">
        <v>80</v>
      </c>
      <c r="I896" t="s">
        <v>1101</v>
      </c>
      <c r="N896" s="3"/>
      <c r="O896" s="3"/>
      <c r="P896" s="3"/>
      <c r="Q896" s="3"/>
      <c r="R896" s="18"/>
      <c r="S896" s="3"/>
      <c r="V896" s="17"/>
      <c r="Y896" s="2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" t="s">
        <v>24</v>
      </c>
      <c r="C897" s="19">
        <f>IF(C894&gt;0,C894+C895,C895)</f>
        <v>80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" t="s">
        <v>24</v>
      </c>
      <c r="Y897" s="19">
        <f>IF(Y894&gt;0,Y895+Y894,Y895)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" t="s">
        <v>9</v>
      </c>
      <c r="C898" s="20">
        <f>C921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" t="s">
        <v>9</v>
      </c>
      <c r="Y898" s="20">
        <f>Y921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6" t="s">
        <v>25</v>
      </c>
      <c r="C899" s="21">
        <f>C897-C898</f>
        <v>80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 t="s">
        <v>8</v>
      </c>
      <c r="Y899" s="21">
        <f>Y897-Y898</f>
        <v>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ht="26.25">
      <c r="B900" s="218" t="str">
        <f>IF(C899&lt;0,"NO PAGAR","COBRAR")</f>
        <v>COBRAR</v>
      </c>
      <c r="C900" s="218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218" t="str">
        <f>IF(Y899&lt;0,"NO PAGAR","COBRAR")</f>
        <v>COBRAR</v>
      </c>
      <c r="Y900" s="218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210" t="s">
        <v>9</v>
      </c>
      <c r="C901" s="211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210" t="s">
        <v>9</v>
      </c>
      <c r="Y901" s="211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9" t="str">
        <f>IF(C935&lt;0,"SALDO A FAVOR","SALDO ADELANTAD0'")</f>
        <v>SALDO ADELANTAD0'</v>
      </c>
      <c r="C902" s="10" t="b">
        <f>IF(Y854&lt;=0,Y854*-1)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9" t="str">
        <f>IF(C899&lt;0,"SALDO ADELANTADO","SALDO A FAVOR'")</f>
        <v>SALDO A FAVOR'</v>
      </c>
      <c r="Y902" s="10" t="b">
        <f>IF(C899&lt;=0,C899*-1)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10</v>
      </c>
      <c r="C903" s="10">
        <f>R912</f>
        <v>0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10</v>
      </c>
      <c r="Y903" s="10">
        <f>AN912</f>
        <v>0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11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11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12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12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13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13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14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14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15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15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16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16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17</v>
      </c>
      <c r="C910" s="10"/>
      <c r="E910" s="212" t="s">
        <v>7</v>
      </c>
      <c r="F910" s="213"/>
      <c r="G910" s="214"/>
      <c r="H910" s="5">
        <f>SUM(H896:H909)</f>
        <v>80</v>
      </c>
      <c r="N910" s="3"/>
      <c r="O910" s="3"/>
      <c r="P910" s="3"/>
      <c r="Q910" s="3"/>
      <c r="R910" s="18"/>
      <c r="S910" s="3"/>
      <c r="V910" s="17"/>
      <c r="X910" s="11" t="s">
        <v>17</v>
      </c>
      <c r="Y910" s="10"/>
      <c r="AA910" s="212" t="s">
        <v>7</v>
      </c>
      <c r="AB910" s="213"/>
      <c r="AC910" s="214"/>
      <c r="AD910" s="5">
        <f>SUM(AD896:AD909)</f>
        <v>0</v>
      </c>
      <c r="AJ910" s="3"/>
      <c r="AK910" s="3"/>
      <c r="AL910" s="3"/>
      <c r="AM910" s="3"/>
      <c r="AN910" s="18"/>
      <c r="AO910" s="3"/>
    </row>
    <row r="911" spans="2:41">
      <c r="B911" s="12"/>
      <c r="C911" s="10"/>
      <c r="E911" s="13"/>
      <c r="F911" s="13"/>
      <c r="G911" s="13"/>
      <c r="N911" s="3"/>
      <c r="O911" s="3"/>
      <c r="P911" s="3"/>
      <c r="Q911" s="3"/>
      <c r="R911" s="18"/>
      <c r="S911" s="3"/>
      <c r="V911" s="17"/>
      <c r="X911" s="12"/>
      <c r="Y911" s="10"/>
      <c r="AA911" s="13"/>
      <c r="AB911" s="13"/>
      <c r="AC911" s="13"/>
      <c r="AJ911" s="3"/>
      <c r="AK911" s="3"/>
      <c r="AL911" s="3"/>
      <c r="AM911" s="3"/>
      <c r="AN911" s="18"/>
      <c r="AO911" s="3"/>
    </row>
    <row r="912" spans="2:41">
      <c r="B912" s="12"/>
      <c r="C912" s="10"/>
      <c r="N912" s="212" t="s">
        <v>7</v>
      </c>
      <c r="O912" s="213"/>
      <c r="P912" s="213"/>
      <c r="Q912" s="214"/>
      <c r="R912" s="18">
        <f>SUM(R896:R911)</f>
        <v>0</v>
      </c>
      <c r="S912" s="3"/>
      <c r="V912" s="17"/>
      <c r="X912" s="12"/>
      <c r="Y912" s="10"/>
      <c r="AJ912" s="212" t="s">
        <v>7</v>
      </c>
      <c r="AK912" s="213"/>
      <c r="AL912" s="213"/>
      <c r="AM912" s="214"/>
      <c r="AN912" s="18">
        <f>SUM(AN896:AN911)</f>
        <v>0</v>
      </c>
      <c r="AO912" s="3"/>
    </row>
    <row r="913" spans="2:27">
      <c r="B913" s="12"/>
      <c r="C913" s="10"/>
      <c r="V913" s="17"/>
      <c r="X913" s="12"/>
      <c r="Y913" s="10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E915" s="14"/>
      <c r="V915" s="17"/>
      <c r="X915" s="12"/>
      <c r="Y915" s="10"/>
      <c r="AA915" s="14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2"/>
      <c r="C919" s="10"/>
      <c r="V919" s="17"/>
      <c r="X919" s="12"/>
      <c r="Y919" s="10"/>
    </row>
    <row r="920" spans="2:27">
      <c r="B920" s="11"/>
      <c r="C920" s="10"/>
      <c r="V920" s="17"/>
      <c r="X920" s="11"/>
      <c r="Y920" s="10"/>
    </row>
    <row r="921" spans="2:27">
      <c r="B921" s="15" t="s">
        <v>18</v>
      </c>
      <c r="C921" s="16">
        <f>SUM(C902:C920)</f>
        <v>0</v>
      </c>
      <c r="V921" s="17"/>
      <c r="X921" s="15" t="s">
        <v>18</v>
      </c>
      <c r="Y921" s="16">
        <f>SUM(Y902:Y920)</f>
        <v>0</v>
      </c>
    </row>
    <row r="922" spans="2:27">
      <c r="D922" t="s">
        <v>22</v>
      </c>
      <c r="E922" t="s">
        <v>21</v>
      </c>
      <c r="V922" s="17"/>
      <c r="Z922" t="s">
        <v>22</v>
      </c>
      <c r="AA922" t="s">
        <v>21</v>
      </c>
    </row>
    <row r="923" spans="2:27">
      <c r="E923" s="1" t="s">
        <v>19</v>
      </c>
      <c r="V923" s="17"/>
      <c r="AA923" s="1" t="s">
        <v>19</v>
      </c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1:43">
      <c r="V929" s="17"/>
    </row>
    <row r="930" spans="1:43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</row>
    <row r="931" spans="1:43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</row>
    <row r="932" spans="1:43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</row>
    <row r="933" spans="1:43">
      <c r="V933" s="17"/>
    </row>
    <row r="934" spans="1:43">
      <c r="H934" s="216" t="s">
        <v>30</v>
      </c>
      <c r="I934" s="216"/>
      <c r="J934" s="216"/>
      <c r="V934" s="17"/>
      <c r="AA934" s="216" t="s">
        <v>31</v>
      </c>
      <c r="AB934" s="216"/>
      <c r="AC934" s="216"/>
    </row>
    <row r="935" spans="1:43">
      <c r="H935" s="216"/>
      <c r="I935" s="216"/>
      <c r="J935" s="216"/>
      <c r="V935" s="17"/>
      <c r="AA935" s="216"/>
      <c r="AB935" s="216"/>
      <c r="AC935" s="216"/>
    </row>
    <row r="936" spans="1:43">
      <c r="V936" s="17"/>
    </row>
    <row r="937" spans="1:43">
      <c r="V937" s="17"/>
    </row>
    <row r="938" spans="1:43" ht="23.25">
      <c r="B938" s="24" t="s">
        <v>73</v>
      </c>
      <c r="V938" s="17"/>
      <c r="X938" s="22" t="s">
        <v>71</v>
      </c>
    </row>
    <row r="939" spans="1:43" ht="23.25">
      <c r="B939" s="23" t="s">
        <v>32</v>
      </c>
      <c r="C939" s="20">
        <f>IF(X894="PAGADO",0,C899)</f>
        <v>80</v>
      </c>
      <c r="E939" s="217" t="s">
        <v>20</v>
      </c>
      <c r="F939" s="217"/>
      <c r="G939" s="217"/>
      <c r="H939" s="217"/>
      <c r="V939" s="17"/>
      <c r="X939" s="23" t="s">
        <v>32</v>
      </c>
      <c r="Y939" s="20">
        <f>IF(B1739="PAGADO",0,C944)</f>
        <v>80</v>
      </c>
      <c r="AA939" s="217" t="s">
        <v>20</v>
      </c>
      <c r="AB939" s="217"/>
      <c r="AC939" s="217"/>
      <c r="AD939" s="217"/>
    </row>
    <row r="940" spans="1:43">
      <c r="B940" s="1" t="s">
        <v>0</v>
      </c>
      <c r="C940" s="19">
        <f>H955</f>
        <v>0</v>
      </c>
      <c r="E940" s="2" t="s">
        <v>1</v>
      </c>
      <c r="F940" s="2" t="s">
        <v>2</v>
      </c>
      <c r="G940" s="2" t="s">
        <v>3</v>
      </c>
      <c r="H940" s="2" t="s">
        <v>4</v>
      </c>
      <c r="N940" s="2" t="s">
        <v>1</v>
      </c>
      <c r="O940" s="2" t="s">
        <v>5</v>
      </c>
      <c r="P940" s="2" t="s">
        <v>4</v>
      </c>
      <c r="Q940" s="2" t="s">
        <v>6</v>
      </c>
      <c r="R940" s="2" t="s">
        <v>7</v>
      </c>
      <c r="S940" s="3"/>
      <c r="V940" s="17"/>
      <c r="X940" s="1" t="s">
        <v>0</v>
      </c>
      <c r="Y940" s="19">
        <f>AD955</f>
        <v>0</v>
      </c>
      <c r="AA940" s="2" t="s">
        <v>1</v>
      </c>
      <c r="AB940" s="2" t="s">
        <v>2</v>
      </c>
      <c r="AC940" s="2" t="s">
        <v>3</v>
      </c>
      <c r="AD940" s="2" t="s">
        <v>4</v>
      </c>
      <c r="AJ940" s="2" t="s">
        <v>1</v>
      </c>
      <c r="AK940" s="2" t="s">
        <v>5</v>
      </c>
      <c r="AL940" s="2" t="s">
        <v>4</v>
      </c>
      <c r="AM940" s="2" t="s">
        <v>6</v>
      </c>
      <c r="AN940" s="2" t="s">
        <v>7</v>
      </c>
      <c r="AO940" s="3"/>
    </row>
    <row r="941" spans="1:43">
      <c r="C941" s="2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Y941" s="2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1:43">
      <c r="B942" s="1" t="s">
        <v>24</v>
      </c>
      <c r="C942" s="19">
        <f>IF(C939&gt;0,C939+C940,C940)</f>
        <v>80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" t="s">
        <v>24</v>
      </c>
      <c r="Y942" s="19">
        <f>IF(Y939&gt;0,Y939+Y940,Y940)</f>
        <v>80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1:43">
      <c r="B943" s="1" t="s">
        <v>9</v>
      </c>
      <c r="C943" s="20">
        <f>C967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" t="s">
        <v>9</v>
      </c>
      <c r="Y943" s="20">
        <f>Y967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1:43">
      <c r="B944" s="6" t="s">
        <v>26</v>
      </c>
      <c r="C944" s="21">
        <f>C942-C943</f>
        <v>80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6" t="s">
        <v>27</v>
      </c>
      <c r="Y944" s="21">
        <f>Y942-Y943</f>
        <v>80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ht="23.25">
      <c r="B945" s="6"/>
      <c r="C945" s="7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219" t="str">
        <f>IF(Y944&lt;0,"NO PAGAR","COBRAR'")</f>
        <v>COBRAR'</v>
      </c>
      <c r="Y945" s="219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ht="23.25">
      <c r="B946" s="219" t="str">
        <f>IF(C944&lt;0,"NO PAGAR","COBRAR'")</f>
        <v>COBRAR'</v>
      </c>
      <c r="C946" s="219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/>
      <c r="Y946" s="8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210" t="s">
        <v>9</v>
      </c>
      <c r="C947" s="211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210" t="s">
        <v>9</v>
      </c>
      <c r="Y947" s="211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9" t="str">
        <f>IF(Y899&lt;0,"SALDO ADELANTADO","SALDO A FAVOR '")</f>
        <v>SALDO A FAVOR '</v>
      </c>
      <c r="C948" s="10">
        <f>IF(Y899&lt;=0,Y899*-1)</f>
        <v>0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9" t="str">
        <f>IF(C944&lt;0,"SALDO ADELANTADO","SALDO A FAVOR'")</f>
        <v>SALDO A FAVOR'</v>
      </c>
      <c r="Y948" s="10" t="b">
        <f>IF(C944&lt;=0,C944*-1)</f>
        <v>0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10</v>
      </c>
      <c r="C949" s="10">
        <f>R957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10</v>
      </c>
      <c r="Y949" s="10">
        <f>AN957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11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11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12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12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13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13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14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14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15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15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16</v>
      </c>
      <c r="C955" s="10"/>
      <c r="E955" s="212" t="s">
        <v>7</v>
      </c>
      <c r="F955" s="213"/>
      <c r="G955" s="214"/>
      <c r="H955" s="5">
        <f>SUM(H941:H954)</f>
        <v>0</v>
      </c>
      <c r="N955" s="3"/>
      <c r="O955" s="3"/>
      <c r="P955" s="3"/>
      <c r="Q955" s="3"/>
      <c r="R955" s="18"/>
      <c r="S955" s="3"/>
      <c r="V955" s="17"/>
      <c r="X955" s="11" t="s">
        <v>16</v>
      </c>
      <c r="Y955" s="10"/>
      <c r="AA955" s="212" t="s">
        <v>7</v>
      </c>
      <c r="AB955" s="213"/>
      <c r="AC955" s="214"/>
      <c r="AD955" s="5">
        <f>SUM(AD941:AD954)</f>
        <v>0</v>
      </c>
      <c r="AJ955" s="3"/>
      <c r="AK955" s="3"/>
      <c r="AL955" s="3"/>
      <c r="AM955" s="3"/>
      <c r="AN955" s="18"/>
      <c r="AO955" s="3"/>
    </row>
    <row r="956" spans="2:41">
      <c r="B956" s="11" t="s">
        <v>17</v>
      </c>
      <c r="C956" s="10"/>
      <c r="E956" s="13"/>
      <c r="F956" s="13"/>
      <c r="G956" s="13"/>
      <c r="N956" s="3"/>
      <c r="O956" s="3"/>
      <c r="P956" s="3"/>
      <c r="Q956" s="3"/>
      <c r="R956" s="18"/>
      <c r="S956" s="3"/>
      <c r="V956" s="17"/>
      <c r="X956" s="11" t="s">
        <v>17</v>
      </c>
      <c r="Y956" s="10"/>
      <c r="AA956" s="13"/>
      <c r="AB956" s="13"/>
      <c r="AC956" s="13"/>
      <c r="AJ956" s="3"/>
      <c r="AK956" s="3"/>
      <c r="AL956" s="3"/>
      <c r="AM956" s="3"/>
      <c r="AN956" s="18"/>
      <c r="AO956" s="3"/>
    </row>
    <row r="957" spans="2:41">
      <c r="B957" s="12"/>
      <c r="C957" s="10"/>
      <c r="N957" s="212" t="s">
        <v>7</v>
      </c>
      <c r="O957" s="213"/>
      <c r="P957" s="213"/>
      <c r="Q957" s="214"/>
      <c r="R957" s="18">
        <f>SUM(R941:R956)</f>
        <v>0</v>
      </c>
      <c r="S957" s="3"/>
      <c r="V957" s="17"/>
      <c r="X957" s="12"/>
      <c r="Y957" s="10"/>
      <c r="AJ957" s="212" t="s">
        <v>7</v>
      </c>
      <c r="AK957" s="213"/>
      <c r="AL957" s="213"/>
      <c r="AM957" s="214"/>
      <c r="AN957" s="18">
        <f>SUM(AN941:AN956)</f>
        <v>0</v>
      </c>
      <c r="AO957" s="3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E960" s="14"/>
      <c r="V960" s="17"/>
      <c r="X960" s="12"/>
      <c r="Y960" s="10"/>
      <c r="AA960" s="14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V962" s="17"/>
      <c r="X962" s="12"/>
      <c r="Y962" s="10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1"/>
      <c r="C966" s="10"/>
      <c r="V966" s="17"/>
      <c r="X966" s="11"/>
      <c r="Y966" s="10"/>
    </row>
    <row r="967" spans="2:27">
      <c r="B967" s="15" t="s">
        <v>18</v>
      </c>
      <c r="C967" s="16">
        <f>SUM(C948:C966)</f>
        <v>0</v>
      </c>
      <c r="D967" t="s">
        <v>22</v>
      </c>
      <c r="E967" t="s">
        <v>21</v>
      </c>
      <c r="V967" s="17"/>
      <c r="X967" s="15" t="s">
        <v>18</v>
      </c>
      <c r="Y967" s="16">
        <f>SUM(Y948:Y966)</f>
        <v>0</v>
      </c>
      <c r="Z967" t="s">
        <v>22</v>
      </c>
      <c r="AA967" t="s">
        <v>21</v>
      </c>
    </row>
    <row r="968" spans="2:27">
      <c r="E968" s="1" t="s">
        <v>19</v>
      </c>
      <c r="V968" s="17"/>
      <c r="AA968" s="1" t="s">
        <v>19</v>
      </c>
    </row>
    <row r="969" spans="2:27">
      <c r="V969" s="17"/>
    </row>
    <row r="970" spans="2:27">
      <c r="V970" s="17"/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2:41">
      <c r="V977" s="17"/>
    </row>
    <row r="978" spans="2:41">
      <c r="V978" s="17"/>
    </row>
    <row r="979" spans="2:41">
      <c r="V979" s="17"/>
    </row>
    <row r="980" spans="2:41">
      <c r="V980" s="17"/>
    </row>
    <row r="981" spans="2:41">
      <c r="V981" s="17"/>
      <c r="AC981" s="215" t="s">
        <v>29</v>
      </c>
      <c r="AD981" s="215"/>
      <c r="AE981" s="215"/>
    </row>
    <row r="982" spans="2:41">
      <c r="H982" s="216" t="s">
        <v>28</v>
      </c>
      <c r="I982" s="216"/>
      <c r="J982" s="216"/>
      <c r="V982" s="17"/>
      <c r="AC982" s="215"/>
      <c r="AD982" s="215"/>
      <c r="AE982" s="215"/>
    </row>
    <row r="983" spans="2:41">
      <c r="H983" s="216"/>
      <c r="I983" s="216"/>
      <c r="J983" s="216"/>
      <c r="V983" s="17"/>
      <c r="AC983" s="215"/>
      <c r="AD983" s="215"/>
      <c r="AE983" s="215"/>
    </row>
    <row r="984" spans="2:41">
      <c r="V984" s="17"/>
    </row>
    <row r="985" spans="2:41">
      <c r="V985" s="17"/>
    </row>
    <row r="986" spans="2:41" ht="23.25">
      <c r="B986" s="22" t="s">
        <v>72</v>
      </c>
      <c r="V986" s="17"/>
      <c r="X986" s="22" t="s">
        <v>74</v>
      </c>
    </row>
    <row r="987" spans="2:41" ht="23.25">
      <c r="B987" s="23" t="s">
        <v>32</v>
      </c>
      <c r="C987" s="20">
        <f>IF(X939="PAGADO",0,Y944)</f>
        <v>80</v>
      </c>
      <c r="E987" s="217" t="s">
        <v>20</v>
      </c>
      <c r="F987" s="217"/>
      <c r="G987" s="217"/>
      <c r="H987" s="217"/>
      <c r="V987" s="17"/>
      <c r="X987" s="23" t="s">
        <v>32</v>
      </c>
      <c r="Y987" s="20">
        <f>IF(B987="PAGADO",0,C992)</f>
        <v>80</v>
      </c>
      <c r="AA987" s="217" t="s">
        <v>20</v>
      </c>
      <c r="AB987" s="217"/>
      <c r="AC987" s="217"/>
      <c r="AD987" s="217"/>
    </row>
    <row r="988" spans="2:41">
      <c r="B988" s="1" t="s">
        <v>0</v>
      </c>
      <c r="C988" s="19">
        <f>H1003</f>
        <v>0</v>
      </c>
      <c r="E988" s="2" t="s">
        <v>1</v>
      </c>
      <c r="F988" s="2" t="s">
        <v>2</v>
      </c>
      <c r="G988" s="2" t="s">
        <v>3</v>
      </c>
      <c r="H988" s="2" t="s">
        <v>4</v>
      </c>
      <c r="N988" s="2" t="s">
        <v>1</v>
      </c>
      <c r="O988" s="2" t="s">
        <v>5</v>
      </c>
      <c r="P988" s="2" t="s">
        <v>4</v>
      </c>
      <c r="Q988" s="2" t="s">
        <v>6</v>
      </c>
      <c r="R988" s="2" t="s">
        <v>7</v>
      </c>
      <c r="S988" s="3"/>
      <c r="V988" s="17"/>
      <c r="X988" s="1" t="s">
        <v>0</v>
      </c>
      <c r="Y988" s="19">
        <f>AD1003</f>
        <v>0</v>
      </c>
      <c r="AA988" s="2" t="s">
        <v>1</v>
      </c>
      <c r="AB988" s="2" t="s">
        <v>2</v>
      </c>
      <c r="AC988" s="2" t="s">
        <v>3</v>
      </c>
      <c r="AD988" s="2" t="s">
        <v>4</v>
      </c>
      <c r="AJ988" s="2" t="s">
        <v>1</v>
      </c>
      <c r="AK988" s="2" t="s">
        <v>5</v>
      </c>
      <c r="AL988" s="2" t="s">
        <v>4</v>
      </c>
      <c r="AM988" s="2" t="s">
        <v>6</v>
      </c>
      <c r="AN988" s="2" t="s">
        <v>7</v>
      </c>
      <c r="AO988" s="3"/>
    </row>
    <row r="989" spans="2:41">
      <c r="C989" s="2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Y989" s="2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" t="s">
        <v>24</v>
      </c>
      <c r="C990" s="19">
        <f>IF(C987&gt;0,C987+C988,C988)</f>
        <v>80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24</v>
      </c>
      <c r="Y990" s="19">
        <f>IF(Y987&gt;0,Y987+Y988,Y988)</f>
        <v>80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" t="s">
        <v>9</v>
      </c>
      <c r="C991" s="20">
        <f>C1014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" t="s">
        <v>9</v>
      </c>
      <c r="Y991" s="20">
        <f>Y1014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6" t="s">
        <v>25</v>
      </c>
      <c r="C992" s="21">
        <f>C990-C991</f>
        <v>80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6" t="s">
        <v>8</v>
      </c>
      <c r="Y992" s="21">
        <f>Y990-Y991</f>
        <v>80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6.25">
      <c r="B993" s="218" t="str">
        <f>IF(C992&lt;0,"NO PAGAR","COBRAR")</f>
        <v>COBRAR</v>
      </c>
      <c r="C993" s="218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218" t="str">
        <f>IF(Y992&lt;0,"NO PAGAR","COBRAR")</f>
        <v>COBRAR</v>
      </c>
      <c r="Y993" s="21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210" t="s">
        <v>9</v>
      </c>
      <c r="C994" s="211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210" t="s">
        <v>9</v>
      </c>
      <c r="Y994" s="211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IF(C1028&lt;0,"SALDO A FAVOR","SALDO ADELANTAD0'")</f>
        <v>SALDO ADELANTAD0'</v>
      </c>
      <c r="C995" s="10" t="b">
        <f>IF(Y939&lt;=0,Y939*-1)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IF(C992&lt;0,"SALDO ADELANTADO","SALDO A FAVOR'")</f>
        <v>SALDO A FAVOR'</v>
      </c>
      <c r="Y995" s="10" t="b">
        <f>IF(C992&lt;=0,C992*-1)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212" t="s">
        <v>7</v>
      </c>
      <c r="F1003" s="213"/>
      <c r="G1003" s="214"/>
      <c r="H1003" s="5">
        <f>SUM(H989:H1002)</f>
        <v>0</v>
      </c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212" t="s">
        <v>7</v>
      </c>
      <c r="AB1003" s="213"/>
      <c r="AC1003" s="214"/>
      <c r="AD1003" s="5">
        <f>SUM(AD989:AD1002)</f>
        <v>0</v>
      </c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E1004" s="13"/>
      <c r="F1004" s="13"/>
      <c r="G1004" s="13"/>
      <c r="N1004" s="3"/>
      <c r="O1004" s="3"/>
      <c r="P1004" s="3"/>
      <c r="Q1004" s="3"/>
      <c r="R1004" s="18"/>
      <c r="S1004" s="3"/>
      <c r="V1004" s="17"/>
      <c r="X1004" s="12"/>
      <c r="Y1004" s="10"/>
      <c r="AA1004" s="13"/>
      <c r="AB1004" s="13"/>
      <c r="AC1004" s="13"/>
      <c r="AJ1004" s="3"/>
      <c r="AK1004" s="3"/>
      <c r="AL1004" s="3"/>
      <c r="AM1004" s="3"/>
      <c r="AN1004" s="18"/>
      <c r="AO1004" s="3"/>
    </row>
    <row r="1005" spans="2:41">
      <c r="B1005" s="12"/>
      <c r="C1005" s="10"/>
      <c r="N1005" s="212" t="s">
        <v>7</v>
      </c>
      <c r="O1005" s="213"/>
      <c r="P1005" s="213"/>
      <c r="Q1005" s="214"/>
      <c r="R1005" s="18">
        <f>SUM(R989:R1004)</f>
        <v>0</v>
      </c>
      <c r="S1005" s="3"/>
      <c r="V1005" s="17"/>
      <c r="X1005" s="12"/>
      <c r="Y1005" s="10"/>
      <c r="AJ1005" s="212" t="s">
        <v>7</v>
      </c>
      <c r="AK1005" s="213"/>
      <c r="AL1005" s="213"/>
      <c r="AM1005" s="214"/>
      <c r="AN1005" s="18">
        <f>SUM(AN989:AN1004)</f>
        <v>0</v>
      </c>
      <c r="AO1005" s="3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E1008" s="14"/>
      <c r="V1008" s="17"/>
      <c r="X1008" s="12"/>
      <c r="Y1008" s="10"/>
      <c r="AA1008" s="14"/>
    </row>
    <row r="1009" spans="1:43">
      <c r="B1009" s="12"/>
      <c r="C1009" s="10"/>
      <c r="V1009" s="17"/>
      <c r="X1009" s="12"/>
      <c r="Y1009" s="10"/>
    </row>
    <row r="1010" spans="1:43">
      <c r="B1010" s="12"/>
      <c r="C1010" s="10"/>
      <c r="V1010" s="17"/>
      <c r="X1010" s="12"/>
      <c r="Y1010" s="10"/>
    </row>
    <row r="1011" spans="1:43">
      <c r="B1011" s="12"/>
      <c r="C1011" s="10"/>
      <c r="V1011" s="17"/>
      <c r="X1011" s="12"/>
      <c r="Y1011" s="10"/>
    </row>
    <row r="1012" spans="1:43">
      <c r="B1012" s="12"/>
      <c r="C1012" s="10"/>
      <c r="V1012" s="17"/>
      <c r="X1012" s="12"/>
      <c r="Y1012" s="10"/>
    </row>
    <row r="1013" spans="1:43">
      <c r="B1013" s="11"/>
      <c r="C1013" s="10"/>
      <c r="V1013" s="17"/>
      <c r="X1013" s="11"/>
      <c r="Y1013" s="10"/>
    </row>
    <row r="1014" spans="1:43">
      <c r="B1014" s="15" t="s">
        <v>18</v>
      </c>
      <c r="C1014" s="16">
        <f>SUM(C995:C1013)</f>
        <v>0</v>
      </c>
      <c r="V1014" s="17"/>
      <c r="X1014" s="15" t="s">
        <v>18</v>
      </c>
      <c r="Y1014" s="16">
        <f>SUM(Y995:Y1013)</f>
        <v>0</v>
      </c>
    </row>
    <row r="1015" spans="1:43">
      <c r="D1015" t="s">
        <v>22</v>
      </c>
      <c r="E1015" t="s">
        <v>21</v>
      </c>
      <c r="V1015" s="17"/>
      <c r="Z1015" t="s">
        <v>22</v>
      </c>
      <c r="AA1015" t="s">
        <v>21</v>
      </c>
    </row>
    <row r="1016" spans="1:43">
      <c r="E1016" s="1" t="s">
        <v>19</v>
      </c>
      <c r="V1016" s="17"/>
      <c r="AA1016" s="1" t="s">
        <v>19</v>
      </c>
    </row>
    <row r="1017" spans="1:43">
      <c r="V1017" s="17"/>
    </row>
    <row r="1018" spans="1:43">
      <c r="V1018" s="17"/>
    </row>
    <row r="1019" spans="1:43">
      <c r="V1019" s="17"/>
    </row>
    <row r="1020" spans="1:43">
      <c r="V1020" s="17"/>
    </row>
    <row r="1021" spans="1:43">
      <c r="V1021" s="17"/>
    </row>
    <row r="1022" spans="1:43">
      <c r="V1022" s="17"/>
    </row>
    <row r="1023" spans="1:43">
      <c r="A1023" s="17"/>
      <c r="B1023" s="17"/>
      <c r="C1023" s="17"/>
      <c r="D1023" s="17"/>
      <c r="E1023" s="17"/>
      <c r="F1023" s="17"/>
      <c r="G1023" s="17"/>
      <c r="H1023" s="17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  <c r="AA1023" s="17"/>
      <c r="AB1023" s="17"/>
      <c r="AC1023" s="17"/>
      <c r="AD1023" s="17"/>
      <c r="AE1023" s="17"/>
      <c r="AF1023" s="17"/>
      <c r="AG1023" s="17"/>
      <c r="AH1023" s="17"/>
      <c r="AI1023" s="17"/>
      <c r="AJ1023" s="17"/>
      <c r="AK1023" s="17"/>
      <c r="AL1023" s="17"/>
      <c r="AM1023" s="17"/>
      <c r="AN1023" s="17"/>
      <c r="AO1023" s="17"/>
      <c r="AP1023" s="17"/>
      <c r="AQ1023" s="17"/>
    </row>
    <row r="1024" spans="1:43">
      <c r="A1024" s="17"/>
      <c r="B1024" s="17"/>
      <c r="C1024" s="17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</row>
    <row r="1025" spans="1:43">
      <c r="A1025" s="17"/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</row>
    <row r="1026" spans="1:43">
      <c r="V1026" s="17"/>
    </row>
    <row r="1027" spans="1:43">
      <c r="H1027" s="216" t="s">
        <v>30</v>
      </c>
      <c r="I1027" s="216"/>
      <c r="J1027" s="216"/>
      <c r="V1027" s="17"/>
      <c r="AA1027" s="216" t="s">
        <v>31</v>
      </c>
      <c r="AB1027" s="216"/>
      <c r="AC1027" s="216"/>
    </row>
    <row r="1028" spans="1:43">
      <c r="H1028" s="216"/>
      <c r="I1028" s="216"/>
      <c r="J1028" s="216"/>
      <c r="V1028" s="17"/>
      <c r="AA1028" s="216"/>
      <c r="AB1028" s="216"/>
      <c r="AC1028" s="216"/>
    </row>
    <row r="1029" spans="1:43">
      <c r="V1029" s="17"/>
    </row>
    <row r="1030" spans="1:43">
      <c r="V1030" s="17"/>
    </row>
    <row r="1031" spans="1:43" ht="23.25">
      <c r="B1031" s="24" t="s">
        <v>72</v>
      </c>
      <c r="V1031" s="17"/>
      <c r="X1031" s="22" t="s">
        <v>72</v>
      </c>
    </row>
    <row r="1032" spans="1:43" ht="23.25">
      <c r="B1032" s="23" t="s">
        <v>32</v>
      </c>
      <c r="C1032" s="20">
        <f>IF(X987="PAGADO",0,C992)</f>
        <v>80</v>
      </c>
      <c r="E1032" s="217" t="s">
        <v>20</v>
      </c>
      <c r="F1032" s="217"/>
      <c r="G1032" s="217"/>
      <c r="H1032" s="217"/>
      <c r="V1032" s="17"/>
      <c r="X1032" s="23" t="s">
        <v>32</v>
      </c>
      <c r="Y1032" s="20">
        <f>IF(B1832="PAGADO",0,C1037)</f>
        <v>80</v>
      </c>
      <c r="AA1032" s="217" t="s">
        <v>20</v>
      </c>
      <c r="AB1032" s="217"/>
      <c r="AC1032" s="217"/>
      <c r="AD1032" s="217"/>
    </row>
    <row r="1033" spans="1:43">
      <c r="B1033" s="1" t="s">
        <v>0</v>
      </c>
      <c r="C1033" s="19">
        <f>H1048</f>
        <v>0</v>
      </c>
      <c r="E1033" s="2" t="s">
        <v>1</v>
      </c>
      <c r="F1033" s="2" t="s">
        <v>2</v>
      </c>
      <c r="G1033" s="2" t="s">
        <v>3</v>
      </c>
      <c r="H1033" s="2" t="s">
        <v>4</v>
      </c>
      <c r="N1033" s="2" t="s">
        <v>1</v>
      </c>
      <c r="O1033" s="2" t="s">
        <v>5</v>
      </c>
      <c r="P1033" s="2" t="s">
        <v>4</v>
      </c>
      <c r="Q1033" s="2" t="s">
        <v>6</v>
      </c>
      <c r="R1033" s="2" t="s">
        <v>7</v>
      </c>
      <c r="S1033" s="3"/>
      <c r="V1033" s="17"/>
      <c r="X1033" s="1" t="s">
        <v>0</v>
      </c>
      <c r="Y1033" s="19">
        <f>AD1048</f>
        <v>0</v>
      </c>
      <c r="AA1033" s="2" t="s">
        <v>1</v>
      </c>
      <c r="AB1033" s="2" t="s">
        <v>2</v>
      </c>
      <c r="AC1033" s="2" t="s">
        <v>3</v>
      </c>
      <c r="AD1033" s="2" t="s">
        <v>4</v>
      </c>
      <c r="AJ1033" s="2" t="s">
        <v>1</v>
      </c>
      <c r="AK1033" s="2" t="s">
        <v>5</v>
      </c>
      <c r="AL1033" s="2" t="s">
        <v>4</v>
      </c>
      <c r="AM1033" s="2" t="s">
        <v>6</v>
      </c>
      <c r="AN1033" s="2" t="s">
        <v>7</v>
      </c>
      <c r="AO1033" s="3"/>
    </row>
    <row r="1034" spans="1:43">
      <c r="C1034" s="2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Y1034" s="2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1:43">
      <c r="B1035" s="1" t="s">
        <v>24</v>
      </c>
      <c r="C1035" s="19">
        <f>IF(C1032&gt;0,C1032+C1033,C1033)</f>
        <v>80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" t="s">
        <v>24</v>
      </c>
      <c r="Y1035" s="19">
        <f>IF(Y1032&gt;0,Y1032+Y1033,Y1033)</f>
        <v>80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1:43">
      <c r="B1036" s="1" t="s">
        <v>9</v>
      </c>
      <c r="C1036" s="20">
        <f>C1060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" t="s">
        <v>9</v>
      </c>
      <c r="Y1036" s="20">
        <f>Y1060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1:43">
      <c r="B1037" s="6" t="s">
        <v>26</v>
      </c>
      <c r="C1037" s="21">
        <f>C1035-C1036</f>
        <v>80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6" t="s">
        <v>27</v>
      </c>
      <c r="Y1037" s="21">
        <f>Y1035-Y1036</f>
        <v>80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1:43" ht="23.25">
      <c r="B1038" s="6"/>
      <c r="C1038" s="7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219" t="str">
        <f>IF(Y1037&lt;0,"NO PAGAR","COBRAR'")</f>
        <v>COBRAR'</v>
      </c>
      <c r="Y1038" s="219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 ht="23.25">
      <c r="B1039" s="219" t="str">
        <f>IF(C1037&lt;0,"NO PAGAR","COBRAR'")</f>
        <v>COBRAR'</v>
      </c>
      <c r="C1039" s="219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/>
      <c r="Y1039" s="8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>
      <c r="B1040" s="210" t="s">
        <v>9</v>
      </c>
      <c r="C1040" s="211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210" t="s">
        <v>9</v>
      </c>
      <c r="Y1040" s="211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9" t="str">
        <f>IF(Y992&lt;0,"SALDO ADELANTADO","SALDO A FAVOR '")</f>
        <v>SALDO A FAVOR '</v>
      </c>
      <c r="C1041" s="10" t="b">
        <f>IF(Y992&lt;=0,Y992*-1)</f>
        <v>0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9" t="str">
        <f>IF(C1037&lt;0,"SALDO ADELANTADO","SALDO A FAVOR'")</f>
        <v>SALDO A FAVOR'</v>
      </c>
      <c r="Y1041" s="10" t="b">
        <f>IF(C1037&lt;=0,C1037*-1)</f>
        <v>0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10</v>
      </c>
      <c r="C1042" s="10">
        <f>R1050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10</v>
      </c>
      <c r="Y1042" s="10">
        <f>AN1050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11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11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12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12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13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13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14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14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15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15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16</v>
      </c>
      <c r="C1048" s="10"/>
      <c r="E1048" s="212" t="s">
        <v>7</v>
      </c>
      <c r="F1048" s="213"/>
      <c r="G1048" s="214"/>
      <c r="H1048" s="5">
        <f>SUM(H1034:H1047)</f>
        <v>0</v>
      </c>
      <c r="N1048" s="3"/>
      <c r="O1048" s="3"/>
      <c r="P1048" s="3"/>
      <c r="Q1048" s="3"/>
      <c r="R1048" s="18"/>
      <c r="S1048" s="3"/>
      <c r="V1048" s="17"/>
      <c r="X1048" s="11" t="s">
        <v>16</v>
      </c>
      <c r="Y1048" s="10"/>
      <c r="AA1048" s="212" t="s">
        <v>7</v>
      </c>
      <c r="AB1048" s="213"/>
      <c r="AC1048" s="214"/>
      <c r="AD1048" s="5">
        <f>SUM(AD1034:AD1047)</f>
        <v>0</v>
      </c>
      <c r="AJ1048" s="3"/>
      <c r="AK1048" s="3"/>
      <c r="AL1048" s="3"/>
      <c r="AM1048" s="3"/>
      <c r="AN1048" s="18"/>
      <c r="AO1048" s="3"/>
    </row>
    <row r="1049" spans="2:41">
      <c r="B1049" s="11" t="s">
        <v>17</v>
      </c>
      <c r="C1049" s="10"/>
      <c r="E1049" s="13"/>
      <c r="F1049" s="13"/>
      <c r="G1049" s="13"/>
      <c r="N1049" s="3"/>
      <c r="O1049" s="3"/>
      <c r="P1049" s="3"/>
      <c r="Q1049" s="3"/>
      <c r="R1049" s="18"/>
      <c r="S1049" s="3"/>
      <c r="V1049" s="17"/>
      <c r="X1049" s="11" t="s">
        <v>17</v>
      </c>
      <c r="Y1049" s="10"/>
      <c r="AA1049" s="13"/>
      <c r="AB1049" s="13"/>
      <c r="AC1049" s="13"/>
      <c r="AJ1049" s="3"/>
      <c r="AK1049" s="3"/>
      <c r="AL1049" s="3"/>
      <c r="AM1049" s="3"/>
      <c r="AN1049" s="18"/>
      <c r="AO1049" s="3"/>
    </row>
    <row r="1050" spans="2:41">
      <c r="B1050" s="12"/>
      <c r="C1050" s="10"/>
      <c r="N1050" s="212" t="s">
        <v>7</v>
      </c>
      <c r="O1050" s="213"/>
      <c r="P1050" s="213"/>
      <c r="Q1050" s="214"/>
      <c r="R1050" s="18">
        <f>SUM(R1034:R1049)</f>
        <v>0</v>
      </c>
      <c r="S1050" s="3"/>
      <c r="V1050" s="17"/>
      <c r="X1050" s="12"/>
      <c r="Y1050" s="10"/>
      <c r="AJ1050" s="212" t="s">
        <v>7</v>
      </c>
      <c r="AK1050" s="213"/>
      <c r="AL1050" s="213"/>
      <c r="AM1050" s="214"/>
      <c r="AN1050" s="18">
        <f>SUM(AN1034:AN1049)</f>
        <v>0</v>
      </c>
      <c r="AO1050" s="3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E1053" s="14"/>
      <c r="V1053" s="17"/>
      <c r="X1053" s="12"/>
      <c r="Y1053" s="10"/>
      <c r="AA1053" s="14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2:27">
      <c r="B1057" s="12"/>
      <c r="C1057" s="10"/>
      <c r="V1057" s="17"/>
      <c r="X1057" s="12"/>
      <c r="Y1057" s="10"/>
    </row>
    <row r="1058" spans="2:27">
      <c r="B1058" s="12"/>
      <c r="C1058" s="10"/>
      <c r="V1058" s="17"/>
      <c r="X1058" s="12"/>
      <c r="Y1058" s="10"/>
    </row>
    <row r="1059" spans="2:27">
      <c r="B1059" s="11"/>
      <c r="C1059" s="10"/>
      <c r="V1059" s="17"/>
      <c r="X1059" s="11"/>
      <c r="Y1059" s="10"/>
    </row>
    <row r="1060" spans="2:27">
      <c r="B1060" s="15" t="s">
        <v>18</v>
      </c>
      <c r="C1060" s="16">
        <f>SUM(C1041:C1059)</f>
        <v>0</v>
      </c>
      <c r="D1060" t="s">
        <v>22</v>
      </c>
      <c r="E1060" t="s">
        <v>21</v>
      </c>
      <c r="V1060" s="17"/>
      <c r="X1060" s="15" t="s">
        <v>18</v>
      </c>
      <c r="Y1060" s="16">
        <f>SUM(Y1041:Y1059)</f>
        <v>0</v>
      </c>
      <c r="Z1060" t="s">
        <v>22</v>
      </c>
      <c r="AA1060" t="s">
        <v>21</v>
      </c>
    </row>
    <row r="1061" spans="2:27">
      <c r="E1061" s="1" t="s">
        <v>19</v>
      </c>
      <c r="V1061" s="17"/>
      <c r="AA1061" s="1" t="s">
        <v>19</v>
      </c>
    </row>
    <row r="1062" spans="2:27">
      <c r="V1062" s="17"/>
    </row>
    <row r="1063" spans="2:27">
      <c r="V1063" s="17"/>
    </row>
    <row r="1064" spans="2:27">
      <c r="V1064" s="17"/>
    </row>
    <row r="1065" spans="2:27">
      <c r="V1065" s="17"/>
    </row>
    <row r="1066" spans="2:27">
      <c r="V1066" s="17"/>
    </row>
    <row r="1067" spans="2:27">
      <c r="V1067" s="17"/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</sheetData>
  <mergeCells count="289">
    <mergeCell ref="G751:H751"/>
    <mergeCell ref="B1040:C1040"/>
    <mergeCell ref="X1040:Y1040"/>
    <mergeCell ref="E1048:G1048"/>
    <mergeCell ref="AA1048:AC1048"/>
    <mergeCell ref="N1050:Q1050"/>
    <mergeCell ref="AJ1050:AM1050"/>
    <mergeCell ref="H1027:J1028"/>
    <mergeCell ref="AA1027:AC1028"/>
    <mergeCell ref="E1032:H1032"/>
    <mergeCell ref="AA1032:AD1032"/>
    <mergeCell ref="X1038:Y1038"/>
    <mergeCell ref="B1039:C1039"/>
    <mergeCell ref="B994:C994"/>
    <mergeCell ref="X994:Y994"/>
    <mergeCell ref="E1003:G1003"/>
    <mergeCell ref="AA1003:AC1003"/>
    <mergeCell ref="N1005:Q1005"/>
    <mergeCell ref="AJ1005:AM1005"/>
    <mergeCell ref="AC981:AE983"/>
    <mergeCell ref="H982:J983"/>
    <mergeCell ref="E987:H987"/>
    <mergeCell ref="AA987:AD987"/>
    <mergeCell ref="B993:C993"/>
    <mergeCell ref="X993:Y993"/>
    <mergeCell ref="B947:C947"/>
    <mergeCell ref="X947:Y947"/>
    <mergeCell ref="E955:G955"/>
    <mergeCell ref="AA955:AC955"/>
    <mergeCell ref="N957:Q957"/>
    <mergeCell ref="AJ957:AM957"/>
    <mergeCell ref="H934:J935"/>
    <mergeCell ref="AA934:AC935"/>
    <mergeCell ref="E939:H939"/>
    <mergeCell ref="AA939:AD939"/>
    <mergeCell ref="X945:Y945"/>
    <mergeCell ref="B946:C946"/>
    <mergeCell ref="B901:C901"/>
    <mergeCell ref="X901:Y901"/>
    <mergeCell ref="E910:G910"/>
    <mergeCell ref="AA910:AC910"/>
    <mergeCell ref="N912:Q912"/>
    <mergeCell ref="AJ912:AM912"/>
    <mergeCell ref="AC888:AE890"/>
    <mergeCell ref="H889:J890"/>
    <mergeCell ref="E894:H894"/>
    <mergeCell ref="AA894:AD894"/>
    <mergeCell ref="B900:C900"/>
    <mergeCell ref="X900:Y900"/>
    <mergeCell ref="B857:C857"/>
    <mergeCell ref="X857:Y857"/>
    <mergeCell ref="E865:G865"/>
    <mergeCell ref="AA865:AC865"/>
    <mergeCell ref="N867:Q867"/>
    <mergeCell ref="AJ867:AM867"/>
    <mergeCell ref="H844:J845"/>
    <mergeCell ref="AA844:AC845"/>
    <mergeCell ref="E849:H849"/>
    <mergeCell ref="AA849:AD849"/>
    <mergeCell ref="X855:Y855"/>
    <mergeCell ref="B856:C856"/>
    <mergeCell ref="B814:C814"/>
    <mergeCell ref="X814:Y814"/>
    <mergeCell ref="E823:G823"/>
    <mergeCell ref="AA823:AC823"/>
    <mergeCell ref="N825:Q825"/>
    <mergeCell ref="AJ825:AM825"/>
    <mergeCell ref="AC803:AE805"/>
    <mergeCell ref="H804:J805"/>
    <mergeCell ref="E807:H807"/>
    <mergeCell ref="AA807:AD807"/>
    <mergeCell ref="B813:C813"/>
    <mergeCell ref="X813:Y813"/>
    <mergeCell ref="B775:C775"/>
    <mergeCell ref="X775:Y775"/>
    <mergeCell ref="E783:G783"/>
    <mergeCell ref="AA783:AC783"/>
    <mergeCell ref="N785:Q785"/>
    <mergeCell ref="AJ785:AM785"/>
    <mergeCell ref="H762:J763"/>
    <mergeCell ref="AA762:AC763"/>
    <mergeCell ref="E767:H767"/>
    <mergeCell ref="AA767:AD767"/>
    <mergeCell ref="X773:Y773"/>
    <mergeCell ref="B774:C774"/>
    <mergeCell ref="B735:C735"/>
    <mergeCell ref="X735:Y735"/>
    <mergeCell ref="E744:G744"/>
    <mergeCell ref="AA744:AC744"/>
    <mergeCell ref="N746:Q746"/>
    <mergeCell ref="AJ746:AM746"/>
    <mergeCell ref="AC722:AE724"/>
    <mergeCell ref="H723:J724"/>
    <mergeCell ref="E728:H728"/>
    <mergeCell ref="AA728:AD728"/>
    <mergeCell ref="B734:C734"/>
    <mergeCell ref="X734:Y734"/>
    <mergeCell ref="B692:C692"/>
    <mergeCell ref="X692:Y692"/>
    <mergeCell ref="E700:G700"/>
    <mergeCell ref="AA700:AC700"/>
    <mergeCell ref="N702:Q702"/>
    <mergeCell ref="AJ702:AM702"/>
    <mergeCell ref="H679:J680"/>
    <mergeCell ref="AA679:AC680"/>
    <mergeCell ref="E684:H684"/>
    <mergeCell ref="AA684:AD684"/>
    <mergeCell ref="X690:Y690"/>
    <mergeCell ref="B691:C691"/>
    <mergeCell ref="B651:C651"/>
    <mergeCell ref="X651:Y651"/>
    <mergeCell ref="E660:G660"/>
    <mergeCell ref="AA660:AC660"/>
    <mergeCell ref="N662:Q662"/>
    <mergeCell ref="AJ662:AM662"/>
    <mergeCell ref="AC638:AE640"/>
    <mergeCell ref="H639:J640"/>
    <mergeCell ref="E644:H644"/>
    <mergeCell ref="AA644:AD644"/>
    <mergeCell ref="B650:C650"/>
    <mergeCell ref="X650:Y650"/>
    <mergeCell ref="B604:C604"/>
    <mergeCell ref="X604:Y604"/>
    <mergeCell ref="E612:G612"/>
    <mergeCell ref="AA612:AC612"/>
    <mergeCell ref="N614:Q614"/>
    <mergeCell ref="AJ614:AM614"/>
    <mergeCell ref="H591:J592"/>
    <mergeCell ref="AA591:AC592"/>
    <mergeCell ref="E596:H596"/>
    <mergeCell ref="AA596:AD596"/>
    <mergeCell ref="X602:Y602"/>
    <mergeCell ref="B603:C603"/>
    <mergeCell ref="B563:C563"/>
    <mergeCell ref="X563:Y563"/>
    <mergeCell ref="E572:G572"/>
    <mergeCell ref="AA572:AC572"/>
    <mergeCell ref="N574:Q574"/>
    <mergeCell ref="AJ574:AM574"/>
    <mergeCell ref="AC550:AE552"/>
    <mergeCell ref="H551:J552"/>
    <mergeCell ref="E556:H556"/>
    <mergeCell ref="AA556:AD556"/>
    <mergeCell ref="B562:C562"/>
    <mergeCell ref="X562:Y562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1172"/>
  <sheetViews>
    <sheetView topLeftCell="A931" zoomScale="93" zoomScaleNormal="93" workbookViewId="0">
      <selection activeCell="G943" sqref="G943"/>
    </sheetView>
  </sheetViews>
  <sheetFormatPr baseColWidth="10" defaultColWidth="11.42578125" defaultRowHeight="15"/>
  <cols>
    <col min="1" max="1" width="6.5703125" customWidth="1"/>
    <col min="2" max="2" width="26.5703125" customWidth="1"/>
    <col min="3" max="3" width="16.85546875" customWidth="1"/>
    <col min="4" max="4" width="10" customWidth="1"/>
    <col min="5" max="5" width="13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7" max="27" width="12.7109375" customWidth="1"/>
    <col min="29" max="29" width="11.85546875" customWidth="1"/>
    <col min="30" max="30" width="12.5703125" customWidth="1"/>
  </cols>
  <sheetData>
    <row r="1" spans="2:41">
      <c r="V1" s="17"/>
    </row>
    <row r="2" spans="2:41">
      <c r="V2" s="17"/>
      <c r="AC2" s="215" t="s">
        <v>29</v>
      </c>
      <c r="AD2" s="215"/>
      <c r="AE2" s="215"/>
    </row>
    <row r="3" spans="2:41">
      <c r="H3" s="216" t="s">
        <v>28</v>
      </c>
      <c r="I3" s="216"/>
      <c r="J3" s="216"/>
      <c r="V3" s="17"/>
      <c r="AC3" s="215"/>
      <c r="AD3" s="215"/>
      <c r="AE3" s="215"/>
    </row>
    <row r="4" spans="2:41">
      <c r="H4" s="216"/>
      <c r="I4" s="216"/>
      <c r="J4" s="216"/>
      <c r="V4" s="17"/>
      <c r="AC4" s="215"/>
      <c r="AD4" s="215"/>
      <c r="AE4" s="21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217" t="s">
        <v>134</v>
      </c>
      <c r="F8" s="217"/>
      <c r="G8" s="217"/>
      <c r="H8" s="217"/>
      <c r="V8" s="17"/>
      <c r="X8" s="23" t="s">
        <v>156</v>
      </c>
      <c r="Y8" s="20">
        <f>IF(B8="PAGADO",0,C13)</f>
        <v>0</v>
      </c>
      <c r="AA8" s="217" t="s">
        <v>157</v>
      </c>
      <c r="AB8" s="217"/>
      <c r="AC8" s="217"/>
      <c r="AD8" s="217"/>
    </row>
    <row r="9" spans="2:41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18" t="str">
        <f>IF(C13&lt;0,"NO PAGAR","COBRAR")</f>
        <v>COBRAR</v>
      </c>
      <c r="C14" s="21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8" t="str">
        <f>IF(Y13&lt;0,"NO PAGAR","COBRAR")</f>
        <v>COBRAR</v>
      </c>
      <c r="Y14" s="21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10" t="s">
        <v>9</v>
      </c>
      <c r="C15" s="21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0" t="s">
        <v>9</v>
      </c>
      <c r="Y15" s="21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2" t="s">
        <v>7</v>
      </c>
      <c r="F24" s="213"/>
      <c r="G24" s="214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2" t="s">
        <v>7</v>
      </c>
      <c r="AB24" s="213"/>
      <c r="AC24" s="214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2" t="s">
        <v>7</v>
      </c>
      <c r="O26" s="213"/>
      <c r="P26" s="213"/>
      <c r="Q26" s="214"/>
      <c r="R26" s="18">
        <f>SUM(R10:R25)</f>
        <v>0</v>
      </c>
      <c r="S26" s="3"/>
      <c r="V26" s="17"/>
      <c r="X26" s="12"/>
      <c r="Y26" s="10"/>
      <c r="AJ26" s="212" t="s">
        <v>7</v>
      </c>
      <c r="AK26" s="213"/>
      <c r="AL26" s="213"/>
      <c r="AM26" s="21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>
      <c r="V47" s="17"/>
    </row>
    <row r="48" spans="1:52" ht="15" customHeight="1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 ht="15" customHeight="1">
      <c r="H49" s="216"/>
      <c r="I49" s="216"/>
      <c r="J49" s="216"/>
      <c r="V49" s="17"/>
      <c r="AA49" s="216"/>
      <c r="AB49" s="216"/>
      <c r="AC49" s="21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217" t="s">
        <v>195</v>
      </c>
      <c r="F53" s="217"/>
      <c r="G53" s="217"/>
      <c r="H53" s="217"/>
      <c r="V53" s="17"/>
      <c r="X53" s="23" t="s">
        <v>82</v>
      </c>
      <c r="Y53" s="20">
        <f>IF(B53="PAGADO",0,C58)</f>
        <v>0</v>
      </c>
      <c r="AA53" s="217" t="s">
        <v>239</v>
      </c>
      <c r="AB53" s="217"/>
      <c r="AC53" s="217"/>
      <c r="AD53" s="217"/>
    </row>
    <row r="54" spans="2:41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9" t="str">
        <f>IF(Y58&lt;0,"NO PAGAR","COBRAR'")</f>
        <v>COBRAR'</v>
      </c>
      <c r="Y59" s="21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9" t="str">
        <f>IF(C58&lt;0,"NO PAGAR","COBRAR'")</f>
        <v>COBRAR'</v>
      </c>
      <c r="C60" s="21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0" t="s">
        <v>9</v>
      </c>
      <c r="C61" s="21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0" t="s">
        <v>9</v>
      </c>
      <c r="Y61" s="21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2" t="s">
        <v>7</v>
      </c>
      <c r="F69" s="213"/>
      <c r="G69" s="214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2" t="s">
        <v>7</v>
      </c>
      <c r="AB69" s="213"/>
      <c r="AC69" s="214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2" t="s">
        <v>7</v>
      </c>
      <c r="O71" s="213"/>
      <c r="P71" s="213"/>
      <c r="Q71" s="214"/>
      <c r="R71" s="18">
        <f>SUM(R55:R70)</f>
        <v>0</v>
      </c>
      <c r="S71" s="3"/>
      <c r="V71" s="17"/>
      <c r="X71" s="12"/>
      <c r="Y71" s="10"/>
      <c r="AJ71" s="212" t="s">
        <v>7</v>
      </c>
      <c r="AK71" s="213"/>
      <c r="AL71" s="213"/>
      <c r="AM71" s="21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  <c r="AC93" s="215" t="s">
        <v>29</v>
      </c>
      <c r="AD93" s="215"/>
      <c r="AE93" s="215"/>
    </row>
    <row r="94" spans="2:31">
      <c r="H94" s="216" t="s">
        <v>28</v>
      </c>
      <c r="I94" s="216"/>
      <c r="J94" s="216"/>
      <c r="V94" s="17"/>
      <c r="AC94" s="215"/>
      <c r="AD94" s="215"/>
      <c r="AE94" s="215"/>
    </row>
    <row r="95" spans="2:31">
      <c r="H95" s="216"/>
      <c r="I95" s="216"/>
      <c r="J95" s="216"/>
      <c r="V95" s="17"/>
      <c r="AC95" s="215"/>
      <c r="AD95" s="215"/>
      <c r="AE95" s="215"/>
    </row>
    <row r="96" spans="2:31">
      <c r="V96" s="17"/>
    </row>
    <row r="97" spans="2:41">
      <c r="V97" s="17"/>
    </row>
    <row r="98" spans="2:41" ht="23.25">
      <c r="B98" s="22" t="s">
        <v>33</v>
      </c>
      <c r="V98" s="17"/>
      <c r="X98" s="22" t="s">
        <v>33</v>
      </c>
    </row>
    <row r="99" spans="2:41" ht="23.25">
      <c r="B99" s="23" t="s">
        <v>82</v>
      </c>
      <c r="C99" s="20">
        <f>IF(X53="PAGADO",0,Y58)</f>
        <v>0</v>
      </c>
      <c r="E99" s="217" t="s">
        <v>287</v>
      </c>
      <c r="F99" s="217"/>
      <c r="G99" s="217"/>
      <c r="H99" s="217"/>
      <c r="V99" s="17"/>
      <c r="X99" s="23" t="s">
        <v>282</v>
      </c>
      <c r="Y99" s="20">
        <f>IF(B99="PAGADO",0,C104)</f>
        <v>0</v>
      </c>
      <c r="AA99" s="217" t="s">
        <v>134</v>
      </c>
      <c r="AB99" s="217"/>
      <c r="AC99" s="217"/>
      <c r="AD99" s="217"/>
    </row>
    <row r="100" spans="2:41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320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>
      <c r="B105" s="218" t="str">
        <f>IF(C104&lt;0,"NO PAGAR","COBRAR")</f>
        <v>COBRAR</v>
      </c>
      <c r="C105" s="218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218" t="str">
        <f>IF(Y104&lt;0,"NO PAGAR","COBRAR")</f>
        <v>COBRAR</v>
      </c>
      <c r="Y105" s="218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210" t="s">
        <v>9</v>
      </c>
      <c r="C106" s="211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210" t="s">
        <v>9</v>
      </c>
      <c r="Y106" s="211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17</v>
      </c>
      <c r="C115" s="10"/>
      <c r="E115" s="212" t="s">
        <v>7</v>
      </c>
      <c r="F115" s="213"/>
      <c r="G115" s="214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212" t="s">
        <v>7</v>
      </c>
      <c r="AB115" s="213"/>
      <c r="AC115" s="214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>
      <c r="B117" s="12"/>
      <c r="C117" s="10"/>
      <c r="N117" s="212" t="s">
        <v>7</v>
      </c>
      <c r="O117" s="213"/>
      <c r="P117" s="213"/>
      <c r="Q117" s="214"/>
      <c r="R117" s="18">
        <f>SUM(R101:R116)</f>
        <v>0</v>
      </c>
      <c r="S117" s="3"/>
      <c r="V117" s="17"/>
      <c r="X117" s="12"/>
      <c r="Y117" s="10"/>
      <c r="AJ117" s="212" t="s">
        <v>7</v>
      </c>
      <c r="AK117" s="213"/>
      <c r="AL117" s="213"/>
      <c r="AM117" s="214"/>
      <c r="AN117" s="18">
        <f>SUM(AN101:AN116)</f>
        <v>0</v>
      </c>
      <c r="AO117" s="3"/>
    </row>
    <row r="118" spans="1:43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>
      <c r="E120" s="1" t="s">
        <v>19</v>
      </c>
      <c r="V120" s="17"/>
      <c r="AA120" s="1" t="s">
        <v>19</v>
      </c>
    </row>
    <row r="121" spans="1:43">
      <c r="V121" s="17"/>
    </row>
    <row r="122" spans="1:43">
      <c r="V122" s="17"/>
    </row>
    <row r="123" spans="1:43">
      <c r="V123" s="17"/>
    </row>
    <row r="124" spans="1:43">
      <c r="V124" s="17"/>
    </row>
    <row r="125" spans="1:43">
      <c r="V125" s="17"/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216" t="s">
        <v>30</v>
      </c>
      <c r="I131" s="216"/>
      <c r="J131" s="216"/>
      <c r="V131" s="17"/>
      <c r="AA131" s="216" t="s">
        <v>31</v>
      </c>
      <c r="AB131" s="216"/>
      <c r="AC131" s="216"/>
    </row>
    <row r="132" spans="1:43">
      <c r="H132" s="216"/>
      <c r="I132" s="216"/>
      <c r="J132" s="216"/>
      <c r="V132" s="17"/>
      <c r="AA132" s="216"/>
      <c r="AB132" s="216"/>
      <c r="AC132" s="216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82</v>
      </c>
      <c r="C136" s="20">
        <f>IF(X99="PAGADO",0,C104)</f>
        <v>550</v>
      </c>
      <c r="E136" s="217" t="s">
        <v>20</v>
      </c>
      <c r="F136" s="217"/>
      <c r="G136" s="217"/>
      <c r="H136" s="217"/>
      <c r="V136" s="17"/>
      <c r="X136" s="23" t="s">
        <v>82</v>
      </c>
      <c r="Y136" s="20">
        <f>IF(B136="PAGADO",0,C141)</f>
        <v>0</v>
      </c>
      <c r="AA136" s="217" t="s">
        <v>20</v>
      </c>
      <c r="AB136" s="217"/>
      <c r="AC136" s="217"/>
      <c r="AD136" s="217"/>
    </row>
    <row r="137" spans="1:43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219" t="str">
        <f>IF(Y141&lt;0,"NO PAGAR","COBRAR'")</f>
        <v>COBRAR'</v>
      </c>
      <c r="Y142" s="219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>
      <c r="B143" s="219" t="str">
        <f>IF(C141&lt;0,"NO PAGAR","COBRAR'")</f>
        <v>COBRAR'</v>
      </c>
      <c r="C143" s="219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>
      <c r="B144" s="210" t="s">
        <v>9</v>
      </c>
      <c r="C144" s="211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210" t="s">
        <v>9</v>
      </c>
      <c r="Y144" s="211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212" t="s">
        <v>7</v>
      </c>
      <c r="F152" s="213"/>
      <c r="G152" s="214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212" t="s">
        <v>7</v>
      </c>
      <c r="AB152" s="213"/>
      <c r="AC152" s="214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212" t="s">
        <v>7</v>
      </c>
      <c r="O154" s="213"/>
      <c r="P154" s="213"/>
      <c r="Q154" s="214"/>
      <c r="R154" s="18">
        <f>SUM(R138:R153)</f>
        <v>0</v>
      </c>
      <c r="S154" s="3"/>
      <c r="V154" s="17"/>
      <c r="X154" s="12"/>
      <c r="Y154" s="10"/>
      <c r="AJ154" s="212" t="s">
        <v>7</v>
      </c>
      <c r="AK154" s="213"/>
      <c r="AL154" s="213"/>
      <c r="AM154" s="214"/>
      <c r="AN154" s="18">
        <f>SUM(AN138:AN153)</f>
        <v>0</v>
      </c>
      <c r="AO154" s="3"/>
    </row>
    <row r="155" spans="2:41">
      <c r="B155" s="12"/>
      <c r="C155" s="10"/>
      <c r="V155" s="17"/>
      <c r="X155" s="12"/>
      <c r="Y155" s="10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E157" s="14"/>
      <c r="V157" s="17"/>
      <c r="X157" s="12"/>
      <c r="Y157" s="10"/>
      <c r="AA157" s="14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1"/>
      <c r="C163" s="10"/>
      <c r="V163" s="17"/>
      <c r="X163" s="11"/>
      <c r="Y163" s="10"/>
    </row>
    <row r="164" spans="2:27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>
      <c r="E165" s="1" t="s">
        <v>19</v>
      </c>
      <c r="V165" s="17"/>
      <c r="AA165" s="1" t="s">
        <v>19</v>
      </c>
    </row>
    <row r="166" spans="2:27">
      <c r="V166" s="17"/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  <c r="AC179" s="215" t="s">
        <v>29</v>
      </c>
      <c r="AD179" s="215"/>
      <c r="AE179" s="215"/>
    </row>
    <row r="180" spans="2:41">
      <c r="H180" s="216" t="s">
        <v>28</v>
      </c>
      <c r="I180" s="216"/>
      <c r="J180" s="216"/>
      <c r="V180" s="17"/>
      <c r="AC180" s="215"/>
      <c r="AD180" s="215"/>
      <c r="AE180" s="215"/>
    </row>
    <row r="181" spans="2:41">
      <c r="H181" s="216"/>
      <c r="I181" s="216"/>
      <c r="J181" s="216"/>
      <c r="V181" s="17"/>
      <c r="AC181" s="215"/>
      <c r="AD181" s="215"/>
      <c r="AE181" s="215"/>
    </row>
    <row r="182" spans="2:41">
      <c r="V182" s="17"/>
    </row>
    <row r="183" spans="2:41">
      <c r="V183" s="17"/>
    </row>
    <row r="184" spans="2:41" ht="23.25">
      <c r="B184" s="22" t="s">
        <v>63</v>
      </c>
      <c r="V184" s="17"/>
      <c r="X184" s="22" t="s">
        <v>63</v>
      </c>
    </row>
    <row r="185" spans="2:41" ht="23.25">
      <c r="B185" s="23" t="s">
        <v>32</v>
      </c>
      <c r="C185" s="20">
        <f>IF(X136="PAGADO",0,Y141)</f>
        <v>0</v>
      </c>
      <c r="E185" s="217" t="s">
        <v>20</v>
      </c>
      <c r="F185" s="217"/>
      <c r="G185" s="217"/>
      <c r="H185" s="217"/>
      <c r="V185" s="17"/>
      <c r="X185" s="23" t="s">
        <v>82</v>
      </c>
      <c r="Y185" s="20">
        <f>IF(B185="PAGADO",0,C190)</f>
        <v>0</v>
      </c>
      <c r="AA185" s="217" t="s">
        <v>20</v>
      </c>
      <c r="AB185" s="217"/>
      <c r="AC185" s="217"/>
      <c r="AD185" s="217"/>
    </row>
    <row r="186" spans="2:41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>
      <c r="B191" s="218" t="str">
        <f>IF(C190&lt;0,"NO PAGAR","COBRAR")</f>
        <v>COBRAR</v>
      </c>
      <c r="C191" s="218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218" t="str">
        <f>IF(Y190&lt;0,"NO PAGAR","COBRAR")</f>
        <v>COBRAR</v>
      </c>
      <c r="Y191" s="218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210" t="s">
        <v>9</v>
      </c>
      <c r="C192" s="211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210" t="s">
        <v>9</v>
      </c>
      <c r="Y192" s="211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17</v>
      </c>
      <c r="C201" s="10"/>
      <c r="E201" s="212" t="s">
        <v>7</v>
      </c>
      <c r="F201" s="213"/>
      <c r="G201" s="214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212" t="s">
        <v>7</v>
      </c>
      <c r="AB201" s="213"/>
      <c r="AC201" s="214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>
      <c r="B203" s="12"/>
      <c r="C203" s="10"/>
      <c r="N203" s="212" t="s">
        <v>7</v>
      </c>
      <c r="O203" s="213"/>
      <c r="P203" s="213"/>
      <c r="Q203" s="214"/>
      <c r="R203" s="18">
        <f>SUM(R187:R202)</f>
        <v>0</v>
      </c>
      <c r="S203" s="3"/>
      <c r="V203" s="17"/>
      <c r="X203" s="12"/>
      <c r="Y203" s="10"/>
      <c r="AJ203" s="212" t="s">
        <v>7</v>
      </c>
      <c r="AK203" s="213"/>
      <c r="AL203" s="213"/>
      <c r="AM203" s="214"/>
      <c r="AN203" s="18">
        <f>SUM(AN187:AN202)</f>
        <v>0</v>
      </c>
      <c r="AO203" s="3"/>
    </row>
    <row r="204" spans="2:41">
      <c r="B204" s="12"/>
      <c r="C204" s="10"/>
      <c r="V204" s="17"/>
      <c r="X204" s="12"/>
      <c r="Y204" s="10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E206" s="14"/>
      <c r="V206" s="17"/>
      <c r="X206" s="12"/>
      <c r="Y206" s="10"/>
      <c r="AA206" s="14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1"/>
      <c r="C211" s="10"/>
      <c r="V211" s="17"/>
      <c r="X211" s="11"/>
      <c r="Y211" s="10"/>
    </row>
    <row r="212" spans="1:43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>
      <c r="E214" s="1" t="s">
        <v>19</v>
      </c>
      <c r="V214" s="17"/>
      <c r="AA214" s="1" t="s">
        <v>19</v>
      </c>
    </row>
    <row r="215" spans="1:43">
      <c r="V215" s="17"/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V224" s="17"/>
    </row>
    <row r="225" spans="2:41">
      <c r="H225" s="216" t="s">
        <v>30</v>
      </c>
      <c r="I225" s="216"/>
      <c r="J225" s="216"/>
      <c r="V225" s="17"/>
      <c r="AA225" s="216" t="s">
        <v>31</v>
      </c>
      <c r="AB225" s="216"/>
      <c r="AC225" s="216"/>
    </row>
    <row r="226" spans="2:41">
      <c r="H226" s="216"/>
      <c r="I226" s="216"/>
      <c r="J226" s="216"/>
      <c r="V226" s="17"/>
      <c r="AA226" s="216"/>
      <c r="AB226" s="216"/>
      <c r="AC226" s="216"/>
    </row>
    <row r="227" spans="2:41">
      <c r="V227" s="17"/>
    </row>
    <row r="228" spans="2:41">
      <c r="V228" s="17"/>
    </row>
    <row r="229" spans="2:41" ht="23.25">
      <c r="B229" s="24" t="s">
        <v>63</v>
      </c>
      <c r="V229" s="17"/>
      <c r="X229" s="22" t="s">
        <v>63</v>
      </c>
    </row>
    <row r="230" spans="2:41" ht="23.25">
      <c r="B230" s="23" t="s">
        <v>32</v>
      </c>
      <c r="C230" s="20">
        <f>IF(X185="PAGADO",0,C190)</f>
        <v>0</v>
      </c>
      <c r="E230" s="217" t="s">
        <v>20</v>
      </c>
      <c r="F230" s="217"/>
      <c r="G230" s="217"/>
      <c r="H230" s="217"/>
      <c r="V230" s="17"/>
      <c r="X230" s="23" t="s">
        <v>32</v>
      </c>
      <c r="Y230" s="20">
        <f>IF(B980="PAGADO",0,C235)</f>
        <v>0</v>
      </c>
      <c r="AA230" s="217" t="s">
        <v>20</v>
      </c>
      <c r="AB230" s="217"/>
      <c r="AC230" s="217"/>
      <c r="AD230" s="217"/>
    </row>
    <row r="231" spans="2:41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219" t="str">
        <f>IF(Y235&lt;0,"NO PAGAR","COBRAR'")</f>
        <v>COBRAR'</v>
      </c>
      <c r="Y236" s="219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>
      <c r="B237" s="219" t="str">
        <f>IF(C235&lt;0,"NO PAGAR","COBRAR'")</f>
        <v>COBRAR'</v>
      </c>
      <c r="C237" s="219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>
      <c r="B238" s="210" t="s">
        <v>9</v>
      </c>
      <c r="C238" s="211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210" t="s">
        <v>9</v>
      </c>
      <c r="Y238" s="211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16</v>
      </c>
      <c r="C246" s="10"/>
      <c r="E246" s="212" t="s">
        <v>7</v>
      </c>
      <c r="F246" s="213"/>
      <c r="G246" s="214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212" t="s">
        <v>7</v>
      </c>
      <c r="AB246" s="213"/>
      <c r="AC246" s="214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>
      <c r="B248" s="12"/>
      <c r="C248" s="10"/>
      <c r="N248" s="212" t="s">
        <v>7</v>
      </c>
      <c r="O248" s="213"/>
      <c r="P248" s="213"/>
      <c r="Q248" s="214"/>
      <c r="R248" s="18">
        <f>SUM(R232:R247)</f>
        <v>0</v>
      </c>
      <c r="S248" s="3"/>
      <c r="V248" s="17"/>
      <c r="X248" s="12"/>
      <c r="Y248" s="10"/>
      <c r="AJ248" s="212" t="s">
        <v>7</v>
      </c>
      <c r="AK248" s="213"/>
      <c r="AL248" s="213"/>
      <c r="AM248" s="214"/>
      <c r="AN248" s="18">
        <f>SUM(AN232:AN247)</f>
        <v>0</v>
      </c>
      <c r="AO248" s="3"/>
    </row>
    <row r="249" spans="2:41">
      <c r="B249" s="12"/>
      <c r="C249" s="10"/>
      <c r="V249" s="17"/>
      <c r="X249" s="12"/>
      <c r="Y249" s="10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E251" s="14"/>
      <c r="V251" s="17"/>
      <c r="X251" s="12"/>
      <c r="Y251" s="10"/>
      <c r="AA251" s="14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31">
      <c r="B257" s="11"/>
      <c r="C257" s="10"/>
      <c r="V257" s="17"/>
      <c r="X257" s="11"/>
      <c r="Y257" s="10"/>
    </row>
    <row r="258" spans="2:31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>
      <c r="E259" s="1" t="s">
        <v>19</v>
      </c>
      <c r="V259" s="17"/>
      <c r="AA259" s="1" t="s">
        <v>19</v>
      </c>
    </row>
    <row r="260" spans="2:31">
      <c r="V260" s="17"/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  <c r="AC271" s="215" t="s">
        <v>29</v>
      </c>
      <c r="AD271" s="215"/>
      <c r="AE271" s="215"/>
    </row>
    <row r="272" spans="2:31">
      <c r="H272" s="216" t="s">
        <v>28</v>
      </c>
      <c r="I272" s="216"/>
      <c r="J272" s="216"/>
      <c r="V272" s="17"/>
      <c r="AC272" s="215"/>
      <c r="AD272" s="215"/>
      <c r="AE272" s="215"/>
    </row>
    <row r="273" spans="2:41">
      <c r="H273" s="216"/>
      <c r="I273" s="216"/>
      <c r="J273" s="216"/>
      <c r="V273" s="17"/>
      <c r="AC273" s="215"/>
      <c r="AD273" s="215"/>
      <c r="AE273" s="215"/>
    </row>
    <row r="274" spans="2:41">
      <c r="V274" s="17"/>
    </row>
    <row r="275" spans="2:41">
      <c r="V275" s="17"/>
    </row>
    <row r="276" spans="2:41" ht="23.25">
      <c r="B276" s="22" t="s">
        <v>65</v>
      </c>
      <c r="V276" s="17"/>
      <c r="X276" s="22" t="s">
        <v>65</v>
      </c>
    </row>
    <row r="277" spans="2:41" ht="23.25">
      <c r="B277" s="23" t="s">
        <v>32</v>
      </c>
      <c r="C277" s="20">
        <f>IF(X230="PAGADO",0,Y235)</f>
        <v>0</v>
      </c>
      <c r="E277" s="217" t="s">
        <v>20</v>
      </c>
      <c r="F277" s="217"/>
      <c r="G277" s="217"/>
      <c r="H277" s="217"/>
      <c r="V277" s="17"/>
      <c r="X277" s="23" t="s">
        <v>282</v>
      </c>
      <c r="Y277" s="20">
        <f>IF(B277="PAGADO",0,C282)</f>
        <v>0</v>
      </c>
      <c r="AA277" s="217" t="s">
        <v>134</v>
      </c>
      <c r="AB277" s="217"/>
      <c r="AC277" s="217"/>
      <c r="AD277" s="217"/>
    </row>
    <row r="278" spans="2:41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616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>
      <c r="B283" s="218" t="str">
        <f>IF(C282&lt;0,"NO PAGAR","COBRAR")</f>
        <v>COBRAR</v>
      </c>
      <c r="C283" s="218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218" t="str">
        <f>IF(Y282&lt;0,"NO PAGAR","COBRAR")</f>
        <v>COBRAR</v>
      </c>
      <c r="Y283" s="218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210" t="s">
        <v>9</v>
      </c>
      <c r="C284" s="211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210" t="s">
        <v>9</v>
      </c>
      <c r="Y284" s="211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17</v>
      </c>
      <c r="C293" s="10"/>
      <c r="E293" s="212" t="s">
        <v>7</v>
      </c>
      <c r="F293" s="213"/>
      <c r="G293" s="214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212" t="s">
        <v>7</v>
      </c>
      <c r="AB293" s="213"/>
      <c r="AC293" s="214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>
      <c r="B295" s="12"/>
      <c r="C295" s="10"/>
      <c r="N295" s="212" t="s">
        <v>7</v>
      </c>
      <c r="O295" s="213"/>
      <c r="P295" s="213"/>
      <c r="Q295" s="214"/>
      <c r="R295" s="18">
        <f>SUM(R279:R294)</f>
        <v>0</v>
      </c>
      <c r="S295" s="3"/>
      <c r="V295" s="17"/>
      <c r="X295" s="12"/>
      <c r="Y295" s="10"/>
      <c r="AJ295" s="212" t="s">
        <v>7</v>
      </c>
      <c r="AK295" s="213"/>
      <c r="AL295" s="213"/>
      <c r="AM295" s="214"/>
      <c r="AN295" s="18">
        <f>SUM(AN279:AN294)</f>
        <v>0</v>
      </c>
      <c r="AO295" s="3"/>
    </row>
    <row r="296" spans="2:41">
      <c r="B296" s="12"/>
      <c r="C296" s="10"/>
      <c r="V296" s="17"/>
      <c r="X296" s="12"/>
      <c r="Y296" s="10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E298" s="14"/>
      <c r="V298" s="17"/>
      <c r="X298" s="12"/>
      <c r="Y298" s="10"/>
      <c r="AA298" s="14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1"/>
      <c r="C303" s="10"/>
      <c r="V303" s="17"/>
      <c r="X303" s="11"/>
      <c r="Y303" s="10"/>
    </row>
    <row r="304" spans="2:41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>
      <c r="E306" s="1" t="s">
        <v>19</v>
      </c>
      <c r="V306" s="17"/>
      <c r="AA306" s="1" t="s">
        <v>19</v>
      </c>
    </row>
    <row r="307" spans="1:43">
      <c r="V307" s="17"/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V316" s="17"/>
    </row>
    <row r="317" spans="1:43">
      <c r="H317" s="216" t="s">
        <v>30</v>
      </c>
      <c r="I317" s="216"/>
      <c r="J317" s="216"/>
      <c r="V317" s="17"/>
      <c r="AA317" s="216" t="s">
        <v>31</v>
      </c>
      <c r="AB317" s="216"/>
      <c r="AC317" s="216"/>
    </row>
    <row r="318" spans="1:43">
      <c r="H318" s="216"/>
      <c r="I318" s="216"/>
      <c r="J318" s="216"/>
      <c r="V318" s="17"/>
      <c r="AA318" s="216"/>
      <c r="AB318" s="216"/>
      <c r="AC318" s="216"/>
    </row>
    <row r="319" spans="1:43">
      <c r="V319" s="17"/>
    </row>
    <row r="320" spans="1:43">
      <c r="V320" s="17"/>
    </row>
    <row r="321" spans="2:41" ht="23.25">
      <c r="B321" s="24" t="s">
        <v>65</v>
      </c>
      <c r="V321" s="17"/>
      <c r="X321" s="22" t="s">
        <v>65</v>
      </c>
    </row>
    <row r="322" spans="2:41" ht="23.25">
      <c r="B322" s="23" t="s">
        <v>32</v>
      </c>
      <c r="C322" s="20">
        <f>IF(X277="PAGADO",0,C282)</f>
        <v>0</v>
      </c>
      <c r="E322" s="217" t="s">
        <v>20</v>
      </c>
      <c r="F322" s="217"/>
      <c r="G322" s="217"/>
      <c r="H322" s="217"/>
      <c r="V322" s="17"/>
      <c r="X322" s="23" t="s">
        <v>32</v>
      </c>
      <c r="Y322" s="20">
        <f>IF(B1072="PAGADO",0,C327)</f>
        <v>0</v>
      </c>
      <c r="AA322" s="217" t="s">
        <v>20</v>
      </c>
      <c r="AB322" s="217"/>
      <c r="AC322" s="217"/>
      <c r="AD322" s="217"/>
    </row>
    <row r="323" spans="2:41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219" t="str">
        <f>IF(Y327&lt;0,"NO PAGAR","COBRAR'")</f>
        <v>COBRAR'</v>
      </c>
      <c r="Y328" s="219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>
      <c r="B329" s="219" t="str">
        <f>IF(C327&lt;0,"NO PAGAR","COBRAR'")</f>
        <v>COBRAR'</v>
      </c>
      <c r="C329" s="219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>
      <c r="B330" s="210" t="s">
        <v>9</v>
      </c>
      <c r="C330" s="211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210" t="s">
        <v>9</v>
      </c>
      <c r="Y330" s="211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16</v>
      </c>
      <c r="C338" s="10"/>
      <c r="E338" s="212" t="s">
        <v>7</v>
      </c>
      <c r="F338" s="213"/>
      <c r="G338" s="214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212" t="s">
        <v>7</v>
      </c>
      <c r="AB338" s="213"/>
      <c r="AC338" s="214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>
      <c r="B340" s="12"/>
      <c r="C340" s="10"/>
      <c r="N340" s="212" t="s">
        <v>7</v>
      </c>
      <c r="O340" s="213"/>
      <c r="P340" s="213"/>
      <c r="Q340" s="214"/>
      <c r="R340" s="18">
        <f>SUM(R324:R339)</f>
        <v>0</v>
      </c>
      <c r="S340" s="3"/>
      <c r="V340" s="17"/>
      <c r="X340" s="12"/>
      <c r="Y340" s="10"/>
      <c r="AJ340" s="212" t="s">
        <v>7</v>
      </c>
      <c r="AK340" s="213"/>
      <c r="AL340" s="213"/>
      <c r="AM340" s="214"/>
      <c r="AN340" s="18">
        <f>SUM(AN324:AN339)</f>
        <v>0</v>
      </c>
      <c r="AO340" s="3"/>
    </row>
    <row r="341" spans="2:41">
      <c r="B341" s="12"/>
      <c r="C341" s="10"/>
      <c r="V341" s="17"/>
      <c r="X341" s="12"/>
      <c r="Y341" s="10"/>
    </row>
    <row r="342" spans="2:41">
      <c r="B342" s="12"/>
      <c r="C342" s="10"/>
      <c r="V342" s="17"/>
      <c r="X342" s="12"/>
      <c r="Y342" s="10"/>
    </row>
    <row r="343" spans="2:41">
      <c r="B343" s="12"/>
      <c r="C343" s="10"/>
      <c r="E343" s="14"/>
      <c r="V343" s="17"/>
      <c r="X343" s="12"/>
      <c r="Y343" s="10"/>
      <c r="AA343" s="14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V345" s="17"/>
      <c r="X345" s="12"/>
      <c r="Y345" s="10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1"/>
      <c r="C349" s="10"/>
      <c r="V349" s="17"/>
      <c r="X349" s="11"/>
      <c r="Y349" s="10"/>
    </row>
    <row r="350" spans="2:41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>
      <c r="E351" s="1" t="s">
        <v>19</v>
      </c>
      <c r="V351" s="17"/>
      <c r="AA351" s="1" t="s">
        <v>19</v>
      </c>
    </row>
    <row r="352" spans="2:41">
      <c r="V352" s="17"/>
    </row>
    <row r="353" spans="8:31">
      <c r="V353" s="17"/>
    </row>
    <row r="354" spans="8:31">
      <c r="V354" s="17"/>
    </row>
    <row r="355" spans="8:31">
      <c r="V355" s="17"/>
    </row>
    <row r="356" spans="8:31">
      <c r="V356" s="17"/>
    </row>
    <row r="357" spans="8:31">
      <c r="V357" s="17"/>
    </row>
    <row r="358" spans="8:31">
      <c r="V358" s="17"/>
    </row>
    <row r="359" spans="8:31">
      <c r="V359" s="17"/>
    </row>
    <row r="360" spans="8:31">
      <c r="V360" s="17"/>
    </row>
    <row r="361" spans="8:31">
      <c r="V361" s="17"/>
    </row>
    <row r="362" spans="8:31">
      <c r="V362" s="17"/>
    </row>
    <row r="363" spans="8:31">
      <c r="V363" s="17"/>
    </row>
    <row r="364" spans="8:31">
      <c r="V364" s="17"/>
      <c r="AC364" s="215" t="s">
        <v>29</v>
      </c>
      <c r="AD364" s="215"/>
      <c r="AE364" s="215"/>
    </row>
    <row r="365" spans="8:31">
      <c r="H365" s="216" t="s">
        <v>28</v>
      </c>
      <c r="I365" s="216"/>
      <c r="J365" s="216"/>
      <c r="V365" s="17"/>
      <c r="AC365" s="215"/>
      <c r="AD365" s="215"/>
      <c r="AE365" s="215"/>
    </row>
    <row r="366" spans="8:31">
      <c r="H366" s="216"/>
      <c r="I366" s="216"/>
      <c r="J366" s="216"/>
      <c r="V366" s="17"/>
      <c r="AC366" s="215"/>
      <c r="AD366" s="215"/>
      <c r="AE366" s="215"/>
    </row>
    <row r="367" spans="8:31">
      <c r="V367" s="17"/>
    </row>
    <row r="368" spans="8:31">
      <c r="V368" s="17"/>
    </row>
    <row r="369" spans="2:41" ht="23.25">
      <c r="B369" s="22" t="s">
        <v>64</v>
      </c>
      <c r="V369" s="17"/>
      <c r="X369" s="22" t="s">
        <v>64</v>
      </c>
    </row>
    <row r="370" spans="2:41" ht="23.25">
      <c r="B370" s="23" t="s">
        <v>32</v>
      </c>
      <c r="C370" s="20">
        <f>IF(X322="PAGADO",0,Y327)</f>
        <v>0</v>
      </c>
      <c r="E370" s="217" t="s">
        <v>20</v>
      </c>
      <c r="F370" s="217"/>
      <c r="G370" s="217"/>
      <c r="H370" s="217"/>
      <c r="V370" s="17"/>
      <c r="X370" s="23" t="s">
        <v>32</v>
      </c>
      <c r="Y370" s="20">
        <f>IF(B370="PAGADO",0,C375)</f>
        <v>0</v>
      </c>
      <c r="AA370" s="217" t="s">
        <v>20</v>
      </c>
      <c r="AB370" s="217"/>
      <c r="AC370" s="217"/>
      <c r="AD370" s="217"/>
    </row>
    <row r="371" spans="2:41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>
      <c r="B376" s="218" t="str">
        <f>IF(C375&lt;0,"NO PAGAR","COBRAR")</f>
        <v>COBRAR</v>
      </c>
      <c r="C376" s="218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218" t="str">
        <f>IF(Y375&lt;0,"NO PAGAR","COBRAR")</f>
        <v>COBRAR</v>
      </c>
      <c r="Y376" s="218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210" t="s">
        <v>9</v>
      </c>
      <c r="C377" s="211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210" t="s">
        <v>9</v>
      </c>
      <c r="Y377" s="211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17</v>
      </c>
      <c r="C386" s="10"/>
      <c r="E386" s="212" t="s">
        <v>7</v>
      </c>
      <c r="F386" s="213"/>
      <c r="G386" s="214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212" t="s">
        <v>7</v>
      </c>
      <c r="AB386" s="213"/>
      <c r="AC386" s="214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>
      <c r="B388" s="12"/>
      <c r="C388" s="10"/>
      <c r="N388" s="212" t="s">
        <v>7</v>
      </c>
      <c r="O388" s="213"/>
      <c r="P388" s="213"/>
      <c r="Q388" s="214"/>
      <c r="R388" s="18">
        <f>SUM(R372:R387)</f>
        <v>0</v>
      </c>
      <c r="S388" s="3"/>
      <c r="V388" s="17"/>
      <c r="X388" s="12"/>
      <c r="Y388" s="10"/>
      <c r="AJ388" s="212" t="s">
        <v>7</v>
      </c>
      <c r="AK388" s="213"/>
      <c r="AL388" s="213"/>
      <c r="AM388" s="214"/>
      <c r="AN388" s="18">
        <f>SUM(AN372:AN387)</f>
        <v>0</v>
      </c>
      <c r="AO388" s="3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V390" s="17"/>
      <c r="X390" s="12"/>
      <c r="Y390" s="10"/>
    </row>
    <row r="391" spans="2:41">
      <c r="B391" s="12"/>
      <c r="C391" s="10"/>
      <c r="E391" s="14"/>
      <c r="V391" s="17"/>
      <c r="X391" s="12"/>
      <c r="Y391" s="10"/>
      <c r="AA391" s="14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1"/>
      <c r="C396" s="10"/>
      <c r="V396" s="17"/>
      <c r="X396" s="11"/>
      <c r="Y396" s="10"/>
    </row>
    <row r="397" spans="2:41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>
      <c r="E399" s="1" t="s">
        <v>19</v>
      </c>
      <c r="V399" s="17"/>
      <c r="AA399" s="1" t="s">
        <v>19</v>
      </c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>
      <c r="H410" s="216" t="s">
        <v>30</v>
      </c>
      <c r="I410" s="216"/>
      <c r="J410" s="216"/>
      <c r="V410" s="17"/>
      <c r="AA410" s="216" t="s">
        <v>31</v>
      </c>
      <c r="AB410" s="216"/>
      <c r="AC410" s="216"/>
    </row>
    <row r="411" spans="1:43">
      <c r="H411" s="216"/>
      <c r="I411" s="216"/>
      <c r="J411" s="216"/>
      <c r="V411" s="17"/>
      <c r="AA411" s="216"/>
      <c r="AB411" s="216"/>
      <c r="AC411" s="216"/>
    </row>
    <row r="412" spans="1:43">
      <c r="V412" s="17"/>
    </row>
    <row r="413" spans="1:43">
      <c r="V413" s="17"/>
    </row>
    <row r="414" spans="1:43" ht="23.25">
      <c r="B414" s="24" t="s">
        <v>64</v>
      </c>
      <c r="V414" s="17"/>
      <c r="X414" s="22" t="s">
        <v>64</v>
      </c>
    </row>
    <row r="415" spans="1:43" ht="23.25">
      <c r="B415" s="23" t="s">
        <v>32</v>
      </c>
      <c r="C415" s="20">
        <f>IF(X370="PAGADO",0,C375)</f>
        <v>0</v>
      </c>
      <c r="E415" s="217" t="s">
        <v>20</v>
      </c>
      <c r="F415" s="217"/>
      <c r="G415" s="217"/>
      <c r="H415" s="217"/>
      <c r="V415" s="17"/>
      <c r="X415" s="23" t="s">
        <v>156</v>
      </c>
      <c r="Y415" s="20">
        <f>IF(B1165="PAGADO",0,C420)</f>
        <v>0</v>
      </c>
      <c r="AA415" s="217" t="s">
        <v>858</v>
      </c>
      <c r="AB415" s="217"/>
      <c r="AC415" s="217"/>
      <c r="AD415" s="217"/>
    </row>
    <row r="416" spans="1:43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859</v>
      </c>
      <c r="AJ417" s="3"/>
      <c r="AK417" s="3"/>
      <c r="AL417" s="3"/>
      <c r="AM417" s="3"/>
      <c r="AN417" s="18"/>
      <c r="AO417" s="3"/>
    </row>
    <row r="418" spans="2:41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550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1" t="s">
        <v>9</v>
      </c>
      <c r="C419" s="20">
        <f>C436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550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219" t="str">
        <f>IF(Y420&lt;0,"NO PAGAR","COBRAR'")</f>
        <v>COBRAR'</v>
      </c>
      <c r="Y421" s="219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219" t="str">
        <f>IF(C420&lt;0,"NO PAGAR","COBRAR'")</f>
        <v>COBRAR'</v>
      </c>
      <c r="C422" s="219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210" t="s">
        <v>9</v>
      </c>
      <c r="C423" s="211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10" t="s">
        <v>9</v>
      </c>
      <c r="Y423" s="211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16</v>
      </c>
      <c r="C431" s="10"/>
      <c r="E431" s="212" t="s">
        <v>7</v>
      </c>
      <c r="F431" s="213"/>
      <c r="G431" s="214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212" t="s">
        <v>7</v>
      </c>
      <c r="AB431" s="213"/>
      <c r="AC431" s="214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>
      <c r="B433" s="12"/>
      <c r="C433" s="10"/>
      <c r="N433" s="212" t="s">
        <v>7</v>
      </c>
      <c r="O433" s="213"/>
      <c r="P433" s="213"/>
      <c r="Q433" s="214"/>
      <c r="R433" s="18">
        <f>SUM(R417:R432)</f>
        <v>0</v>
      </c>
      <c r="S433" s="3"/>
      <c r="V433" s="17"/>
      <c r="X433" s="12"/>
      <c r="Y433" s="10"/>
      <c r="AJ433" s="212" t="s">
        <v>7</v>
      </c>
      <c r="AK433" s="213"/>
      <c r="AL433" s="213"/>
      <c r="AM433" s="214"/>
      <c r="AN433" s="18">
        <f>SUM(AN417:AN432)</f>
        <v>0</v>
      </c>
      <c r="AO433" s="3"/>
    </row>
    <row r="434" spans="2:41">
      <c r="B434" s="12"/>
      <c r="C434" s="10"/>
      <c r="V434" s="17"/>
      <c r="X434" s="12"/>
      <c r="Y434" s="10"/>
    </row>
    <row r="435" spans="2:41">
      <c r="B435" s="11"/>
      <c r="C435" s="10"/>
      <c r="V435" s="17"/>
      <c r="X435" s="11"/>
      <c r="Y435" s="10"/>
    </row>
    <row r="436" spans="2:41">
      <c r="B436" s="15" t="s">
        <v>18</v>
      </c>
      <c r="C436" s="16">
        <f>SUM(C424:C435)</f>
        <v>0</v>
      </c>
      <c r="D436" t="s">
        <v>22</v>
      </c>
      <c r="E436" t="s">
        <v>21</v>
      </c>
      <c r="V436" s="17"/>
      <c r="X436" s="15" t="s">
        <v>18</v>
      </c>
      <c r="Y436" s="16">
        <f>SUM(Y424:Y435)</f>
        <v>0</v>
      </c>
      <c r="Z436" t="s">
        <v>22</v>
      </c>
      <c r="AA436" t="s">
        <v>21</v>
      </c>
    </row>
    <row r="437" spans="2:41">
      <c r="E437" s="1" t="s">
        <v>19</v>
      </c>
      <c r="V437" s="17"/>
      <c r="AA437" s="1" t="s">
        <v>19</v>
      </c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C454" s="215" t="s">
        <v>29</v>
      </c>
      <c r="AD454" s="215"/>
      <c r="AE454" s="215"/>
    </row>
    <row r="455" spans="2:41">
      <c r="H455" s="216" t="s">
        <v>28</v>
      </c>
      <c r="I455" s="216"/>
      <c r="J455" s="216"/>
      <c r="V455" s="17"/>
      <c r="AC455" s="215"/>
      <c r="AD455" s="215"/>
      <c r="AE455" s="215"/>
    </row>
    <row r="456" spans="2:41">
      <c r="H456" s="216"/>
      <c r="I456" s="216"/>
      <c r="J456" s="216"/>
      <c r="V456" s="17"/>
      <c r="AC456" s="215"/>
      <c r="AD456" s="215"/>
      <c r="AE456" s="215"/>
    </row>
    <row r="457" spans="2:41">
      <c r="V457" s="17"/>
    </row>
    <row r="458" spans="2:41">
      <c r="V458" s="17"/>
    </row>
    <row r="459" spans="2:41" ht="23.25">
      <c r="B459" s="22" t="s">
        <v>66</v>
      </c>
      <c r="V459" s="17"/>
      <c r="X459" s="22" t="s">
        <v>66</v>
      </c>
    </row>
    <row r="460" spans="2:41" ht="23.25">
      <c r="B460" s="23" t="s">
        <v>32</v>
      </c>
      <c r="C460" s="20">
        <f>IF(X415="PAGADO",0,Y420)</f>
        <v>0</v>
      </c>
      <c r="E460" s="217" t="s">
        <v>20</v>
      </c>
      <c r="F460" s="217"/>
      <c r="G460" s="217"/>
      <c r="H460" s="217"/>
      <c r="V460" s="17"/>
      <c r="X460" s="23" t="s">
        <v>32</v>
      </c>
      <c r="Y460" s="20">
        <f>IF(B460="PAGADO",0,C465)</f>
        <v>0</v>
      </c>
      <c r="AA460" s="217" t="s">
        <v>919</v>
      </c>
      <c r="AB460" s="217"/>
      <c r="AC460" s="217"/>
      <c r="AD460" s="217"/>
    </row>
    <row r="461" spans="2:41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150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>
        <v>45085</v>
      </c>
      <c r="AB462" s="3" t="s">
        <v>920</v>
      </c>
      <c r="AC462" s="3"/>
      <c r="AD462" s="5">
        <v>150</v>
      </c>
      <c r="AJ462" s="3"/>
      <c r="AK462" s="3"/>
      <c r="AL462" s="3"/>
      <c r="AM462" s="3"/>
      <c r="AN462" s="18"/>
      <c r="AO462" s="3"/>
    </row>
    <row r="463" spans="2:41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150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" t="s">
        <v>9</v>
      </c>
      <c r="C464" s="20">
        <f>C487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6" t="s">
        <v>25</v>
      </c>
      <c r="C465" s="21">
        <f>C463-C464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150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>
      <c r="B466" s="218" t="str">
        <f>IF(C465&lt;0,"NO PAGAR","COBRAR")</f>
        <v>COBRAR</v>
      </c>
      <c r="C466" s="218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218" t="str">
        <f>IF(Y465&lt;0,"NO PAGAR","COBRAR")</f>
        <v>COBRAR</v>
      </c>
      <c r="Y466" s="218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210" t="s">
        <v>9</v>
      </c>
      <c r="C467" s="211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210" t="s">
        <v>9</v>
      </c>
      <c r="Y467" s="211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9" t="str">
        <f>IF(C501&lt;0,"SALDO A FAVOR","SALDO ADELANTAD0'")</f>
        <v>SALDO ADELANTAD0'</v>
      </c>
      <c r="C468" s="10" t="b">
        <f>IF(Y420&lt;=0,Y420*-1)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 FAVOR'</v>
      </c>
      <c r="Y468" s="10">
        <f>IF(C465&lt;=0,C465*-1)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17</v>
      </c>
      <c r="C476" s="10"/>
      <c r="E476" s="212" t="s">
        <v>7</v>
      </c>
      <c r="F476" s="213"/>
      <c r="G476" s="214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212" t="s">
        <v>7</v>
      </c>
      <c r="AB476" s="213"/>
      <c r="AC476" s="214"/>
      <c r="AD476" s="5">
        <f>SUM(AD462:AD475)</f>
        <v>150</v>
      </c>
      <c r="AJ476" s="3"/>
      <c r="AK476" s="3"/>
      <c r="AL476" s="3"/>
      <c r="AM476" s="3"/>
      <c r="AN476" s="18"/>
      <c r="AO476" s="3"/>
    </row>
    <row r="477" spans="2:41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>
      <c r="B478" s="12"/>
      <c r="C478" s="10"/>
      <c r="N478" s="212" t="s">
        <v>7</v>
      </c>
      <c r="O478" s="213"/>
      <c r="P478" s="213"/>
      <c r="Q478" s="214"/>
      <c r="R478" s="18">
        <f>SUM(R462:R477)</f>
        <v>0</v>
      </c>
      <c r="S478" s="3"/>
      <c r="V478" s="17"/>
      <c r="X478" s="12"/>
      <c r="Y478" s="10"/>
      <c r="AJ478" s="212" t="s">
        <v>7</v>
      </c>
      <c r="AK478" s="213"/>
      <c r="AL478" s="213"/>
      <c r="AM478" s="214"/>
      <c r="AN478" s="18">
        <f>SUM(AN462:AN477)</f>
        <v>0</v>
      </c>
      <c r="AO478" s="3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V480" s="17"/>
      <c r="X480" s="12"/>
      <c r="Y480" s="10"/>
    </row>
    <row r="481" spans="1:43">
      <c r="B481" s="12"/>
      <c r="C481" s="10"/>
      <c r="E481" s="14"/>
      <c r="V481" s="17"/>
      <c r="X481" s="12"/>
      <c r="Y481" s="10"/>
      <c r="AA481" s="14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2"/>
      <c r="C485" s="10"/>
      <c r="V485" s="17"/>
      <c r="X485" s="12"/>
      <c r="Y485" s="10"/>
    </row>
    <row r="486" spans="1:43">
      <c r="B486" s="11"/>
      <c r="C486" s="10"/>
      <c r="V486" s="17"/>
      <c r="X486" s="11"/>
      <c r="Y486" s="10"/>
    </row>
    <row r="487" spans="1:43">
      <c r="B487" s="15" t="s">
        <v>18</v>
      </c>
      <c r="C487" s="16">
        <f>SUM(C468:C486)</f>
        <v>0</v>
      </c>
      <c r="V487" s="17"/>
      <c r="X487" s="15" t="s">
        <v>18</v>
      </c>
      <c r="Y487" s="16">
        <f>SUM(Y468:Y486)</f>
        <v>0</v>
      </c>
    </row>
    <row r="488" spans="1:43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>
      <c r="E489" s="1" t="s">
        <v>19</v>
      </c>
      <c r="V489" s="17"/>
      <c r="AA489" s="1" t="s">
        <v>19</v>
      </c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V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>
      <c r="V499" s="17"/>
    </row>
    <row r="500" spans="1:43">
      <c r="H500" s="216" t="s">
        <v>30</v>
      </c>
      <c r="I500" s="216"/>
      <c r="J500" s="216"/>
      <c r="V500" s="17"/>
      <c r="AA500" s="216" t="s">
        <v>31</v>
      </c>
      <c r="AB500" s="216"/>
      <c r="AC500" s="216"/>
    </row>
    <row r="501" spans="1:43">
      <c r="H501" s="216"/>
      <c r="I501" s="216"/>
      <c r="J501" s="216"/>
      <c r="V501" s="17"/>
      <c r="AA501" s="216"/>
      <c r="AB501" s="216"/>
      <c r="AC501" s="216"/>
    </row>
    <row r="502" spans="1:43">
      <c r="V502" s="17"/>
    </row>
    <row r="503" spans="1:43">
      <c r="V503" s="17"/>
    </row>
    <row r="504" spans="1:43" ht="23.25">
      <c r="B504" s="24" t="s">
        <v>66</v>
      </c>
      <c r="V504" s="17"/>
      <c r="X504" s="22" t="s">
        <v>66</v>
      </c>
    </row>
    <row r="505" spans="1:43" ht="23.25">
      <c r="B505" s="23" t="s">
        <v>82</v>
      </c>
      <c r="C505" s="20">
        <f>IF(X460="PAGADO",0,C465)</f>
        <v>0</v>
      </c>
      <c r="E505" s="217" t="s">
        <v>989</v>
      </c>
      <c r="F505" s="217"/>
      <c r="G505" s="217"/>
      <c r="H505" s="217"/>
      <c r="V505" s="17"/>
      <c r="X505" s="23" t="s">
        <v>156</v>
      </c>
      <c r="Y505" s="20">
        <f>IF(B505="PAGADO",0,C510)</f>
        <v>0</v>
      </c>
      <c r="AA505" s="217" t="s">
        <v>20</v>
      </c>
      <c r="AB505" s="217"/>
      <c r="AC505" s="217"/>
      <c r="AD505" s="217"/>
    </row>
    <row r="506" spans="1:43">
      <c r="B506" s="1" t="s">
        <v>0</v>
      </c>
      <c r="C506" s="19">
        <f>H521</f>
        <v>500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550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>
      <c r="C507" s="20"/>
      <c r="E507" s="4">
        <v>20</v>
      </c>
      <c r="F507" s="3" t="s">
        <v>990</v>
      </c>
      <c r="G507" s="3" t="s">
        <v>771</v>
      </c>
      <c r="H507" s="5">
        <v>500</v>
      </c>
      <c r="I507" t="s">
        <v>921</v>
      </c>
      <c r="N507" s="3"/>
      <c r="O507" s="3"/>
      <c r="P507" s="3"/>
      <c r="Q507" s="3"/>
      <c r="R507" s="18"/>
      <c r="S507" s="3"/>
      <c r="V507" s="17"/>
      <c r="Y507" s="20"/>
      <c r="AA507" s="4">
        <v>45070</v>
      </c>
      <c r="AB507" s="3" t="s">
        <v>194</v>
      </c>
      <c r="AC507" s="3" t="s">
        <v>918</v>
      </c>
      <c r="AD507" s="5">
        <v>550</v>
      </c>
      <c r="AE507" t="s">
        <v>996</v>
      </c>
      <c r="AJ507" s="3"/>
      <c r="AK507" s="3"/>
      <c r="AL507" s="3"/>
      <c r="AM507" s="3"/>
      <c r="AN507" s="18"/>
      <c r="AO507" s="3"/>
    </row>
    <row r="508" spans="1:43">
      <c r="B508" s="1" t="s">
        <v>24</v>
      </c>
      <c r="C508" s="19">
        <f>IF(C505&gt;0,C505+C506,C506)</f>
        <v>500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550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1" t="s">
        <v>9</v>
      </c>
      <c r="C509" s="20">
        <f>C526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Y526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>
      <c r="B510" s="6" t="s">
        <v>26</v>
      </c>
      <c r="C510" s="21">
        <f>C508-C509</f>
        <v>500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550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219" t="str">
        <f>IF(Y510&lt;0,"NO PAGAR","COBRAR'")</f>
        <v>COBRAR'</v>
      </c>
      <c r="Y511" s="219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>
      <c r="B512" s="219" t="s">
        <v>991</v>
      </c>
      <c r="C512" s="219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210" t="s">
        <v>9</v>
      </c>
      <c r="C513" s="211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210" t="s">
        <v>9</v>
      </c>
      <c r="Y513" s="211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9" t="str">
        <f>IF(Y465&lt;0,"SALDO ADELANTADO","SALDO A FAVOR '")</f>
        <v>SALDO A FAVOR '</v>
      </c>
      <c r="C514" s="10" t="b">
        <f>IF(Y465&lt;=0,Y465*-1)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 FAVOR'</v>
      </c>
      <c r="Y514" s="10" t="b">
        <f>IF(C510&lt;=0,C510*-1)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953</v>
      </c>
      <c r="C521" s="10"/>
      <c r="E521" s="212" t="s">
        <v>7</v>
      </c>
      <c r="F521" s="213"/>
      <c r="G521" s="214"/>
      <c r="H521" s="5">
        <f>SUM(H507:H520)</f>
        <v>500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212" t="s">
        <v>7</v>
      </c>
      <c r="AB521" s="213"/>
      <c r="AC521" s="214"/>
      <c r="AD521" s="5">
        <f>SUM(AD507:AD520)</f>
        <v>550</v>
      </c>
      <c r="AJ521" s="3"/>
      <c r="AK521" s="3"/>
      <c r="AL521" s="3"/>
      <c r="AM521" s="3"/>
      <c r="AN521" s="18"/>
      <c r="AO521" s="3"/>
    </row>
    <row r="522" spans="2:41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>
      <c r="B523" s="12"/>
      <c r="C523" s="10"/>
      <c r="N523" s="212" t="s">
        <v>7</v>
      </c>
      <c r="O523" s="213"/>
      <c r="P523" s="213"/>
      <c r="Q523" s="214"/>
      <c r="R523" s="18">
        <f>SUM(R507:R522)</f>
        <v>0</v>
      </c>
      <c r="S523" s="3"/>
      <c r="V523" s="17"/>
      <c r="X523" s="12"/>
      <c r="Y523" s="10"/>
      <c r="AJ523" s="212" t="s">
        <v>7</v>
      </c>
      <c r="AK523" s="213"/>
      <c r="AL523" s="213"/>
      <c r="AM523" s="214"/>
      <c r="AN523" s="18">
        <f>SUM(AN507:AN522)</f>
        <v>0</v>
      </c>
      <c r="AO523" s="3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SUM(C514:C525)</f>
        <v>0</v>
      </c>
      <c r="D526" t="s">
        <v>22</v>
      </c>
      <c r="E526" t="s">
        <v>21</v>
      </c>
      <c r="V526" s="17"/>
      <c r="X526" s="15" t="s">
        <v>18</v>
      </c>
      <c r="Y526" s="16">
        <f>SUM(Y514:Y525)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215" t="s">
        <v>29</v>
      </c>
      <c r="AD546" s="215"/>
      <c r="AE546" s="215"/>
    </row>
    <row r="547" spans="2:41">
      <c r="H547" s="216" t="s">
        <v>28</v>
      </c>
      <c r="I547" s="216"/>
      <c r="J547" s="216"/>
      <c r="V547" s="17"/>
      <c r="AC547" s="215"/>
      <c r="AD547" s="215"/>
      <c r="AE547" s="215"/>
    </row>
    <row r="548" spans="2:41">
      <c r="H548" s="216"/>
      <c r="I548" s="216"/>
      <c r="J548" s="216"/>
      <c r="V548" s="17"/>
      <c r="AC548" s="215"/>
      <c r="AD548" s="215"/>
      <c r="AE548" s="215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32</v>
      </c>
      <c r="C552" s="20">
        <f>IF(X505="PAGADO",0,Y510)</f>
        <v>0</v>
      </c>
      <c r="E552" s="217" t="s">
        <v>20</v>
      </c>
      <c r="F552" s="217"/>
      <c r="G552" s="217"/>
      <c r="H552" s="217"/>
      <c r="V552" s="17"/>
      <c r="X552" s="23" t="s">
        <v>32</v>
      </c>
      <c r="Y552" s="20">
        <f>IF(B552="PAGADO",0,C557)</f>
        <v>0</v>
      </c>
      <c r="AA552" s="217" t="s">
        <v>20</v>
      </c>
      <c r="AB552" s="217"/>
      <c r="AC552" s="217"/>
      <c r="AD552" s="217"/>
    </row>
    <row r="553" spans="2:41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C579</f>
        <v>0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Y579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218" t="str">
        <f>IF(C557&lt;0,"NO PAGAR","COBRAR")</f>
        <v>COBRAR</v>
      </c>
      <c r="C558" s="218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218" t="str">
        <f>IF(Y557&lt;0,"NO PAGAR","COBRAR")</f>
        <v>COBRAR</v>
      </c>
      <c r="Y558" s="218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210" t="s">
        <v>9</v>
      </c>
      <c r="C559" s="211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210" t="s">
        <v>9</v>
      </c>
      <c r="Y559" s="211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IF(C593&lt;0,"SALDO A FAVOR","SALDO ADELANTAD0'")</f>
        <v>SALDO ADELANTAD0'</v>
      </c>
      <c r="C560" s="10" t="b">
        <f>IF(Y510&lt;=0,Y510*-1)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212" t="s">
        <v>7</v>
      </c>
      <c r="F568" s="213"/>
      <c r="G568" s="214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212" t="s">
        <v>7</v>
      </c>
      <c r="AB568" s="213"/>
      <c r="AC568" s="214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N570" s="212" t="s">
        <v>7</v>
      </c>
      <c r="O570" s="213"/>
      <c r="P570" s="213"/>
      <c r="Q570" s="214"/>
      <c r="R570" s="18">
        <f>SUM(R554:R569)</f>
        <v>0</v>
      </c>
      <c r="S570" s="3"/>
      <c r="V570" s="17"/>
      <c r="X570" s="12"/>
      <c r="Y570" s="10"/>
      <c r="AJ570" s="212" t="s">
        <v>7</v>
      </c>
      <c r="AK570" s="213"/>
      <c r="AL570" s="213"/>
      <c r="AM570" s="214"/>
      <c r="AN570" s="18">
        <f>SUM(AN554:AN569)</f>
        <v>0</v>
      </c>
      <c r="AO570" s="3"/>
    </row>
    <row r="571" spans="2:41">
      <c r="B571" s="12"/>
      <c r="C571" s="10"/>
      <c r="V571" s="17"/>
      <c r="X571" s="12"/>
      <c r="Y571" s="10"/>
    </row>
    <row r="572" spans="2:41">
      <c r="B572" s="12"/>
      <c r="C572" s="10"/>
      <c r="V572" s="17"/>
      <c r="X572" s="12"/>
      <c r="Y572" s="10"/>
    </row>
    <row r="573" spans="2:41">
      <c r="B573" s="12"/>
      <c r="C573" s="10"/>
      <c r="E573" s="14"/>
      <c r="V573" s="17"/>
      <c r="X573" s="12"/>
      <c r="Y573" s="10"/>
      <c r="AA573" s="14"/>
    </row>
    <row r="574" spans="2:41">
      <c r="B574" s="12"/>
      <c r="C574" s="10"/>
      <c r="V574" s="17"/>
      <c r="X574" s="12"/>
      <c r="Y574" s="10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2"/>
      <c r="C577" s="10"/>
      <c r="V577" s="17"/>
      <c r="X577" s="12"/>
      <c r="Y577" s="10"/>
    </row>
    <row r="578" spans="1:43">
      <c r="B578" s="11"/>
      <c r="C578" s="10"/>
      <c r="V578" s="17"/>
      <c r="X578" s="11"/>
      <c r="Y578" s="10"/>
    </row>
    <row r="579" spans="1:43">
      <c r="B579" s="15" t="s">
        <v>18</v>
      </c>
      <c r="C579" s="16">
        <f>SUM(C560:C578)</f>
        <v>0</v>
      </c>
      <c r="V579" s="17"/>
      <c r="X579" s="15" t="s">
        <v>18</v>
      </c>
      <c r="Y579" s="16">
        <f>SUM(Y560:Y578)</f>
        <v>0</v>
      </c>
    </row>
    <row r="580" spans="1:43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>
      <c r="E581" s="1" t="s">
        <v>19</v>
      </c>
      <c r="V581" s="17"/>
      <c r="AA581" s="1" t="s">
        <v>19</v>
      </c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V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>
      <c r="V591" s="17"/>
    </row>
    <row r="592" spans="1:43">
      <c r="H592" s="216" t="s">
        <v>30</v>
      </c>
      <c r="I592" s="216"/>
      <c r="J592" s="216"/>
      <c r="V592" s="17"/>
      <c r="AA592" s="216" t="s">
        <v>31</v>
      </c>
      <c r="AB592" s="216"/>
      <c r="AC592" s="216"/>
    </row>
    <row r="593" spans="2:41">
      <c r="H593" s="216"/>
      <c r="I593" s="216"/>
      <c r="J593" s="216"/>
      <c r="V593" s="17"/>
      <c r="AA593" s="216"/>
      <c r="AB593" s="216"/>
      <c r="AC593" s="216"/>
    </row>
    <row r="594" spans="2:41">
      <c r="V594" s="17"/>
    </row>
    <row r="595" spans="2:41">
      <c r="V595" s="17"/>
    </row>
    <row r="596" spans="2:41" ht="23.25">
      <c r="B596" s="24" t="s">
        <v>67</v>
      </c>
      <c r="V596" s="17"/>
      <c r="X596" s="22" t="s">
        <v>67</v>
      </c>
    </row>
    <row r="597" spans="2:41" ht="23.25">
      <c r="B597" s="23" t="s">
        <v>32</v>
      </c>
      <c r="C597" s="20">
        <f>IF(X552="PAGADO",0,C557)</f>
        <v>0</v>
      </c>
      <c r="E597" s="217" t="s">
        <v>20</v>
      </c>
      <c r="F597" s="217"/>
      <c r="G597" s="217"/>
      <c r="H597" s="217"/>
      <c r="V597" s="17"/>
      <c r="X597" s="23" t="s">
        <v>32</v>
      </c>
      <c r="Y597" s="20">
        <f>IF(B1361="PAGADO",0,C602)</f>
        <v>0</v>
      </c>
      <c r="AA597" s="217" t="s">
        <v>20</v>
      </c>
      <c r="AB597" s="217"/>
      <c r="AC597" s="217"/>
      <c r="AD597" s="217"/>
    </row>
    <row r="598" spans="2:41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24</v>
      </c>
      <c r="C600" s="19">
        <f>IF(C597&gt;0,C597+C598,C598)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>
        <f>IF(Y597&gt;0,Y597+Y598,Y598)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" t="s">
        <v>9</v>
      </c>
      <c r="C601" s="20">
        <f>C625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>
        <f>Y625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6" t="s">
        <v>26</v>
      </c>
      <c r="C602" s="21">
        <f>C600-C601</f>
        <v>0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>
        <f>Y600-Y601</f>
        <v>0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219" t="str">
        <f>IF(Y602&lt;0,"NO PAGAR","COBRAR'")</f>
        <v>COBRAR'</v>
      </c>
      <c r="Y603" s="219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>
      <c r="B604" s="219" t="str">
        <f>IF(C602&lt;0,"NO PAGAR","COBRAR'")</f>
        <v>COBRAR'</v>
      </c>
      <c r="C604" s="219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210" t="s">
        <v>9</v>
      </c>
      <c r="C605" s="211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210" t="s">
        <v>9</v>
      </c>
      <c r="Y605" s="211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9" t="str">
        <f>IF(Y557&lt;0,"SALDO ADELANTADO","SALDO A FAVOR '")</f>
        <v>SALDO A FAVOR '</v>
      </c>
      <c r="C606" s="10">
        <f>IF(Y557&lt;=0,Y557*-1)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str">
        <f>IF(C602&lt;0,"SALDO ADELANTADO","SALDO A FAVOR'")</f>
        <v>SALDO A FAVOR'</v>
      </c>
      <c r="Y606" s="10">
        <f>IF(C602&lt;=0,C602*-1)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16</v>
      </c>
      <c r="C613" s="10"/>
      <c r="E613" s="212" t="s">
        <v>7</v>
      </c>
      <c r="F613" s="213"/>
      <c r="G613" s="214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212" t="s">
        <v>7</v>
      </c>
      <c r="AB613" s="213"/>
      <c r="AC613" s="214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>
      <c r="B615" s="12"/>
      <c r="C615" s="10"/>
      <c r="N615" s="212" t="s">
        <v>7</v>
      </c>
      <c r="O615" s="213"/>
      <c r="P615" s="213"/>
      <c r="Q615" s="214"/>
      <c r="R615" s="18">
        <f>SUM(R599:R614)</f>
        <v>0</v>
      </c>
      <c r="S615" s="3"/>
      <c r="V615" s="17"/>
      <c r="X615" s="12"/>
      <c r="Y615" s="10"/>
      <c r="AJ615" s="212" t="s">
        <v>7</v>
      </c>
      <c r="AK615" s="213"/>
      <c r="AL615" s="213"/>
      <c r="AM615" s="214"/>
      <c r="AN615" s="18">
        <f>SUM(AN599:AN614)</f>
        <v>0</v>
      </c>
      <c r="AO615" s="3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2"/>
      <c r="C618" s="10"/>
      <c r="E618" s="14"/>
      <c r="V618" s="17"/>
      <c r="X618" s="12"/>
      <c r="Y618" s="10"/>
      <c r="AA618" s="14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V623" s="17"/>
      <c r="X623" s="12"/>
      <c r="Y623" s="10"/>
    </row>
    <row r="624" spans="2:41">
      <c r="B624" s="11"/>
      <c r="C624" s="10"/>
      <c r="V624" s="17"/>
      <c r="X624" s="11"/>
      <c r="Y624" s="10"/>
    </row>
    <row r="625" spans="2:31">
      <c r="B625" s="15" t="s">
        <v>18</v>
      </c>
      <c r="C625" s="16">
        <f>SUM(C606:C624)</f>
        <v>0</v>
      </c>
      <c r="D625" t="s">
        <v>22</v>
      </c>
      <c r="E625" t="s">
        <v>21</v>
      </c>
      <c r="V625" s="17"/>
      <c r="X625" s="15" t="s">
        <v>18</v>
      </c>
      <c r="Y625" s="16">
        <f>SUM(Y606:Y624)</f>
        <v>0</v>
      </c>
      <c r="Z625" t="s">
        <v>22</v>
      </c>
      <c r="AA625" t="s">
        <v>21</v>
      </c>
    </row>
    <row r="626" spans="2:31">
      <c r="E626" s="1" t="s">
        <v>19</v>
      </c>
      <c r="V626" s="17"/>
      <c r="AA626" s="1" t="s">
        <v>19</v>
      </c>
    </row>
    <row r="627" spans="2:31">
      <c r="V627" s="17"/>
    </row>
    <row r="628" spans="2:31">
      <c r="V628" s="17"/>
    </row>
    <row r="629" spans="2:31">
      <c r="V629" s="17"/>
    </row>
    <row r="630" spans="2:31">
      <c r="V630" s="17"/>
    </row>
    <row r="631" spans="2:31">
      <c r="V631" s="17"/>
    </row>
    <row r="632" spans="2:31">
      <c r="V632" s="17"/>
    </row>
    <row r="633" spans="2:31">
      <c r="V633" s="17"/>
    </row>
    <row r="634" spans="2:31">
      <c r="V634" s="17"/>
    </row>
    <row r="635" spans="2:31">
      <c r="V635" s="17"/>
    </row>
    <row r="636" spans="2:31">
      <c r="V636" s="17"/>
    </row>
    <row r="637" spans="2:31">
      <c r="V637" s="17"/>
    </row>
    <row r="638" spans="2:31">
      <c r="V638" s="17"/>
    </row>
    <row r="639" spans="2:31">
      <c r="V639" s="17"/>
      <c r="AC639" s="215" t="s">
        <v>29</v>
      </c>
      <c r="AD639" s="215"/>
      <c r="AE639" s="215"/>
    </row>
    <row r="640" spans="2:31">
      <c r="H640" s="216" t="s">
        <v>28</v>
      </c>
      <c r="I640" s="216"/>
      <c r="J640" s="216"/>
      <c r="V640" s="17"/>
      <c r="AC640" s="215"/>
      <c r="AD640" s="215"/>
      <c r="AE640" s="215"/>
    </row>
    <row r="641" spans="2:41">
      <c r="H641" s="216"/>
      <c r="I641" s="216"/>
      <c r="J641" s="216"/>
      <c r="V641" s="17"/>
      <c r="AC641" s="215"/>
      <c r="AD641" s="215"/>
      <c r="AE641" s="215"/>
    </row>
    <row r="642" spans="2:41">
      <c r="V642" s="17"/>
    </row>
    <row r="643" spans="2:41">
      <c r="V643" s="17"/>
    </row>
    <row r="644" spans="2:41" ht="23.25">
      <c r="B644" s="22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IF(X597="PAGADO",0,Y602)</f>
        <v>0</v>
      </c>
      <c r="E645" s="217" t="s">
        <v>20</v>
      </c>
      <c r="F645" s="217"/>
      <c r="G645" s="217"/>
      <c r="H645" s="217"/>
      <c r="V645" s="17"/>
      <c r="X645" s="23" t="s">
        <v>32</v>
      </c>
      <c r="Y645" s="20">
        <f>IF(B645="PAGADO",0,C650)</f>
        <v>0</v>
      </c>
      <c r="AA645" s="217" t="s">
        <v>437</v>
      </c>
      <c r="AB645" s="217"/>
      <c r="AC645" s="217"/>
      <c r="AD645" s="217"/>
    </row>
    <row r="646" spans="2:41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82</v>
      </c>
      <c r="Y646" s="19">
        <f>AD661</f>
        <v>550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>
        <v>45126</v>
      </c>
      <c r="AB647" s="3" t="s">
        <v>201</v>
      </c>
      <c r="AC647" s="3" t="s">
        <v>1173</v>
      </c>
      <c r="AD647" s="5">
        <v>550</v>
      </c>
      <c r="AE647" t="s">
        <v>1174</v>
      </c>
      <c r="AJ647" s="3"/>
      <c r="AK647" s="3"/>
      <c r="AL647" s="3"/>
      <c r="AM647" s="3"/>
      <c r="AN647" s="18"/>
      <c r="AO647" s="3"/>
    </row>
    <row r="648" spans="2:41">
      <c r="B648" s="1" t="s">
        <v>24</v>
      </c>
      <c r="C648" s="19">
        <f>IF(C645&gt;0,C645+C646,C646)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>
        <f>IF(Y645&gt;0,Y645+Y646,Y646)</f>
        <v>550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" t="s">
        <v>9</v>
      </c>
      <c r="C649" s="20">
        <f>C666</f>
        <v>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Y666</f>
        <v>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6" t="s">
        <v>25</v>
      </c>
      <c r="C650" s="21">
        <f>C648-C649</f>
        <v>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>
        <f>Y648-Y649</f>
        <v>550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>
      <c r="B651" s="218" t="str">
        <f>IF(C650&lt;0,"NO PAGAR","COBRAR")</f>
        <v>COBRAR</v>
      </c>
      <c r="C651" s="218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218" t="str">
        <f>IF(Y650&lt;0,"NO PAGAR","COBRAR")</f>
        <v>COBRAR</v>
      </c>
      <c r="Y651" s="218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210" t="s">
        <v>9</v>
      </c>
      <c r="C652" s="211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210" t="s">
        <v>9</v>
      </c>
      <c r="Y652" s="211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9" t="str">
        <f>IF(C680&lt;0,"SALDO A FAVOR","SALDO ADELANTAD0'")</f>
        <v>SALDO ADELANTAD0'</v>
      </c>
      <c r="C653" s="10">
        <f>IF(Y597&lt;=0,Y597*-1)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str">
        <f>IF(C650&lt;0,"SALDO ADELANTADO","SALDO A FAVOR'")</f>
        <v>SALDO A FAVOR'</v>
      </c>
      <c r="Y653" s="10">
        <f>IF(C650&lt;=0,C650*-1)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17</v>
      </c>
      <c r="C661" s="10"/>
      <c r="E661" s="212" t="s">
        <v>7</v>
      </c>
      <c r="F661" s="213"/>
      <c r="G661" s="214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212" t="s">
        <v>7</v>
      </c>
      <c r="AB661" s="213"/>
      <c r="AC661" s="214"/>
      <c r="AD661" s="5">
        <f>SUM(AD647:AD660)</f>
        <v>550</v>
      </c>
      <c r="AJ661" s="3"/>
      <c r="AK661" s="3"/>
      <c r="AL661" s="3"/>
      <c r="AM661" s="3"/>
      <c r="AN661" s="18"/>
      <c r="AO661" s="3"/>
    </row>
    <row r="662" spans="2:41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>
      <c r="B663" s="12"/>
      <c r="C663" s="10"/>
      <c r="N663" s="212" t="s">
        <v>7</v>
      </c>
      <c r="O663" s="213"/>
      <c r="P663" s="213"/>
      <c r="Q663" s="214"/>
      <c r="R663" s="18">
        <f>SUM(R647:R662)</f>
        <v>0</v>
      </c>
      <c r="S663" s="3"/>
      <c r="V663" s="17"/>
      <c r="X663" s="12"/>
      <c r="Y663" s="10"/>
      <c r="AJ663" s="212" t="s">
        <v>7</v>
      </c>
      <c r="AK663" s="213"/>
      <c r="AL663" s="213"/>
      <c r="AM663" s="214"/>
      <c r="AN663" s="18">
        <f>SUM(AN647:AN662)</f>
        <v>0</v>
      </c>
      <c r="AO663" s="3"/>
    </row>
    <row r="664" spans="2:41">
      <c r="B664" s="12"/>
      <c r="C664" s="10"/>
      <c r="V664" s="17"/>
      <c r="X664" s="12"/>
      <c r="Y664" s="10"/>
    </row>
    <row r="665" spans="2:41">
      <c r="B665" s="11"/>
      <c r="C665" s="10"/>
      <c r="V665" s="17"/>
      <c r="X665" s="11"/>
      <c r="Y665" s="10"/>
    </row>
    <row r="666" spans="2:41">
      <c r="B666" s="15" t="s">
        <v>18</v>
      </c>
      <c r="C666" s="16">
        <f>SUM(C653:C665)</f>
        <v>0</v>
      </c>
      <c r="V666" s="17"/>
      <c r="X666" s="15" t="s">
        <v>18</v>
      </c>
      <c r="Y666" s="16">
        <f>SUM(Y653:Y665)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216" t="s">
        <v>30</v>
      </c>
      <c r="I679" s="216"/>
      <c r="J679" s="216"/>
      <c r="V679" s="17"/>
      <c r="AA679" s="216" t="s">
        <v>31</v>
      </c>
      <c r="AB679" s="216"/>
      <c r="AC679" s="216"/>
    </row>
    <row r="680" spans="1:43">
      <c r="H680" s="216"/>
      <c r="I680" s="216"/>
      <c r="J680" s="216"/>
      <c r="V680" s="17"/>
      <c r="AA680" s="216"/>
      <c r="AB680" s="216"/>
      <c r="AC680" s="216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156</v>
      </c>
      <c r="C684" s="20">
        <f>IF(X645="PAGADO",0,C650)</f>
        <v>0</v>
      </c>
      <c r="E684" s="217" t="s">
        <v>1187</v>
      </c>
      <c r="F684" s="217"/>
      <c r="G684" s="217"/>
      <c r="H684" s="217"/>
      <c r="V684" s="17"/>
      <c r="X684" s="23" t="s">
        <v>82</v>
      </c>
      <c r="Y684" s="20">
        <f>IF(B684="PAGADO",0,C689)</f>
        <v>0</v>
      </c>
      <c r="AA684" s="217" t="s">
        <v>1267</v>
      </c>
      <c r="AB684" s="217"/>
      <c r="AC684" s="217"/>
      <c r="AD684" s="217"/>
    </row>
    <row r="685" spans="1:43">
      <c r="B685" s="1" t="s">
        <v>0</v>
      </c>
      <c r="C685" s="19">
        <f>H700</f>
        <v>410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550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45125</v>
      </c>
      <c r="F686" s="3" t="s">
        <v>1186</v>
      </c>
      <c r="G686" s="3" t="s">
        <v>203</v>
      </c>
      <c r="H686" s="5">
        <v>410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1202</v>
      </c>
      <c r="AC686" s="3" t="s">
        <v>203</v>
      </c>
      <c r="AD686" s="5">
        <v>550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410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550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C705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Y705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410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550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19" t="str">
        <f>IF(Y689&lt;0,"NO PAGAR","COBRAR'")</f>
        <v>COBRAR'</v>
      </c>
      <c r="Y690" s="219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219" t="str">
        <f>IF(C689&lt;0,"NO PAGAR","COBRAR'")</f>
        <v>COBRAR'</v>
      </c>
      <c r="C691" s="219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210" t="s">
        <v>9</v>
      </c>
      <c r="C692" s="211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210" t="s">
        <v>9</v>
      </c>
      <c r="Y692" s="211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IF(Y650&lt;0,"SALDO ADELANTADO","SALDO A FAVOR '")</f>
        <v>SALDO A FAVOR '</v>
      </c>
      <c r="C693" s="10" t="b">
        <f>IF(Y650&lt;=0,Y650*-1)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212" t="s">
        <v>7</v>
      </c>
      <c r="F700" s="213"/>
      <c r="G700" s="214"/>
      <c r="H700" s="5">
        <f>SUM(H686:H699)</f>
        <v>410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212" t="s">
        <v>7</v>
      </c>
      <c r="AB700" s="213"/>
      <c r="AC700" s="214"/>
      <c r="AD700" s="5">
        <f>SUM(AD686:AD699)</f>
        <v>550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212" t="s">
        <v>7</v>
      </c>
      <c r="O702" s="213"/>
      <c r="P702" s="213"/>
      <c r="Q702" s="214"/>
      <c r="R702" s="18">
        <f>SUM(R686:R701)</f>
        <v>0</v>
      </c>
      <c r="S702" s="3"/>
      <c r="V702" s="17"/>
      <c r="X702" s="12"/>
      <c r="Y702" s="10"/>
      <c r="AJ702" s="212" t="s">
        <v>7</v>
      </c>
      <c r="AK702" s="213"/>
      <c r="AL702" s="213"/>
      <c r="AM702" s="214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31">
      <c r="B705" s="15" t="s">
        <v>18</v>
      </c>
      <c r="C705" s="16">
        <f>SUM(C693:C704)</f>
        <v>0</v>
      </c>
      <c r="D705" t="s">
        <v>22</v>
      </c>
      <c r="E705" t="s">
        <v>21</v>
      </c>
      <c r="V705" s="17"/>
      <c r="X705" s="15" t="s">
        <v>18</v>
      </c>
      <c r="Y705" s="16">
        <f>SUM(Y693:Y704)</f>
        <v>0</v>
      </c>
      <c r="Z705" t="s">
        <v>22</v>
      </c>
      <c r="AA705" t="s">
        <v>21</v>
      </c>
    </row>
    <row r="706" spans="2:31">
      <c r="E706" s="1" t="s">
        <v>19</v>
      </c>
      <c r="V706" s="17"/>
      <c r="AA706" s="1" t="s">
        <v>19</v>
      </c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</row>
    <row r="715" spans="2:31">
      <c r="V715" s="17"/>
    </row>
    <row r="716" spans="2:31">
      <c r="V716" s="17"/>
    </row>
    <row r="717" spans="2:31">
      <c r="V717" s="17"/>
    </row>
    <row r="718" spans="2:31">
      <c r="V718" s="17"/>
    </row>
    <row r="719" spans="2:31">
      <c r="V719" s="17"/>
      <c r="AC719" s="215" t="s">
        <v>29</v>
      </c>
      <c r="AD719" s="215"/>
      <c r="AE719" s="215"/>
    </row>
    <row r="720" spans="2:31">
      <c r="H720" s="216" t="s">
        <v>28</v>
      </c>
      <c r="I720" s="216"/>
      <c r="J720" s="216"/>
      <c r="V720" s="17"/>
      <c r="AC720" s="215"/>
      <c r="AD720" s="215"/>
      <c r="AE720" s="215"/>
    </row>
    <row r="721" spans="2:41">
      <c r="H721" s="216"/>
      <c r="I721" s="216"/>
      <c r="J721" s="216"/>
      <c r="V721" s="17"/>
      <c r="AC721" s="215"/>
      <c r="AD721" s="215"/>
      <c r="AE721" s="215"/>
    </row>
    <row r="722" spans="2:41">
      <c r="V722" s="17"/>
    </row>
    <row r="723" spans="2:41">
      <c r="V723" s="17"/>
    </row>
    <row r="724" spans="2:41" ht="23.25">
      <c r="B724" s="22" t="s">
        <v>69</v>
      </c>
      <c r="V724" s="17"/>
      <c r="X724" s="22" t="s">
        <v>69</v>
      </c>
    </row>
    <row r="725" spans="2:41" ht="23.25">
      <c r="B725" s="23" t="s">
        <v>130</v>
      </c>
      <c r="C725" s="20">
        <f>IF(X684="PAGADO",0,Y689)</f>
        <v>0</v>
      </c>
      <c r="E725" s="217" t="s">
        <v>1308</v>
      </c>
      <c r="F725" s="217"/>
      <c r="G725" s="217"/>
      <c r="H725" s="217"/>
      <c r="V725" s="17"/>
      <c r="X725" s="23" t="s">
        <v>82</v>
      </c>
      <c r="Y725" s="20">
        <f>IF(B725="PAGADO",0,C730)</f>
        <v>0</v>
      </c>
      <c r="AA725" s="217" t="s">
        <v>1364</v>
      </c>
      <c r="AB725" s="217"/>
      <c r="AC725" s="217"/>
      <c r="AD725" s="217"/>
    </row>
    <row r="726" spans="2:41">
      <c r="B726" s="1" t="s">
        <v>0</v>
      </c>
      <c r="C726" s="19">
        <f>H741</f>
        <v>470</v>
      </c>
      <c r="E726" s="2" t="s">
        <v>1</v>
      </c>
      <c r="F726" s="2" t="s">
        <v>2</v>
      </c>
      <c r="G726" s="2" t="s">
        <v>3</v>
      </c>
      <c r="H726" s="2" t="s">
        <v>4</v>
      </c>
      <c r="N726" s="2" t="s">
        <v>1</v>
      </c>
      <c r="O726" s="2" t="s">
        <v>5</v>
      </c>
      <c r="P726" s="2" t="s">
        <v>4</v>
      </c>
      <c r="Q726" s="2" t="s">
        <v>6</v>
      </c>
      <c r="R726" s="2" t="s">
        <v>7</v>
      </c>
      <c r="S726" s="3"/>
      <c r="V726" s="17"/>
      <c r="X726" s="1" t="s">
        <v>0</v>
      </c>
      <c r="Y726" s="19">
        <f>AD741</f>
        <v>490</v>
      </c>
      <c r="AA726" s="2" t="s">
        <v>1</v>
      </c>
      <c r="AB726" s="2" t="s">
        <v>2</v>
      </c>
      <c r="AC726" s="2" t="s">
        <v>3</v>
      </c>
      <c r="AD726" s="2" t="s">
        <v>4</v>
      </c>
      <c r="AJ726" s="2" t="s">
        <v>1</v>
      </c>
      <c r="AK726" s="2" t="s">
        <v>5</v>
      </c>
      <c r="AL726" s="2" t="s">
        <v>4</v>
      </c>
      <c r="AM726" s="2" t="s">
        <v>6</v>
      </c>
      <c r="AN726" s="2" t="s">
        <v>7</v>
      </c>
      <c r="AO726" s="3"/>
    </row>
    <row r="727" spans="2:41">
      <c r="C727" s="20"/>
      <c r="E727" s="4">
        <v>45154</v>
      </c>
      <c r="F727" s="25" t="s">
        <v>199</v>
      </c>
      <c r="G727" s="3" t="s">
        <v>1285</v>
      </c>
      <c r="H727" s="5">
        <v>470</v>
      </c>
      <c r="N727" s="3"/>
      <c r="O727" s="3"/>
      <c r="P727" s="3"/>
      <c r="Q727" s="3"/>
      <c r="R727" s="18"/>
      <c r="S727" s="3"/>
      <c r="V727" s="17"/>
      <c r="Y727" s="20"/>
      <c r="AA727" s="4">
        <v>45154</v>
      </c>
      <c r="AB727" s="3" t="s">
        <v>199</v>
      </c>
      <c r="AC727" s="3" t="s">
        <v>1285</v>
      </c>
      <c r="AD727" s="5">
        <v>490</v>
      </c>
      <c r="AE727" s="70"/>
      <c r="AJ727" s="3"/>
      <c r="AK727" s="3"/>
      <c r="AL727" s="3"/>
      <c r="AM727" s="3"/>
      <c r="AN727" s="18"/>
      <c r="AO727" s="3"/>
    </row>
    <row r="728" spans="2:41">
      <c r="B728" s="1" t="s">
        <v>24</v>
      </c>
      <c r="C728" s="19">
        <f>IF(C725&gt;0,C725+C726,C726)</f>
        <v>470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24</v>
      </c>
      <c r="Y728" s="19">
        <f>IF(Y725&gt;0,Y725+Y726,Y726)</f>
        <v>490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" t="s">
        <v>9</v>
      </c>
      <c r="C729" s="20">
        <f>C747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" t="s">
        <v>9</v>
      </c>
      <c r="Y729" s="20">
        <f>Y747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6" t="s">
        <v>25</v>
      </c>
      <c r="C730" s="21">
        <f>C728-C729</f>
        <v>470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6" t="s">
        <v>8</v>
      </c>
      <c r="Y730" s="21">
        <f>Y728-Y729</f>
        <v>490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ht="26.25">
      <c r="B731" s="218" t="str">
        <f>IF(C730&lt;0,"NO PAGAR","COBRAR")</f>
        <v>COBRAR</v>
      </c>
      <c r="C731" s="218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218" t="str">
        <f>IF(Y730&lt;0,"NO PAGAR","COBRAR")</f>
        <v>COBRAR</v>
      </c>
      <c r="Y731" s="218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210" t="s">
        <v>9</v>
      </c>
      <c r="C732" s="211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210" t="s">
        <v>9</v>
      </c>
      <c r="Y732" s="211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9" t="str">
        <f>IF(C761&lt;0,"SALDO A FAVOR","SALDO ADELANTAD0'")</f>
        <v>SALDO ADELANTAD0'</v>
      </c>
      <c r="C733" s="10">
        <f>IF(Y684&lt;=0,Y684*-1)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9" t="str">
        <f>IF(C730&lt;0,"SALDO ADELANTADO","SALDO A FAVOR'")</f>
        <v>SALDO A FAVOR'</v>
      </c>
      <c r="Y733" s="10" t="b">
        <f>IF(C730&lt;=0,C730*-1)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10</v>
      </c>
      <c r="C734" s="10">
        <f>R743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10</v>
      </c>
      <c r="Y734" s="10">
        <f>AN743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11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11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12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12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13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13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14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14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15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15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16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16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17</v>
      </c>
      <c r="C741" s="10"/>
      <c r="E741" s="212" t="s">
        <v>7</v>
      </c>
      <c r="F741" s="213"/>
      <c r="G741" s="214"/>
      <c r="H741" s="5">
        <f>SUM(H727:H740)</f>
        <v>470</v>
      </c>
      <c r="N741" s="3"/>
      <c r="O741" s="3"/>
      <c r="P741" s="3"/>
      <c r="Q741" s="3"/>
      <c r="R741" s="18"/>
      <c r="S741" s="3"/>
      <c r="V741" s="17"/>
      <c r="X741" s="11" t="s">
        <v>17</v>
      </c>
      <c r="Y741" s="10"/>
      <c r="AA741" s="212" t="s">
        <v>7</v>
      </c>
      <c r="AB741" s="213"/>
      <c r="AC741" s="214"/>
      <c r="AD741" s="5">
        <f>SUM(AD727:AD740)</f>
        <v>490</v>
      </c>
      <c r="AJ741" s="3"/>
      <c r="AK741" s="3"/>
      <c r="AL741" s="3"/>
      <c r="AM741" s="3"/>
      <c r="AN741" s="18"/>
      <c r="AO741" s="3"/>
    </row>
    <row r="742" spans="2:41">
      <c r="B742" s="12"/>
      <c r="C742" s="10"/>
      <c r="E742" s="13"/>
      <c r="F742" s="13"/>
      <c r="G742" s="13"/>
      <c r="N742" s="3"/>
      <c r="O742" s="3"/>
      <c r="P742" s="3"/>
      <c r="Q742" s="3"/>
      <c r="R742" s="18"/>
      <c r="S742" s="3"/>
      <c r="V742" s="17"/>
      <c r="X742" s="12"/>
      <c r="Y742" s="10"/>
      <c r="AA742" s="13"/>
      <c r="AB742" s="13"/>
      <c r="AC742" s="13"/>
      <c r="AJ742" s="3"/>
      <c r="AK742" s="3"/>
      <c r="AL742" s="3"/>
      <c r="AM742" s="3"/>
      <c r="AN742" s="18"/>
      <c r="AO742" s="3"/>
    </row>
    <row r="743" spans="2:41">
      <c r="B743" s="12"/>
      <c r="C743" s="10"/>
      <c r="E743" t="s">
        <v>1318</v>
      </c>
      <c r="F743" s="47" t="s">
        <v>1314</v>
      </c>
      <c r="N743" s="212" t="s">
        <v>7</v>
      </c>
      <c r="O743" s="213"/>
      <c r="P743" s="213"/>
      <c r="Q743" s="214"/>
      <c r="R743" s="18">
        <f>SUM(R727:R742)</f>
        <v>0</v>
      </c>
      <c r="S743" s="3"/>
      <c r="V743" s="17"/>
      <c r="X743" s="12"/>
      <c r="Y743" s="10"/>
      <c r="AA743" t="s">
        <v>1318</v>
      </c>
      <c r="AB743" s="47">
        <v>1407</v>
      </c>
      <c r="AJ743" s="212" t="s">
        <v>7</v>
      </c>
      <c r="AK743" s="213"/>
      <c r="AL743" s="213"/>
      <c r="AM743" s="214"/>
      <c r="AN743" s="18">
        <f>SUM(AN727:AN742)</f>
        <v>0</v>
      </c>
      <c r="AO743" s="3"/>
    </row>
    <row r="744" spans="2:41">
      <c r="B744" s="12"/>
      <c r="C744" s="10"/>
      <c r="E744" t="s">
        <v>37</v>
      </c>
      <c r="F744" t="s">
        <v>1319</v>
      </c>
      <c r="V744" s="17"/>
      <c r="X744" s="12"/>
      <c r="Y744" s="10"/>
      <c r="AA744" t="s">
        <v>37</v>
      </c>
      <c r="AB744">
        <v>35</v>
      </c>
    </row>
    <row r="745" spans="2:41">
      <c r="B745" s="12"/>
      <c r="C745" s="10"/>
      <c r="V745" s="17"/>
      <c r="X745" s="12"/>
      <c r="Y745" s="10"/>
    </row>
    <row r="746" spans="2:41">
      <c r="B746" s="12"/>
      <c r="C746" s="10"/>
      <c r="E746" s="14"/>
      <c r="V746" s="17"/>
      <c r="X746" s="12"/>
      <c r="Y746" s="10"/>
      <c r="AA746" s="14"/>
    </row>
    <row r="747" spans="2:41">
      <c r="B747" s="15" t="s">
        <v>18</v>
      </c>
      <c r="C747" s="16">
        <f>SUM(C733:C746)</f>
        <v>0</v>
      </c>
      <c r="V747" s="17"/>
      <c r="X747" s="15" t="s">
        <v>18</v>
      </c>
      <c r="Y747" s="16">
        <f>SUM(Y733:Y746)</f>
        <v>0</v>
      </c>
    </row>
    <row r="748" spans="2:41">
      <c r="D748" t="s">
        <v>22</v>
      </c>
      <c r="E748" t="s">
        <v>21</v>
      </c>
      <c r="G748" s="185" t="s">
        <v>1321</v>
      </c>
      <c r="H748" t="s">
        <v>1320</v>
      </c>
      <c r="V748" s="17"/>
      <c r="Z748" t="s">
        <v>22</v>
      </c>
      <c r="AA748" t="s">
        <v>21</v>
      </c>
    </row>
    <row r="749" spans="2:41">
      <c r="E749" s="1" t="s">
        <v>19</v>
      </c>
      <c r="H749" s="1" t="s">
        <v>1310</v>
      </c>
      <c r="V749" s="17"/>
      <c r="AA749" s="1" t="s">
        <v>19</v>
      </c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>
      <c r="H760" s="216" t="s">
        <v>30</v>
      </c>
      <c r="I760" s="216"/>
      <c r="J760" s="216"/>
      <c r="V760" s="17"/>
      <c r="AA760" s="216" t="s">
        <v>31</v>
      </c>
      <c r="AB760" s="216"/>
      <c r="AC760" s="216"/>
    </row>
    <row r="761" spans="1:43">
      <c r="H761" s="216"/>
      <c r="I761" s="216"/>
      <c r="J761" s="216"/>
      <c r="V761" s="17"/>
      <c r="AA761" s="216"/>
      <c r="AB761" s="216"/>
      <c r="AC761" s="216"/>
    </row>
    <row r="762" spans="1:43" ht="23.25">
      <c r="B762" s="24" t="s">
        <v>69</v>
      </c>
      <c r="V762" s="17"/>
      <c r="X762" s="22" t="s">
        <v>69</v>
      </c>
    </row>
    <row r="763" spans="1:43" ht="23.25">
      <c r="B763" s="23" t="s">
        <v>32</v>
      </c>
      <c r="C763" s="20">
        <f>IF(X725="PAGADO",0,Y730)</f>
        <v>0</v>
      </c>
      <c r="E763" s="217" t="s">
        <v>20</v>
      </c>
      <c r="F763" s="217"/>
      <c r="G763" s="217"/>
      <c r="H763" s="217"/>
      <c r="V763" s="17"/>
      <c r="X763" s="23" t="s">
        <v>130</v>
      </c>
      <c r="Y763" s="20">
        <f>IF(B1547="PAGADO",0,C768)</f>
        <v>0</v>
      </c>
      <c r="AA763" s="217" t="s">
        <v>195</v>
      </c>
      <c r="AB763" s="217"/>
      <c r="AC763" s="217"/>
      <c r="AD763" s="217"/>
    </row>
    <row r="764" spans="1:43">
      <c r="B764" s="1" t="s">
        <v>0</v>
      </c>
      <c r="C764" s="19">
        <f>H779</f>
        <v>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1100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>
      <c r="C765" s="2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Y765" s="20"/>
      <c r="AA765" s="4">
        <v>45133</v>
      </c>
      <c r="AB765" s="3" t="s">
        <v>199</v>
      </c>
      <c r="AC765" s="3" t="s">
        <v>203</v>
      </c>
      <c r="AD765" s="5">
        <v>550</v>
      </c>
      <c r="AJ765" s="3"/>
      <c r="AK765" s="3"/>
      <c r="AL765" s="3"/>
      <c r="AM765" s="3"/>
      <c r="AN765" s="18"/>
      <c r="AO765" s="3"/>
    </row>
    <row r="766" spans="1:43">
      <c r="B766" s="1" t="s">
        <v>24</v>
      </c>
      <c r="C766" s="19">
        <f>IF(C763&gt;0,C763+C764,C764)</f>
        <v>0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" t="s">
        <v>24</v>
      </c>
      <c r="Y766" s="19">
        <f>IF(Y763&gt;0,Y763+Y764,Y764)</f>
        <v>1100</v>
      </c>
      <c r="AA766" s="4">
        <v>45133</v>
      </c>
      <c r="AB766" s="3" t="s">
        <v>199</v>
      </c>
      <c r="AC766" s="3" t="s">
        <v>203</v>
      </c>
      <c r="AD766" s="5">
        <v>550</v>
      </c>
      <c r="AJ766" s="3"/>
      <c r="AK766" s="3"/>
      <c r="AL766" s="3"/>
      <c r="AM766" s="3"/>
      <c r="AN766" s="18"/>
      <c r="AO766" s="3"/>
    </row>
    <row r="767" spans="1:43">
      <c r="B767" s="1" t="s">
        <v>9</v>
      </c>
      <c r="C767" s="20">
        <f>C788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" t="s">
        <v>9</v>
      </c>
      <c r="Y767" s="20">
        <f>Y788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>
      <c r="B768" s="6" t="s">
        <v>26</v>
      </c>
      <c r="C768" s="21">
        <f>C766-C767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1100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ht="23.2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219" t="str">
        <f>IF(Y768&lt;0,"NO PAGAR","COBRAR'")</f>
        <v>COBRAR'</v>
      </c>
      <c r="Y769" s="219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>
      <c r="B770" s="219" t="str">
        <f>IF(C768&lt;0,"NO PAGAR","COBRAR'")</f>
        <v>COBRAR'</v>
      </c>
      <c r="C770" s="219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210" t="s">
        <v>9</v>
      </c>
      <c r="C771" s="211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210" t="s">
        <v>9</v>
      </c>
      <c r="Y771" s="211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9" t="str">
        <f>IF(Y730&lt;0,"SALDO ADELANTADO","SALDO A FAVOR '")</f>
        <v>SALDO A FAVOR '</v>
      </c>
      <c r="C772" s="10" t="b">
        <f>IF(Y730&lt;=0,Y730*-1)</f>
        <v>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 FAVOR'</v>
      </c>
      <c r="Y772" s="10">
        <f>IF(C768&lt;=0,C768*-1)</f>
        <v>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10</v>
      </c>
      <c r="C773" s="10">
        <f>R781</f>
        <v>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0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/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/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16</v>
      </c>
      <c r="C779" s="10"/>
      <c r="E779" s="212" t="s">
        <v>7</v>
      </c>
      <c r="F779" s="213"/>
      <c r="G779" s="214"/>
      <c r="H779" s="5">
        <f>SUM(H765:H778)</f>
        <v>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212" t="s">
        <v>7</v>
      </c>
      <c r="AB779" s="213"/>
      <c r="AC779" s="214"/>
      <c r="AD779" s="5">
        <f>SUM(AD765:AD778)</f>
        <v>1100</v>
      </c>
      <c r="AJ779" s="3"/>
      <c r="AK779" s="3"/>
      <c r="AL779" s="3"/>
      <c r="AM779" s="3"/>
      <c r="AN779" s="18"/>
      <c r="AO779" s="3"/>
    </row>
    <row r="780" spans="2:41">
      <c r="B780" s="11" t="s">
        <v>17</v>
      </c>
      <c r="C780" s="10"/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>
      <c r="B781" s="12"/>
      <c r="C781" s="10"/>
      <c r="N781" s="212" t="s">
        <v>7</v>
      </c>
      <c r="O781" s="213"/>
      <c r="P781" s="213"/>
      <c r="Q781" s="214"/>
      <c r="R781" s="18">
        <f>SUM(R765:R780)</f>
        <v>0</v>
      </c>
      <c r="S781" s="3"/>
      <c r="V781" s="17"/>
      <c r="X781" s="12"/>
      <c r="Y781" s="10"/>
      <c r="AJ781" s="212" t="s">
        <v>7</v>
      </c>
      <c r="AK781" s="213"/>
      <c r="AL781" s="213"/>
      <c r="AM781" s="214"/>
      <c r="AN781" s="18">
        <f>SUM(AN765:AN780)</f>
        <v>0</v>
      </c>
      <c r="AO781" s="3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E784" s="14"/>
      <c r="V784" s="17"/>
      <c r="X784" s="12"/>
      <c r="Y784" s="10"/>
      <c r="AA784" s="13"/>
      <c r="AB784" s="13"/>
    </row>
    <row r="785" spans="2:28">
      <c r="B785" s="12"/>
      <c r="C785" s="10"/>
      <c r="V785" s="17"/>
      <c r="X785" s="12"/>
      <c r="Y785" s="10"/>
      <c r="AA785" t="s">
        <v>1318</v>
      </c>
      <c r="AB785" s="47">
        <v>1442</v>
      </c>
    </row>
    <row r="786" spans="2:28">
      <c r="B786" s="12"/>
      <c r="C786" s="10"/>
      <c r="V786" s="17"/>
      <c r="X786" s="12"/>
      <c r="Y786" s="10"/>
      <c r="AA786" t="s">
        <v>37</v>
      </c>
      <c r="AB786">
        <v>1217</v>
      </c>
    </row>
    <row r="787" spans="2:28">
      <c r="B787" s="12"/>
      <c r="C787" s="10"/>
      <c r="V787" s="17"/>
      <c r="X787" s="12"/>
      <c r="Y787" s="10"/>
    </row>
    <row r="788" spans="2:28">
      <c r="B788" s="15" t="s">
        <v>18</v>
      </c>
      <c r="C788" s="16">
        <f>SUM(C772:C787)</f>
        <v>0</v>
      </c>
      <c r="D788" t="s">
        <v>22</v>
      </c>
      <c r="E788" t="s">
        <v>21</v>
      </c>
      <c r="V788" s="17"/>
      <c r="X788" s="15" t="s">
        <v>18</v>
      </c>
      <c r="Y788" s="16">
        <f>SUM(Y772:Y787)</f>
        <v>0</v>
      </c>
      <c r="Z788" t="s">
        <v>22</v>
      </c>
      <c r="AA788" t="s">
        <v>21</v>
      </c>
    </row>
    <row r="789" spans="2:28">
      <c r="E789" s="1" t="s">
        <v>19</v>
      </c>
      <c r="V789" s="17"/>
      <c r="AA789" s="1" t="s">
        <v>19</v>
      </c>
    </row>
    <row r="790" spans="2:28">
      <c r="V790" s="17"/>
    </row>
    <row r="791" spans="2:28">
      <c r="V791" s="17"/>
    </row>
    <row r="792" spans="2:28">
      <c r="V792" s="17"/>
    </row>
    <row r="793" spans="2:28">
      <c r="V793" s="17"/>
    </row>
    <row r="794" spans="2:28">
      <c r="V794" s="17"/>
    </row>
    <row r="795" spans="2:28">
      <c r="V795" s="17"/>
    </row>
    <row r="796" spans="2:28">
      <c r="V796" s="17"/>
    </row>
    <row r="797" spans="2:28">
      <c r="V797" s="17"/>
    </row>
    <row r="798" spans="2:28">
      <c r="V798" s="17"/>
    </row>
    <row r="799" spans="2:28">
      <c r="V799" s="17"/>
    </row>
    <row r="800" spans="2:28">
      <c r="V800" s="17"/>
    </row>
    <row r="801" spans="2:41">
      <c r="V801" s="17"/>
    </row>
    <row r="802" spans="2:41">
      <c r="G802" s="216" t="s">
        <v>28</v>
      </c>
      <c r="H802" s="216"/>
      <c r="V802" s="17"/>
      <c r="AC802" s="215" t="s">
        <v>29</v>
      </c>
      <c r="AD802" s="215"/>
      <c r="AE802" s="215"/>
    </row>
    <row r="803" spans="2:41" ht="15" customHeight="1">
      <c r="G803" s="216"/>
      <c r="H803" s="216"/>
      <c r="I803" s="75"/>
      <c r="V803" s="17"/>
      <c r="AC803" s="215"/>
      <c r="AD803" s="215"/>
      <c r="AE803" s="215"/>
    </row>
    <row r="804" spans="2:41" ht="15" customHeight="1">
      <c r="G804" s="216"/>
      <c r="H804" s="216"/>
      <c r="I804" s="75"/>
      <c r="V804" s="17"/>
      <c r="AC804" s="215"/>
      <c r="AD804" s="215"/>
      <c r="AE804" s="215"/>
    </row>
    <row r="805" spans="2:41" ht="23.25">
      <c r="B805" s="22" t="s">
        <v>70</v>
      </c>
      <c r="V805" s="17"/>
      <c r="X805" s="22" t="s">
        <v>70</v>
      </c>
    </row>
    <row r="806" spans="2:41" ht="23.25">
      <c r="B806" s="23" t="s">
        <v>130</v>
      </c>
      <c r="C806" s="20">
        <f>IF(X763="PAGADO",0,Y768)</f>
        <v>0</v>
      </c>
      <c r="E806" s="217" t="s">
        <v>1582</v>
      </c>
      <c r="F806" s="217"/>
      <c r="G806" s="217"/>
      <c r="H806" s="217"/>
      <c r="V806" s="17"/>
      <c r="X806" s="23" t="s">
        <v>82</v>
      </c>
      <c r="Y806" s="20">
        <f>IF(B806="PAGADO",0,C811)</f>
        <v>0</v>
      </c>
      <c r="AA806" s="217" t="s">
        <v>1581</v>
      </c>
      <c r="AB806" s="217"/>
      <c r="AC806" s="217"/>
      <c r="AD806" s="217"/>
    </row>
    <row r="807" spans="2:41">
      <c r="B807" s="1" t="s">
        <v>0</v>
      </c>
      <c r="C807" s="19">
        <f>H822</f>
        <v>1100</v>
      </c>
      <c r="E807" s="2" t="s">
        <v>1</v>
      </c>
      <c r="F807" s="2" t="s">
        <v>2</v>
      </c>
      <c r="G807" s="2" t="s">
        <v>3</v>
      </c>
      <c r="H807" s="2" t="s">
        <v>4</v>
      </c>
      <c r="N807" s="2" t="s">
        <v>1</v>
      </c>
      <c r="O807" s="2" t="s">
        <v>5</v>
      </c>
      <c r="P807" s="2" t="s">
        <v>4</v>
      </c>
      <c r="Q807" s="2" t="s">
        <v>6</v>
      </c>
      <c r="R807" s="2" t="s">
        <v>7</v>
      </c>
      <c r="S807" s="3"/>
      <c r="V807" s="17"/>
      <c r="X807" s="1" t="s">
        <v>0</v>
      </c>
      <c r="Y807" s="19">
        <f>AD822</f>
        <v>1100</v>
      </c>
      <c r="AA807" s="2" t="s">
        <v>1</v>
      </c>
      <c r="AB807" s="2" t="s">
        <v>2</v>
      </c>
      <c r="AC807" s="2" t="s">
        <v>3</v>
      </c>
      <c r="AD807" s="2" t="s">
        <v>4</v>
      </c>
      <c r="AJ807" s="2" t="s">
        <v>1</v>
      </c>
      <c r="AK807" s="2" t="s">
        <v>5</v>
      </c>
      <c r="AL807" s="2" t="s">
        <v>4</v>
      </c>
      <c r="AM807" s="2" t="s">
        <v>6</v>
      </c>
      <c r="AN807" s="2" t="s">
        <v>7</v>
      </c>
      <c r="AO807" s="3"/>
    </row>
    <row r="808" spans="2:41">
      <c r="C808" s="20"/>
      <c r="E808" s="4">
        <v>45191</v>
      </c>
      <c r="F808" s="3" t="s">
        <v>199</v>
      </c>
      <c r="G808" s="3" t="s">
        <v>203</v>
      </c>
      <c r="H808" s="5">
        <v>550</v>
      </c>
      <c r="N808" s="3"/>
      <c r="O808" s="3"/>
      <c r="P808" s="3"/>
      <c r="Q808" s="3"/>
      <c r="R808" s="18"/>
      <c r="S808" s="3"/>
      <c r="V808" s="17"/>
      <c r="Y808" s="20"/>
      <c r="AA808" s="4">
        <v>45191</v>
      </c>
      <c r="AB808" s="3" t="s">
        <v>397</v>
      </c>
      <c r="AC808" s="3" t="s">
        <v>203</v>
      </c>
      <c r="AD808" s="5">
        <v>550</v>
      </c>
      <c r="AE808" t="s">
        <v>1580</v>
      </c>
      <c r="AJ808" s="3"/>
      <c r="AK808" s="3"/>
      <c r="AL808" s="3"/>
      <c r="AM808" s="3"/>
      <c r="AN808" s="18"/>
      <c r="AO808" s="3"/>
    </row>
    <row r="809" spans="2:41">
      <c r="B809" s="1" t="s">
        <v>24</v>
      </c>
      <c r="C809" s="19">
        <f>IF(C806&gt;0,C806+C807,C807)</f>
        <v>1100</v>
      </c>
      <c r="E809" s="4">
        <v>45197</v>
      </c>
      <c r="F809" s="3" t="s">
        <v>199</v>
      </c>
      <c r="G809" s="3" t="s">
        <v>203</v>
      </c>
      <c r="H809" s="5">
        <v>550</v>
      </c>
      <c r="N809" s="3"/>
      <c r="O809" s="3"/>
      <c r="P809" s="3"/>
      <c r="Q809" s="3"/>
      <c r="R809" s="18"/>
      <c r="S809" s="3"/>
      <c r="V809" s="17"/>
      <c r="X809" s="1" t="s">
        <v>24</v>
      </c>
      <c r="Y809" s="19">
        <f>IF(Y806&gt;0,Y807+Y806,Y807)</f>
        <v>1100</v>
      </c>
      <c r="AA809" s="4">
        <v>45198</v>
      </c>
      <c r="AB809" s="3" t="s">
        <v>397</v>
      </c>
      <c r="AC809" s="3" t="s">
        <v>203</v>
      </c>
      <c r="AD809" s="5">
        <v>550</v>
      </c>
      <c r="AE809" t="s">
        <v>1102</v>
      </c>
      <c r="AJ809" s="3"/>
      <c r="AK809" s="3"/>
      <c r="AL809" s="3"/>
      <c r="AM809" s="3"/>
      <c r="AN809" s="18"/>
      <c r="AO809" s="3"/>
    </row>
    <row r="810" spans="2:41">
      <c r="B810" s="1" t="s">
        <v>9</v>
      </c>
      <c r="C810" s="20">
        <f>C830</f>
        <v>0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" t="s">
        <v>9</v>
      </c>
      <c r="Y810" s="20">
        <f>Y830</f>
        <v>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6" t="s">
        <v>25</v>
      </c>
      <c r="C811" s="21">
        <f>C809-C810</f>
        <v>1100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 t="s">
        <v>8</v>
      </c>
      <c r="Y811" s="21">
        <f>Y809-Y810</f>
        <v>1100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6.25">
      <c r="B812" s="218" t="str">
        <f>IF(C811&lt;0,"NO PAGAR","COBRAR")</f>
        <v>COBRAR</v>
      </c>
      <c r="C812" s="218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218" t="str">
        <f>IF(Y811&lt;0,"NO PAGAR","COBRAR")</f>
        <v>COBRAR</v>
      </c>
      <c r="Y812" s="21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210" t="s">
        <v>9</v>
      </c>
      <c r="C813" s="211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10" t="s">
        <v>9</v>
      </c>
      <c r="Y813" s="211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9" t="str">
        <f>IF(C844&lt;0,"SALDO A FAVOR","SALDO ADELANTAD0'")</f>
        <v>SALDO ADELANTAD0'</v>
      </c>
      <c r="C814" s="10">
        <f>IF(Y763&lt;=0,Y763*-1)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IF(C811&lt;0,"SALDO ADELANTADO","SALDO A FAVOR'")</f>
        <v>SALDO A FAVOR'</v>
      </c>
      <c r="Y814" s="10" t="b">
        <f>IF(C811&lt;=0,C811*-1)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10</v>
      </c>
      <c r="C815" s="10">
        <f>R824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AN824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16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17</v>
      </c>
      <c r="C822" s="10"/>
      <c r="E822" s="212" t="s">
        <v>7</v>
      </c>
      <c r="F822" s="213"/>
      <c r="G822" s="214"/>
      <c r="H822" s="5">
        <f>SUM(H808:H821)</f>
        <v>1100</v>
      </c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212" t="s">
        <v>7</v>
      </c>
      <c r="AB822" s="213"/>
      <c r="AC822" s="214"/>
      <c r="AD822" s="5">
        <f>SUM(AD808:AD821)</f>
        <v>1100</v>
      </c>
      <c r="AJ822" s="3"/>
      <c r="AK822" s="3"/>
      <c r="AL822" s="3"/>
      <c r="AM822" s="3"/>
      <c r="AN822" s="18"/>
      <c r="AO822" s="3"/>
    </row>
    <row r="823" spans="2:41">
      <c r="B823" s="12"/>
      <c r="C823" s="10"/>
      <c r="E823" s="13"/>
      <c r="F823" s="13"/>
      <c r="G823" s="13"/>
      <c r="N823" s="3"/>
      <c r="O823" s="3"/>
      <c r="P823" s="3"/>
      <c r="Q823" s="3"/>
      <c r="R823" s="18"/>
      <c r="S823" s="3"/>
      <c r="V823" s="17"/>
      <c r="X823" s="12"/>
      <c r="Y823" s="10"/>
      <c r="AA823" s="13"/>
      <c r="AB823" s="13"/>
      <c r="AC823" s="13"/>
      <c r="AJ823" s="3"/>
      <c r="AK823" s="3"/>
      <c r="AL823" s="3"/>
      <c r="AM823" s="3"/>
      <c r="AN823" s="18"/>
      <c r="AO823" s="3"/>
    </row>
    <row r="824" spans="2:41">
      <c r="B824" s="12"/>
      <c r="C824" s="10"/>
      <c r="E824" t="s">
        <v>484</v>
      </c>
      <c r="F824" s="3">
        <v>58225296</v>
      </c>
      <c r="N824" s="212" t="s">
        <v>7</v>
      </c>
      <c r="O824" s="213"/>
      <c r="P824" s="213"/>
      <c r="Q824" s="214"/>
      <c r="R824" s="18">
        <f>SUM(R808:R823)</f>
        <v>0</v>
      </c>
      <c r="S824" s="3"/>
      <c r="V824" s="17"/>
      <c r="X824" s="12"/>
      <c r="Y824" s="10"/>
      <c r="AA824" t="s">
        <v>484</v>
      </c>
      <c r="AB824" s="3" t="s">
        <v>1601</v>
      </c>
      <c r="AJ824" s="212" t="s">
        <v>7</v>
      </c>
      <c r="AK824" s="213"/>
      <c r="AL824" s="213"/>
      <c r="AM824" s="214"/>
      <c r="AN824" s="18">
        <f>SUM(AN808:AN823)</f>
        <v>0</v>
      </c>
      <c r="AO824" s="3"/>
    </row>
    <row r="825" spans="2:41">
      <c r="B825" s="12"/>
      <c r="C825" s="10"/>
      <c r="E825" t="s">
        <v>37</v>
      </c>
      <c r="F825" s="3">
        <v>2310</v>
      </c>
      <c r="V825" s="17"/>
      <c r="X825" s="12"/>
      <c r="Y825" s="10"/>
      <c r="AA825" t="s">
        <v>37</v>
      </c>
      <c r="AB825" s="3" t="s">
        <v>1611</v>
      </c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E827" s="14"/>
      <c r="V827" s="17"/>
      <c r="X827" s="12"/>
      <c r="Y827" s="10"/>
      <c r="AA827" s="14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F829" t="s">
        <v>22</v>
      </c>
      <c r="G829" t="s">
        <v>21</v>
      </c>
      <c r="V829" s="17"/>
      <c r="X829" s="12"/>
      <c r="Y829" s="10"/>
    </row>
    <row r="830" spans="2:41">
      <c r="B830" s="15" t="s">
        <v>18</v>
      </c>
      <c r="C830" s="16">
        <f>SUM(C814:C829)</f>
        <v>0</v>
      </c>
      <c r="G830" s="1" t="s">
        <v>19</v>
      </c>
      <c r="V830" s="17"/>
      <c r="X830" s="15" t="s">
        <v>18</v>
      </c>
      <c r="Y830" s="16">
        <f>SUM(Y814:Y829)</f>
        <v>0</v>
      </c>
    </row>
    <row r="831" spans="2:41">
      <c r="V831" s="17"/>
      <c r="Z831" t="s">
        <v>22</v>
      </c>
      <c r="AA831" t="s">
        <v>21</v>
      </c>
    </row>
    <row r="832" spans="2:41">
      <c r="E832" s="1"/>
      <c r="V832" s="17"/>
      <c r="AA832" s="1" t="s">
        <v>19</v>
      </c>
    </row>
    <row r="833" spans="1:43">
      <c r="V833" s="17"/>
    </row>
    <row r="834" spans="1:43">
      <c r="V834" s="17"/>
    </row>
    <row r="835" spans="1:43">
      <c r="V835" s="17"/>
    </row>
    <row r="836" spans="1:43">
      <c r="V836" s="17"/>
    </row>
    <row r="837" spans="1:43">
      <c r="V837" s="17"/>
    </row>
    <row r="838" spans="1:43">
      <c r="V838" s="17"/>
    </row>
    <row r="839" spans="1:4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</row>
    <row r="842" spans="1:43">
      <c r="V842" s="17"/>
    </row>
    <row r="843" spans="1:43">
      <c r="H843" s="216" t="s">
        <v>30</v>
      </c>
      <c r="I843" s="216"/>
      <c r="J843" s="216"/>
      <c r="V843" s="17"/>
      <c r="AA843" s="216" t="s">
        <v>31</v>
      </c>
      <c r="AB843" s="216"/>
      <c r="AC843" s="216"/>
    </row>
    <row r="844" spans="1:43">
      <c r="H844" s="216"/>
      <c r="I844" s="216"/>
      <c r="J844" s="216"/>
      <c r="V844" s="17"/>
      <c r="AA844" s="216"/>
      <c r="AB844" s="216"/>
      <c r="AC844" s="216"/>
    </row>
    <row r="845" spans="1:43" ht="23.25">
      <c r="B845" s="24" t="s">
        <v>70</v>
      </c>
      <c r="V845" s="17"/>
      <c r="X845" s="22" t="s">
        <v>70</v>
      </c>
    </row>
    <row r="846" spans="1:43" ht="23.25">
      <c r="B846" s="23" t="s">
        <v>82</v>
      </c>
      <c r="C846" s="20">
        <f>IF(X806="PAGADO",0,Y811)</f>
        <v>0</v>
      </c>
      <c r="E846" s="217" t="s">
        <v>287</v>
      </c>
      <c r="F846" s="217"/>
      <c r="G846" s="217"/>
      <c r="H846" s="217"/>
      <c r="V846" s="17"/>
      <c r="X846" s="23" t="s">
        <v>82</v>
      </c>
      <c r="Y846" s="20">
        <f>IF(B846="PAGADO",0,C851)</f>
        <v>0</v>
      </c>
      <c r="AA846" s="217" t="s">
        <v>1613</v>
      </c>
      <c r="AB846" s="217"/>
      <c r="AC846" s="217"/>
      <c r="AD846" s="217"/>
    </row>
    <row r="847" spans="1:43">
      <c r="B847" s="1" t="s">
        <v>0</v>
      </c>
      <c r="C847" s="19">
        <f>H862</f>
        <v>1100</v>
      </c>
      <c r="E847" s="2" t="s">
        <v>1</v>
      </c>
      <c r="F847" s="2" t="s">
        <v>2</v>
      </c>
      <c r="G847" s="2" t="s">
        <v>3</v>
      </c>
      <c r="H847" s="2" t="s">
        <v>4</v>
      </c>
      <c r="N847" s="2" t="s">
        <v>1</v>
      </c>
      <c r="O847" s="2" t="s">
        <v>5</v>
      </c>
      <c r="P847" s="2" t="s">
        <v>4</v>
      </c>
      <c r="Q847" s="2" t="s">
        <v>6</v>
      </c>
      <c r="R847" s="2" t="s">
        <v>7</v>
      </c>
      <c r="S847" s="3"/>
      <c r="V847" s="17"/>
      <c r="X847" s="1" t="s">
        <v>0</v>
      </c>
      <c r="Y847" s="19">
        <f>AD862</f>
        <v>270</v>
      </c>
      <c r="AA847" s="2" t="s">
        <v>1</v>
      </c>
      <c r="AB847" s="2" t="s">
        <v>2</v>
      </c>
      <c r="AC847" s="2" t="s">
        <v>3</v>
      </c>
      <c r="AD847" s="2" t="s">
        <v>4</v>
      </c>
      <c r="AJ847" s="2" t="s">
        <v>1</v>
      </c>
      <c r="AK847" s="2" t="s">
        <v>5</v>
      </c>
      <c r="AL847" s="2" t="s">
        <v>4</v>
      </c>
      <c r="AM847" s="2" t="s">
        <v>6</v>
      </c>
      <c r="AN847" s="2" t="s">
        <v>7</v>
      </c>
      <c r="AO847" s="3"/>
    </row>
    <row r="848" spans="1:43">
      <c r="C848" s="20"/>
      <c r="E848" s="4">
        <v>45182</v>
      </c>
      <c r="F848" s="3" t="s">
        <v>199</v>
      </c>
      <c r="G848" s="3" t="s">
        <v>1544</v>
      </c>
      <c r="H848" s="5">
        <v>550</v>
      </c>
      <c r="N848" s="3"/>
      <c r="O848" s="3"/>
      <c r="P848" s="3"/>
      <c r="Q848" s="3"/>
      <c r="R848" s="18"/>
      <c r="S848" s="3"/>
      <c r="V848" s="17"/>
      <c r="Y848" s="20"/>
      <c r="AA848" s="4">
        <v>45189</v>
      </c>
      <c r="AB848" s="3" t="s">
        <v>199</v>
      </c>
      <c r="AC848" s="3" t="s">
        <v>203</v>
      </c>
      <c r="AD848" s="5">
        <v>270</v>
      </c>
      <c r="AJ848" s="3"/>
      <c r="AK848" s="3"/>
      <c r="AL848" s="3"/>
      <c r="AM848" s="3"/>
      <c r="AN848" s="18"/>
      <c r="AO848" s="3"/>
    </row>
    <row r="849" spans="2:41">
      <c r="B849" s="1" t="s">
        <v>24</v>
      </c>
      <c r="C849" s="19">
        <f>IF(C846&gt;0,C846+C847,C847)</f>
        <v>1100</v>
      </c>
      <c r="E849" s="4">
        <v>45168</v>
      </c>
      <c r="F849" s="3" t="s">
        <v>199</v>
      </c>
      <c r="G849" s="3" t="s">
        <v>203</v>
      </c>
      <c r="H849" s="5">
        <v>550</v>
      </c>
      <c r="N849" s="3"/>
      <c r="O849" s="3"/>
      <c r="P849" s="3"/>
      <c r="Q849" s="3"/>
      <c r="R849" s="18"/>
      <c r="S849" s="3"/>
      <c r="V849" s="17"/>
      <c r="X849" s="1" t="s">
        <v>24</v>
      </c>
      <c r="Y849" s="19">
        <f>IF(Y846&gt;0,Y846+Y847,Y847)</f>
        <v>270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9</v>
      </c>
      <c r="C850" s="20">
        <f>C870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9</v>
      </c>
      <c r="Y850" s="20">
        <f>Y870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6" t="s">
        <v>26</v>
      </c>
      <c r="C851" s="21">
        <f>C849-C850</f>
        <v>1100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 t="s">
        <v>27</v>
      </c>
      <c r="Y851" s="21">
        <f>Y849-Y850</f>
        <v>270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ht="23.25">
      <c r="B852" s="6"/>
      <c r="C852" s="7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219" t="str">
        <f>IF(Y851&lt;0,"NO PAGAR","COBRAR'")</f>
        <v>COBRAR'</v>
      </c>
      <c r="Y852" s="219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3.25">
      <c r="B853" s="219" t="str">
        <f>IF(C851&lt;0,"NO PAGAR","COBRAR'")</f>
        <v>COBRAR'</v>
      </c>
      <c r="C853" s="219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6"/>
      <c r="Y853" s="8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210" t="s">
        <v>9</v>
      </c>
      <c r="C854" s="211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210" t="s">
        <v>9</v>
      </c>
      <c r="Y854" s="211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IF(Y811&lt;0,"SALDO ADELANTADO","SALDO A FAVOR '")</f>
        <v>SALDO A FAVOR '</v>
      </c>
      <c r="C855" s="10" t="b">
        <f>IF(Y811&lt;=0,Y811*-1)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IF(C851&lt;0,"SALDO ADELANTADO","SALDO A FAVOR'")</f>
        <v>SALDO A FAVOR'</v>
      </c>
      <c r="Y855" s="10" t="b">
        <f>IF(C851&lt;=0,C851*-1)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R864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AN864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212" t="s">
        <v>7</v>
      </c>
      <c r="F862" s="213"/>
      <c r="G862" s="214"/>
      <c r="H862" s="5">
        <f>SUM(H848:H861)</f>
        <v>1100</v>
      </c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212" t="s">
        <v>7</v>
      </c>
      <c r="AB862" s="213"/>
      <c r="AC862" s="214"/>
      <c r="AD862" s="5">
        <f>SUM(AD848:AD861)</f>
        <v>270</v>
      </c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3"/>
      <c r="F863" s="13"/>
      <c r="G863" s="13"/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3"/>
      <c r="AB863" s="13"/>
      <c r="AC863" s="13"/>
      <c r="AJ863" s="3"/>
      <c r="AK863" s="3"/>
      <c r="AL863" s="3"/>
      <c r="AM863" s="3"/>
      <c r="AN863" s="18"/>
      <c r="AO863" s="3"/>
    </row>
    <row r="864" spans="2:41">
      <c r="B864" s="12"/>
      <c r="C864" s="10"/>
      <c r="E864" t="s">
        <v>484</v>
      </c>
      <c r="F864" s="3" t="s">
        <v>1601</v>
      </c>
      <c r="N864" s="212" t="s">
        <v>7</v>
      </c>
      <c r="O864" s="213"/>
      <c r="P864" s="213"/>
      <c r="Q864" s="214"/>
      <c r="R864" s="18">
        <f>SUM(R848:R863)</f>
        <v>0</v>
      </c>
      <c r="S864" s="3"/>
      <c r="V864" s="17"/>
      <c r="X864" s="12"/>
      <c r="Y864" s="10"/>
      <c r="AA864" t="s">
        <v>484</v>
      </c>
      <c r="AB864" s="3" t="s">
        <v>1603</v>
      </c>
      <c r="AJ864" s="212" t="s">
        <v>7</v>
      </c>
      <c r="AK864" s="213"/>
      <c r="AL864" s="213"/>
      <c r="AM864" s="214"/>
      <c r="AN864" s="18">
        <f>SUM(AN848:AN863)</f>
        <v>0</v>
      </c>
      <c r="AO864" s="3"/>
    </row>
    <row r="865" spans="2:28">
      <c r="B865" s="12"/>
      <c r="C865" s="10"/>
      <c r="E865" t="s">
        <v>37</v>
      </c>
      <c r="F865" s="3" t="s">
        <v>1611</v>
      </c>
      <c r="V865" s="17"/>
      <c r="X865" s="12"/>
      <c r="Y865" s="10"/>
      <c r="AA865" t="s">
        <v>37</v>
      </c>
      <c r="AB865" s="3">
        <v>2789</v>
      </c>
    </row>
    <row r="866" spans="2:28">
      <c r="B866" s="12"/>
      <c r="C866" s="10"/>
      <c r="V866" s="17"/>
      <c r="X866" s="12"/>
      <c r="Y866" s="10"/>
    </row>
    <row r="867" spans="2:28">
      <c r="B867" s="12"/>
      <c r="C867" s="10"/>
      <c r="E867" s="14"/>
      <c r="V867" s="17"/>
      <c r="X867" s="12"/>
      <c r="Y867" s="10"/>
      <c r="AA867" s="14"/>
    </row>
    <row r="868" spans="2:28">
      <c r="B868" s="12"/>
      <c r="C868" s="10"/>
      <c r="V868" s="17"/>
      <c r="X868" s="12"/>
      <c r="Y868" s="10"/>
    </row>
    <row r="869" spans="2:28">
      <c r="B869" s="12"/>
      <c r="C869" s="10"/>
      <c r="V869" s="17"/>
      <c r="X869" s="12"/>
      <c r="Y869" s="10"/>
    </row>
    <row r="870" spans="2:28">
      <c r="B870" s="15" t="s">
        <v>18</v>
      </c>
      <c r="C870" s="16">
        <f>SUM(C855:C869)</f>
        <v>0</v>
      </c>
      <c r="D870" t="s">
        <v>22</v>
      </c>
      <c r="E870" t="s">
        <v>21</v>
      </c>
      <c r="V870" s="17"/>
      <c r="X870" s="15" t="s">
        <v>18</v>
      </c>
      <c r="Y870" s="16">
        <f>SUM(Y855:Y869)</f>
        <v>0</v>
      </c>
      <c r="Z870" t="s">
        <v>22</v>
      </c>
      <c r="AA870" t="s">
        <v>21</v>
      </c>
    </row>
    <row r="871" spans="2:28">
      <c r="E871" s="1" t="s">
        <v>19</v>
      </c>
      <c r="V871" s="17"/>
      <c r="AA871" s="1" t="s">
        <v>19</v>
      </c>
    </row>
    <row r="872" spans="2:28">
      <c r="V872" s="17"/>
    </row>
    <row r="873" spans="2:28">
      <c r="V873" s="17"/>
    </row>
    <row r="874" spans="2:28">
      <c r="V874" s="17"/>
    </row>
    <row r="875" spans="2:28">
      <c r="V875" s="17"/>
    </row>
    <row r="876" spans="2:28">
      <c r="V876" s="17"/>
    </row>
    <row r="877" spans="2:28">
      <c r="V877" s="17"/>
    </row>
    <row r="878" spans="2:28">
      <c r="V878" s="17"/>
    </row>
    <row r="879" spans="2:28">
      <c r="V879" s="17"/>
    </row>
    <row r="880" spans="2:28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</row>
    <row r="885" spans="2:41">
      <c r="V885" s="17"/>
      <c r="AC885" s="215" t="s">
        <v>29</v>
      </c>
      <c r="AD885" s="215"/>
      <c r="AE885" s="215"/>
    </row>
    <row r="886" spans="2:41" ht="15" customHeight="1">
      <c r="F886" s="216" t="s">
        <v>28</v>
      </c>
      <c r="G886" s="216"/>
      <c r="H886" s="216"/>
      <c r="V886" s="17"/>
      <c r="AC886" s="215"/>
      <c r="AD886" s="215"/>
      <c r="AE886" s="215"/>
    </row>
    <row r="887" spans="2:41" ht="15" customHeight="1">
      <c r="F887" s="216"/>
      <c r="G887" s="216"/>
      <c r="H887" s="216"/>
      <c r="V887" s="17"/>
      <c r="AC887" s="215"/>
      <c r="AD887" s="215"/>
      <c r="AE887" s="215"/>
    </row>
    <row r="888" spans="2:41" ht="23.25">
      <c r="B888" s="22" t="s">
        <v>71</v>
      </c>
      <c r="V888" s="17"/>
      <c r="X888" s="22" t="s">
        <v>71</v>
      </c>
    </row>
    <row r="889" spans="2:41" ht="23.25">
      <c r="B889" s="23" t="s">
        <v>82</v>
      </c>
      <c r="C889" s="20">
        <f>IF(X846="PAGADO",0,Y851)</f>
        <v>0</v>
      </c>
      <c r="E889" s="217" t="s">
        <v>1584</v>
      </c>
      <c r="F889" s="217"/>
      <c r="G889" s="217"/>
      <c r="H889" s="217"/>
      <c r="V889" s="17"/>
      <c r="X889" s="23" t="s">
        <v>32</v>
      </c>
      <c r="Y889" s="20">
        <f>IF(B889="PAGADO",0,C894)</f>
        <v>0</v>
      </c>
      <c r="AA889" s="217" t="s">
        <v>20</v>
      </c>
      <c r="AB889" s="217"/>
      <c r="AC889" s="217"/>
      <c r="AD889" s="217"/>
    </row>
    <row r="890" spans="2:41">
      <c r="B890" s="1" t="s">
        <v>0</v>
      </c>
      <c r="C890" s="19">
        <f>H905</f>
        <v>490</v>
      </c>
      <c r="E890" s="2" t="s">
        <v>1</v>
      </c>
      <c r="F890" s="2" t="s">
        <v>2</v>
      </c>
      <c r="G890" s="2" t="s">
        <v>3</v>
      </c>
      <c r="H890" s="2" t="s">
        <v>4</v>
      </c>
      <c r="N890" s="2" t="s">
        <v>1</v>
      </c>
      <c r="O890" s="2" t="s">
        <v>5</v>
      </c>
      <c r="P890" s="2" t="s">
        <v>4</v>
      </c>
      <c r="Q890" s="2" t="s">
        <v>6</v>
      </c>
      <c r="R890" s="2" t="s">
        <v>7</v>
      </c>
      <c r="S890" s="3"/>
      <c r="V890" s="17"/>
      <c r="X890" s="1" t="s">
        <v>0</v>
      </c>
      <c r="Y890" s="19">
        <f>AD905</f>
        <v>0</v>
      </c>
      <c r="AA890" s="2" t="s">
        <v>1</v>
      </c>
      <c r="AB890" s="2" t="s">
        <v>2</v>
      </c>
      <c r="AC890" s="2" t="s">
        <v>3</v>
      </c>
      <c r="AD890" s="2" t="s">
        <v>4</v>
      </c>
      <c r="AJ890" s="2" t="s">
        <v>1</v>
      </c>
      <c r="AK890" s="2" t="s">
        <v>5</v>
      </c>
      <c r="AL890" s="2" t="s">
        <v>4</v>
      </c>
      <c r="AM890" s="2" t="s">
        <v>6</v>
      </c>
      <c r="AN890" s="2" t="s">
        <v>7</v>
      </c>
      <c r="AO890" s="3"/>
    </row>
    <row r="891" spans="2:41">
      <c r="C891" s="20"/>
      <c r="E891" s="4">
        <v>45198</v>
      </c>
      <c r="F891" s="3" t="s">
        <v>199</v>
      </c>
      <c r="G891" s="3" t="s">
        <v>203</v>
      </c>
      <c r="H891" s="5">
        <v>490</v>
      </c>
      <c r="N891" s="3"/>
      <c r="O891" s="3"/>
      <c r="P891" s="3"/>
      <c r="Q891" s="3"/>
      <c r="R891" s="18"/>
      <c r="S891" s="3"/>
      <c r="V891" s="17"/>
      <c r="Y891" s="2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" t="s">
        <v>24</v>
      </c>
      <c r="C892" s="19">
        <f>IF(C889&gt;0,C889+C890,C890)</f>
        <v>490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" t="s">
        <v>24</v>
      </c>
      <c r="Y892" s="19">
        <f>IF(Y889&gt;0,Y890+Y889,Y890)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" t="s">
        <v>9</v>
      </c>
      <c r="C893" s="20">
        <f>C916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" t="s">
        <v>9</v>
      </c>
      <c r="Y893" s="20">
        <f>Y916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6" t="s">
        <v>25</v>
      </c>
      <c r="C894" s="21">
        <f>C892-C893</f>
        <v>490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6" t="s">
        <v>8</v>
      </c>
      <c r="Y894" s="21">
        <f>Y892-Y893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ht="26.25">
      <c r="B895" s="218" t="str">
        <f>IF(C894&lt;0,"NO PAGAR","COBRAR")</f>
        <v>COBRAR</v>
      </c>
      <c r="C895" s="218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218" t="str">
        <f>IF(Y894&lt;0,"NO PAGAR","COBRAR")</f>
        <v>COBRAR</v>
      </c>
      <c r="Y895" s="218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210" t="s">
        <v>9</v>
      </c>
      <c r="C896" s="211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210" t="s">
        <v>9</v>
      </c>
      <c r="Y896" s="211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9" t="str">
        <f>IF(C930&lt;0,"SALDO A FAVOR","SALDO ADELANTAD0'")</f>
        <v>SALDO ADELANTAD0'</v>
      </c>
      <c r="C897" s="10" t="b">
        <f>IF(Y851&lt;=0,Y851*-1)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9" t="str">
        <f>IF(C894&lt;0,"SALDO ADELANTADO","SALDO A FAVOR'")</f>
        <v>SALDO A FAVOR'</v>
      </c>
      <c r="Y897" s="10" t="b">
        <f>IF(C894&lt;=0,C894*-1)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10</v>
      </c>
      <c r="C898" s="10">
        <f>R907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10</v>
      </c>
      <c r="Y898" s="10">
        <f>AN907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11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11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12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12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13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13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14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14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15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15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16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16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17</v>
      </c>
      <c r="C905" s="10"/>
      <c r="E905" s="212" t="s">
        <v>7</v>
      </c>
      <c r="F905" s="213"/>
      <c r="G905" s="214"/>
      <c r="H905" s="5">
        <f>SUM(H891:H904)</f>
        <v>490</v>
      </c>
      <c r="N905" s="3"/>
      <c r="O905" s="3"/>
      <c r="P905" s="3"/>
      <c r="Q905" s="3"/>
      <c r="R905" s="18"/>
      <c r="S905" s="3"/>
      <c r="V905" s="17"/>
      <c r="X905" s="11" t="s">
        <v>17</v>
      </c>
      <c r="Y905" s="10"/>
      <c r="AA905" s="212" t="s">
        <v>7</v>
      </c>
      <c r="AB905" s="213"/>
      <c r="AC905" s="214"/>
      <c r="AD905" s="5">
        <f>SUM(AD891:AD904)</f>
        <v>0</v>
      </c>
      <c r="AJ905" s="3"/>
      <c r="AK905" s="3"/>
      <c r="AL905" s="3"/>
      <c r="AM905" s="3"/>
      <c r="AN905" s="18"/>
      <c r="AO905" s="3"/>
    </row>
    <row r="906" spans="2:41">
      <c r="B906" s="12"/>
      <c r="C906" s="10"/>
      <c r="E906" s="13"/>
      <c r="F906" s="13"/>
      <c r="G906" s="13"/>
      <c r="N906" s="3"/>
      <c r="O906" s="3"/>
      <c r="P906" s="3"/>
      <c r="Q906" s="3"/>
      <c r="R906" s="18"/>
      <c r="S906" s="3"/>
      <c r="V906" s="17"/>
      <c r="X906" s="12"/>
      <c r="Y906" s="10"/>
      <c r="AA906" s="13"/>
      <c r="AB906" s="13"/>
      <c r="AC906" s="13"/>
      <c r="AJ906" s="3"/>
      <c r="AK906" s="3"/>
      <c r="AL906" s="3"/>
      <c r="AM906" s="3"/>
      <c r="AN906" s="18"/>
      <c r="AO906" s="3"/>
    </row>
    <row r="907" spans="2:41">
      <c r="B907" s="12"/>
      <c r="C907" s="10"/>
      <c r="N907" s="212" t="s">
        <v>7</v>
      </c>
      <c r="O907" s="213"/>
      <c r="P907" s="213"/>
      <c r="Q907" s="214"/>
      <c r="R907" s="18">
        <f>SUM(R891:R906)</f>
        <v>0</v>
      </c>
      <c r="S907" s="3"/>
      <c r="V907" s="17"/>
      <c r="X907" s="12"/>
      <c r="Y907" s="10"/>
      <c r="AJ907" s="212" t="s">
        <v>7</v>
      </c>
      <c r="AK907" s="213"/>
      <c r="AL907" s="213"/>
      <c r="AM907" s="214"/>
      <c r="AN907" s="18">
        <f>SUM(AN891:AN906)</f>
        <v>0</v>
      </c>
      <c r="AO907" s="3"/>
    </row>
    <row r="908" spans="2:41">
      <c r="B908" s="12"/>
      <c r="C908" s="10"/>
      <c r="E908" t="s">
        <v>484</v>
      </c>
      <c r="F908" s="3">
        <v>58225297</v>
      </c>
      <c r="V908" s="17"/>
      <c r="X908" s="12"/>
      <c r="Y908" s="10"/>
    </row>
    <row r="909" spans="2:41">
      <c r="B909" s="12"/>
      <c r="C909" s="10"/>
      <c r="E909" t="s">
        <v>37</v>
      </c>
      <c r="F909" s="3">
        <v>2044</v>
      </c>
      <c r="V909" s="17"/>
      <c r="X909" s="12"/>
      <c r="Y909" s="10"/>
    </row>
    <row r="910" spans="2:41">
      <c r="B910" s="12"/>
      <c r="C910" s="10"/>
      <c r="E910" s="14"/>
      <c r="V910" s="17"/>
      <c r="X910" s="12"/>
      <c r="Y910" s="10"/>
      <c r="AA910" s="14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1:43">
      <c r="B913" s="12"/>
      <c r="C913" s="10"/>
      <c r="V913" s="17"/>
      <c r="X913" s="12"/>
      <c r="Y913" s="10"/>
    </row>
    <row r="914" spans="1:43">
      <c r="B914" s="12"/>
      <c r="C914" s="10"/>
      <c r="E914" t="s">
        <v>22</v>
      </c>
      <c r="F914" t="s">
        <v>21</v>
      </c>
      <c r="V914" s="17"/>
      <c r="X914" s="12"/>
      <c r="Y914" s="10"/>
    </row>
    <row r="915" spans="1:43">
      <c r="B915" s="11"/>
      <c r="C915" s="10"/>
      <c r="F915" s="1" t="s">
        <v>19</v>
      </c>
      <c r="V915" s="17"/>
      <c r="X915" s="11"/>
      <c r="Y915" s="10"/>
    </row>
    <row r="916" spans="1:43">
      <c r="B916" s="15" t="s">
        <v>18</v>
      </c>
      <c r="C916" s="16">
        <f>SUM(C897:C915)</f>
        <v>0</v>
      </c>
      <c r="V916" s="17"/>
      <c r="X916" s="15" t="s">
        <v>18</v>
      </c>
      <c r="Y916" s="16">
        <f>SUM(Y897:Y915)</f>
        <v>0</v>
      </c>
    </row>
    <row r="917" spans="1:43">
      <c r="V917" s="17"/>
      <c r="Z917" t="s">
        <v>22</v>
      </c>
      <c r="AA917" t="s">
        <v>21</v>
      </c>
    </row>
    <row r="918" spans="1:43">
      <c r="V918" s="17"/>
      <c r="AA918" s="1" t="s">
        <v>19</v>
      </c>
    </row>
    <row r="919" spans="1:43">
      <c r="V919" s="17"/>
    </row>
    <row r="920" spans="1:43">
      <c r="V920" s="17"/>
    </row>
    <row r="921" spans="1:43">
      <c r="V921" s="17"/>
    </row>
    <row r="922" spans="1:43">
      <c r="V922" s="17"/>
    </row>
    <row r="923" spans="1:43">
      <c r="V923" s="17"/>
    </row>
    <row r="924" spans="1:43">
      <c r="V924" s="17"/>
    </row>
    <row r="925" spans="1:43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</row>
    <row r="926" spans="1:43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>
      <c r="V928" s="17"/>
    </row>
    <row r="929" spans="2:41">
      <c r="H929" s="216" t="s">
        <v>30</v>
      </c>
      <c r="I929" s="216"/>
      <c r="J929" s="216"/>
      <c r="V929" s="17"/>
      <c r="AA929" s="216" t="s">
        <v>31</v>
      </c>
      <c r="AB929" s="216"/>
      <c r="AC929" s="216"/>
    </row>
    <row r="930" spans="2:41">
      <c r="H930" s="216"/>
      <c r="I930" s="216"/>
      <c r="J930" s="216"/>
      <c r="V930" s="17"/>
      <c r="AA930" s="216"/>
      <c r="AB930" s="216"/>
      <c r="AC930" s="216"/>
    </row>
    <row r="931" spans="2:41">
      <c r="V931" s="17"/>
    </row>
    <row r="932" spans="2:41">
      <c r="V932" s="17"/>
    </row>
    <row r="933" spans="2:41" ht="23.25">
      <c r="B933" s="24" t="s">
        <v>73</v>
      </c>
      <c r="V933" s="17"/>
      <c r="X933" s="22" t="s">
        <v>71</v>
      </c>
    </row>
    <row r="934" spans="2:41" ht="23.25">
      <c r="B934" s="23" t="s">
        <v>130</v>
      </c>
      <c r="C934" s="20">
        <f>IF(X889="PAGADO",0,Y894)</f>
        <v>0</v>
      </c>
      <c r="E934" s="217" t="s">
        <v>1308</v>
      </c>
      <c r="F934" s="217"/>
      <c r="G934" s="217"/>
      <c r="H934" s="217"/>
      <c r="V934" s="17"/>
      <c r="X934" s="23" t="s">
        <v>32</v>
      </c>
      <c r="Y934" s="20">
        <f>IF(B1734="PAGADO",0,C939)</f>
        <v>1200</v>
      </c>
      <c r="AA934" s="217" t="s">
        <v>20</v>
      </c>
      <c r="AB934" s="217"/>
      <c r="AC934" s="217"/>
      <c r="AD934" s="217"/>
    </row>
    <row r="935" spans="2:41">
      <c r="B935" s="1" t="s">
        <v>0</v>
      </c>
      <c r="C935" s="19">
        <f>H950</f>
        <v>1200</v>
      </c>
      <c r="E935" s="2" t="s">
        <v>1</v>
      </c>
      <c r="F935" s="2" t="s">
        <v>2</v>
      </c>
      <c r="G935" s="2" t="s">
        <v>3</v>
      </c>
      <c r="H935" s="2" t="s">
        <v>4</v>
      </c>
      <c r="N935" s="2" t="s">
        <v>1</v>
      </c>
      <c r="O935" s="2" t="s">
        <v>5</v>
      </c>
      <c r="P935" s="2" t="s">
        <v>4</v>
      </c>
      <c r="Q935" s="2" t="s">
        <v>6</v>
      </c>
      <c r="R935" s="2" t="s">
        <v>7</v>
      </c>
      <c r="S935" s="3"/>
      <c r="V935" s="17"/>
      <c r="X935" s="1" t="s">
        <v>0</v>
      </c>
      <c r="Y935" s="19">
        <f>AD950</f>
        <v>0</v>
      </c>
      <c r="AA935" s="2" t="s">
        <v>1</v>
      </c>
      <c r="AB935" s="2" t="s">
        <v>2</v>
      </c>
      <c r="AC935" s="2" t="s">
        <v>3</v>
      </c>
      <c r="AD935" s="2" t="s">
        <v>4</v>
      </c>
      <c r="AJ935" s="2" t="s">
        <v>1</v>
      </c>
      <c r="AK935" s="2" t="s">
        <v>5</v>
      </c>
      <c r="AL935" s="2" t="s">
        <v>4</v>
      </c>
      <c r="AM935" s="2" t="s">
        <v>6</v>
      </c>
      <c r="AN935" s="2" t="s">
        <v>7</v>
      </c>
      <c r="AO935" s="3"/>
    </row>
    <row r="936" spans="2:41">
      <c r="C936" s="20"/>
      <c r="E936" s="4">
        <v>45220</v>
      </c>
      <c r="F936" s="3" t="s">
        <v>1202</v>
      </c>
      <c r="G936" s="3" t="s">
        <v>203</v>
      </c>
      <c r="H936" s="5">
        <v>520</v>
      </c>
      <c r="N936" s="3"/>
      <c r="O936" s="3"/>
      <c r="P936" s="3"/>
      <c r="Q936" s="3"/>
      <c r="R936" s="18"/>
      <c r="S936" s="3"/>
      <c r="V936" s="17"/>
      <c r="Y936" s="2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" t="s">
        <v>24</v>
      </c>
      <c r="C937" s="19">
        <f>IF(C934&gt;0,C934+C935,C935)</f>
        <v>1200</v>
      </c>
      <c r="E937" s="4">
        <v>45225</v>
      </c>
      <c r="F937" s="3" t="s">
        <v>1202</v>
      </c>
      <c r="G937" s="3" t="s">
        <v>152</v>
      </c>
      <c r="H937" s="5">
        <v>160</v>
      </c>
      <c r="N937" s="3"/>
      <c r="O937" s="3"/>
      <c r="P937" s="3"/>
      <c r="Q937" s="3"/>
      <c r="R937" s="18"/>
      <c r="S937" s="3"/>
      <c r="V937" s="17"/>
      <c r="X937" s="1" t="s">
        <v>24</v>
      </c>
      <c r="Y937" s="19">
        <f>IF(Y934&gt;0,Y934+Y935,Y935)</f>
        <v>1200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" t="s">
        <v>9</v>
      </c>
      <c r="C938" s="20">
        <f>C962</f>
        <v>0</v>
      </c>
      <c r="E938" s="4">
        <v>45225</v>
      </c>
      <c r="F938" s="3" t="s">
        <v>1202</v>
      </c>
      <c r="G938" s="3" t="s">
        <v>203</v>
      </c>
      <c r="H938" s="5">
        <v>520</v>
      </c>
      <c r="N938" s="3"/>
      <c r="O938" s="3"/>
      <c r="P938" s="3"/>
      <c r="Q938" s="3"/>
      <c r="R938" s="18"/>
      <c r="S938" s="3"/>
      <c r="V938" s="17"/>
      <c r="X938" s="1" t="s">
        <v>9</v>
      </c>
      <c r="Y938" s="20">
        <f>Y962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6" t="s">
        <v>26</v>
      </c>
      <c r="C939" s="21">
        <f>C937-C938</f>
        <v>1200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6" t="s">
        <v>27</v>
      </c>
      <c r="Y939" s="21">
        <f>Y937-Y938</f>
        <v>1200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ht="23.25">
      <c r="B940" s="6"/>
      <c r="C940" s="7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219" t="str">
        <f>IF(Y939&lt;0,"NO PAGAR","COBRAR'")</f>
        <v>COBRAR'</v>
      </c>
      <c r="Y940" s="219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ht="23.25">
      <c r="B941" s="219" t="str">
        <f>IF(C939&lt;0,"NO PAGAR","COBRAR'")</f>
        <v>COBRAR'</v>
      </c>
      <c r="C941" s="219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6"/>
      <c r="Y941" s="8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210" t="s">
        <v>9</v>
      </c>
      <c r="C942" s="211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210" t="s">
        <v>9</v>
      </c>
      <c r="Y942" s="211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9" t="str">
        <f>IF(Y894&lt;0,"SALDO ADELANTADO","SALDO A FAVOR '")</f>
        <v>SALDO A FAVOR '</v>
      </c>
      <c r="C943" s="10">
        <f>IF(Y894&lt;=0,Y894*-1)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9" t="str">
        <f>IF(C939&lt;0,"SALDO ADELANTADO","SALDO A FAVOR'")</f>
        <v>SALDO A FAVOR'</v>
      </c>
      <c r="Y943" s="10" t="b">
        <f>IF(C939&lt;=0,C939*-1)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10</v>
      </c>
      <c r="C944" s="10">
        <f>R952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10</v>
      </c>
      <c r="Y944" s="10">
        <f>AN952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11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11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12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12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13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13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14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14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15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15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16</v>
      </c>
      <c r="C950" s="10"/>
      <c r="E950" s="212" t="s">
        <v>7</v>
      </c>
      <c r="F950" s="213"/>
      <c r="G950" s="214"/>
      <c r="H950" s="5">
        <f>SUM(H936:H949)</f>
        <v>1200</v>
      </c>
      <c r="N950" s="3"/>
      <c r="O950" s="3"/>
      <c r="P950" s="3"/>
      <c r="Q950" s="3"/>
      <c r="R950" s="18"/>
      <c r="S950" s="3"/>
      <c r="V950" s="17"/>
      <c r="X950" s="11" t="s">
        <v>16</v>
      </c>
      <c r="Y950" s="10"/>
      <c r="AA950" s="212" t="s">
        <v>7</v>
      </c>
      <c r="AB950" s="213"/>
      <c r="AC950" s="214"/>
      <c r="AD950" s="5">
        <f>SUM(AD936:AD949)</f>
        <v>0</v>
      </c>
      <c r="AJ950" s="3"/>
      <c r="AK950" s="3"/>
      <c r="AL950" s="3"/>
      <c r="AM950" s="3"/>
      <c r="AN950" s="18"/>
      <c r="AO950" s="3"/>
    </row>
    <row r="951" spans="2:41">
      <c r="B951" s="11" t="s">
        <v>17</v>
      </c>
      <c r="C951" s="10"/>
      <c r="E951" s="13"/>
      <c r="F951" s="13"/>
      <c r="G951" s="13"/>
      <c r="N951" s="3"/>
      <c r="O951" s="3"/>
      <c r="P951" s="3"/>
      <c r="Q951" s="3"/>
      <c r="R951" s="18"/>
      <c r="S951" s="3"/>
      <c r="V951" s="17"/>
      <c r="X951" s="11" t="s">
        <v>17</v>
      </c>
      <c r="Y951" s="10"/>
      <c r="AA951" s="13"/>
      <c r="AB951" s="13"/>
      <c r="AC951" s="13"/>
      <c r="AJ951" s="3"/>
      <c r="AK951" s="3"/>
      <c r="AL951" s="3"/>
      <c r="AM951" s="3"/>
      <c r="AN951" s="18"/>
      <c r="AO951" s="3"/>
    </row>
    <row r="952" spans="2:41">
      <c r="B952" s="12"/>
      <c r="C952" s="10"/>
      <c r="N952" s="212" t="s">
        <v>7</v>
      </c>
      <c r="O952" s="213"/>
      <c r="P952" s="213"/>
      <c r="Q952" s="214"/>
      <c r="R952" s="18">
        <f>SUM(R936:R951)</f>
        <v>0</v>
      </c>
      <c r="S952" s="3"/>
      <c r="V952" s="17"/>
      <c r="X952" s="12"/>
      <c r="Y952" s="10"/>
      <c r="AJ952" s="212" t="s">
        <v>7</v>
      </c>
      <c r="AK952" s="213"/>
      <c r="AL952" s="213"/>
      <c r="AM952" s="214"/>
      <c r="AN952" s="18">
        <f>SUM(AN936:AN951)</f>
        <v>0</v>
      </c>
      <c r="AO952" s="3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E955" s="14"/>
      <c r="V955" s="17"/>
      <c r="X955" s="12"/>
      <c r="Y955" s="10"/>
      <c r="AA955" s="14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V957" s="17"/>
      <c r="X957" s="12"/>
      <c r="Y957" s="10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2:31">
      <c r="B961" s="11"/>
      <c r="C961" s="10"/>
      <c r="V961" s="17"/>
      <c r="X961" s="11"/>
      <c r="Y961" s="10"/>
    </row>
    <row r="962" spans="2:31">
      <c r="B962" s="15" t="s">
        <v>18</v>
      </c>
      <c r="C962" s="16">
        <f>SUM(C943:C961)</f>
        <v>0</v>
      </c>
      <c r="D962" t="s">
        <v>22</v>
      </c>
      <c r="E962" t="s">
        <v>21</v>
      </c>
      <c r="V962" s="17"/>
      <c r="X962" s="15" t="s">
        <v>18</v>
      </c>
      <c r="Y962" s="16">
        <f>SUM(Y943:Y961)</f>
        <v>0</v>
      </c>
      <c r="Z962" t="s">
        <v>22</v>
      </c>
      <c r="AA962" t="s">
        <v>21</v>
      </c>
    </row>
    <row r="963" spans="2:31">
      <c r="E963" s="1" t="s">
        <v>19</v>
      </c>
      <c r="V963" s="17"/>
      <c r="AA963" s="1" t="s">
        <v>19</v>
      </c>
    </row>
    <row r="964" spans="2:31">
      <c r="V964" s="17"/>
    </row>
    <row r="965" spans="2:31">
      <c r="V965" s="17"/>
    </row>
    <row r="966" spans="2:31">
      <c r="V966" s="17"/>
    </row>
    <row r="967" spans="2:31">
      <c r="V967" s="17"/>
    </row>
    <row r="968" spans="2:31">
      <c r="V968" s="17"/>
    </row>
    <row r="969" spans="2:31">
      <c r="V969" s="17"/>
    </row>
    <row r="970" spans="2:31">
      <c r="V970" s="17"/>
    </row>
    <row r="971" spans="2:31">
      <c r="V971" s="17"/>
    </row>
    <row r="972" spans="2:31">
      <c r="V972" s="17"/>
    </row>
    <row r="973" spans="2:31">
      <c r="V973" s="17"/>
    </row>
    <row r="974" spans="2:31">
      <c r="V974" s="17"/>
    </row>
    <row r="975" spans="2:31">
      <c r="V975" s="17"/>
    </row>
    <row r="976" spans="2:31">
      <c r="V976" s="17"/>
      <c r="AC976" s="215" t="s">
        <v>29</v>
      </c>
      <c r="AD976" s="215"/>
      <c r="AE976" s="215"/>
    </row>
    <row r="977" spans="2:41">
      <c r="H977" s="216" t="s">
        <v>28</v>
      </c>
      <c r="I977" s="216"/>
      <c r="J977" s="216"/>
      <c r="V977" s="17"/>
      <c r="AC977" s="215"/>
      <c r="AD977" s="215"/>
      <c r="AE977" s="215"/>
    </row>
    <row r="978" spans="2:41">
      <c r="H978" s="216"/>
      <c r="I978" s="216"/>
      <c r="J978" s="216"/>
      <c r="V978" s="17"/>
      <c r="AC978" s="215"/>
      <c r="AD978" s="215"/>
      <c r="AE978" s="215"/>
    </row>
    <row r="979" spans="2:41">
      <c r="V979" s="17"/>
    </row>
    <row r="980" spans="2:41">
      <c r="V980" s="17"/>
    </row>
    <row r="981" spans="2:41" ht="23.25">
      <c r="B981" s="22" t="s">
        <v>72</v>
      </c>
      <c r="V981" s="17"/>
      <c r="X981" s="22" t="s">
        <v>74</v>
      </c>
    </row>
    <row r="982" spans="2:41" ht="23.25">
      <c r="B982" s="23" t="s">
        <v>32</v>
      </c>
      <c r="C982" s="20">
        <f>IF(X934="PAGADO",0,Y939)</f>
        <v>1200</v>
      </c>
      <c r="E982" s="217" t="s">
        <v>20</v>
      </c>
      <c r="F982" s="217"/>
      <c r="G982" s="217"/>
      <c r="H982" s="217"/>
      <c r="V982" s="17"/>
      <c r="X982" s="23" t="s">
        <v>32</v>
      </c>
      <c r="Y982" s="20">
        <f>IF(B982="PAGADO",0,C987)</f>
        <v>1200</v>
      </c>
      <c r="AA982" s="217" t="s">
        <v>20</v>
      </c>
      <c r="AB982" s="217"/>
      <c r="AC982" s="217"/>
      <c r="AD982" s="217"/>
    </row>
    <row r="983" spans="2:41">
      <c r="B983" s="1" t="s">
        <v>0</v>
      </c>
      <c r="C983" s="19">
        <f>H998</f>
        <v>0</v>
      </c>
      <c r="E983" s="2" t="s">
        <v>1</v>
      </c>
      <c r="F983" s="2" t="s">
        <v>2</v>
      </c>
      <c r="G983" s="2" t="s">
        <v>3</v>
      </c>
      <c r="H983" s="2" t="s">
        <v>4</v>
      </c>
      <c r="N983" s="2" t="s">
        <v>1</v>
      </c>
      <c r="O983" s="2" t="s">
        <v>5</v>
      </c>
      <c r="P983" s="2" t="s">
        <v>4</v>
      </c>
      <c r="Q983" s="2" t="s">
        <v>6</v>
      </c>
      <c r="R983" s="2" t="s">
        <v>7</v>
      </c>
      <c r="S983" s="3"/>
      <c r="V983" s="17"/>
      <c r="X983" s="1" t="s">
        <v>0</v>
      </c>
      <c r="Y983" s="19">
        <f>AD998</f>
        <v>0</v>
      </c>
      <c r="AA983" s="2" t="s">
        <v>1</v>
      </c>
      <c r="AB983" s="2" t="s">
        <v>2</v>
      </c>
      <c r="AC983" s="2" t="s">
        <v>3</v>
      </c>
      <c r="AD983" s="2" t="s">
        <v>4</v>
      </c>
      <c r="AJ983" s="2" t="s">
        <v>1</v>
      </c>
      <c r="AK983" s="2" t="s">
        <v>5</v>
      </c>
      <c r="AL983" s="2" t="s">
        <v>4</v>
      </c>
      <c r="AM983" s="2" t="s">
        <v>6</v>
      </c>
      <c r="AN983" s="2" t="s">
        <v>7</v>
      </c>
      <c r="AO983" s="3"/>
    </row>
    <row r="984" spans="2:41">
      <c r="C984" s="2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Y984" s="2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" t="s">
        <v>24</v>
      </c>
      <c r="C985" s="19">
        <f>IF(C982&gt;0,C982+C983,C983)</f>
        <v>1200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24</v>
      </c>
      <c r="Y985" s="19">
        <f>IF(Y982&gt;0,Y982+Y983,Y983)</f>
        <v>1200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" t="s">
        <v>9</v>
      </c>
      <c r="C986" s="20">
        <f>C1009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" t="s">
        <v>9</v>
      </c>
      <c r="Y986" s="20">
        <f>Y1009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6" t="s">
        <v>25</v>
      </c>
      <c r="C987" s="21">
        <f>C985-C986</f>
        <v>1200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6" t="s">
        <v>8</v>
      </c>
      <c r="Y987" s="21">
        <f>Y985-Y986</f>
        <v>1200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ht="26.25">
      <c r="B988" s="218" t="str">
        <f>IF(C987&lt;0,"NO PAGAR","COBRAR")</f>
        <v>COBRAR</v>
      </c>
      <c r="C988" s="218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218" t="str">
        <f>IF(Y987&lt;0,"NO PAGAR","COBRAR")</f>
        <v>COBRAR</v>
      </c>
      <c r="Y988" s="218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210" t="s">
        <v>9</v>
      </c>
      <c r="C989" s="211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210" t="s">
        <v>9</v>
      </c>
      <c r="Y989" s="211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9" t="str">
        <f>IF(C1023&lt;0,"SALDO A FAVOR","SALDO ADELANTAD0'")</f>
        <v>SALDO ADELANTAD0'</v>
      </c>
      <c r="C990" s="10" t="b">
        <f>IF(Y934&lt;=0,Y934*-1)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9" t="str">
        <f>IF(C987&lt;0,"SALDO ADELANTADO","SALDO A FAVOR'")</f>
        <v>SALDO A FAVOR'</v>
      </c>
      <c r="Y990" s="10" t="b">
        <f>IF(C987&lt;=0,C987*-1)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10</v>
      </c>
      <c r="C991" s="10">
        <f>R1000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10</v>
      </c>
      <c r="Y991" s="10">
        <f>AN1000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11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11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12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12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13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13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14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14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15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15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16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16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17</v>
      </c>
      <c r="C998" s="10"/>
      <c r="E998" s="212" t="s">
        <v>7</v>
      </c>
      <c r="F998" s="213"/>
      <c r="G998" s="214"/>
      <c r="H998" s="5">
        <f>SUM(H984:H997)</f>
        <v>0</v>
      </c>
      <c r="N998" s="3"/>
      <c r="O998" s="3"/>
      <c r="P998" s="3"/>
      <c r="Q998" s="3"/>
      <c r="R998" s="18"/>
      <c r="S998" s="3"/>
      <c r="V998" s="17"/>
      <c r="X998" s="11" t="s">
        <v>17</v>
      </c>
      <c r="Y998" s="10"/>
      <c r="AA998" s="212" t="s">
        <v>7</v>
      </c>
      <c r="AB998" s="213"/>
      <c r="AC998" s="214"/>
      <c r="AD998" s="5">
        <f>SUM(AD984:AD997)</f>
        <v>0</v>
      </c>
      <c r="AJ998" s="3"/>
      <c r="AK998" s="3"/>
      <c r="AL998" s="3"/>
      <c r="AM998" s="3"/>
      <c r="AN998" s="18"/>
      <c r="AO998" s="3"/>
    </row>
    <row r="999" spans="2:41">
      <c r="B999" s="12"/>
      <c r="C999" s="10"/>
      <c r="E999" s="13"/>
      <c r="F999" s="13"/>
      <c r="G999" s="13"/>
      <c r="N999" s="3"/>
      <c r="O999" s="3"/>
      <c r="P999" s="3"/>
      <c r="Q999" s="3"/>
      <c r="R999" s="18"/>
      <c r="S999" s="3"/>
      <c r="V999" s="17"/>
      <c r="X999" s="12"/>
      <c r="Y999" s="10"/>
      <c r="AA999" s="13"/>
      <c r="AB999" s="13"/>
      <c r="AC999" s="13"/>
      <c r="AJ999" s="3"/>
      <c r="AK999" s="3"/>
      <c r="AL999" s="3"/>
      <c r="AM999" s="3"/>
      <c r="AN999" s="18"/>
      <c r="AO999" s="3"/>
    </row>
    <row r="1000" spans="2:41">
      <c r="B1000" s="12"/>
      <c r="C1000" s="10"/>
      <c r="N1000" s="212" t="s">
        <v>7</v>
      </c>
      <c r="O1000" s="213"/>
      <c r="P1000" s="213"/>
      <c r="Q1000" s="214"/>
      <c r="R1000" s="18">
        <f>SUM(R984:R999)</f>
        <v>0</v>
      </c>
      <c r="S1000" s="3"/>
      <c r="V1000" s="17"/>
      <c r="X1000" s="12"/>
      <c r="Y1000" s="10"/>
      <c r="AJ1000" s="212" t="s">
        <v>7</v>
      </c>
      <c r="AK1000" s="213"/>
      <c r="AL1000" s="213"/>
      <c r="AM1000" s="214"/>
      <c r="AN1000" s="18">
        <f>SUM(AN984:AN999)</f>
        <v>0</v>
      </c>
      <c r="AO1000" s="3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E1003" s="14"/>
      <c r="V1003" s="17"/>
      <c r="X1003" s="12"/>
      <c r="Y1003" s="10"/>
      <c r="AA1003" s="14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1"/>
      <c r="C1008" s="10"/>
      <c r="V1008" s="17"/>
      <c r="X1008" s="11"/>
      <c r="Y1008" s="10"/>
    </row>
    <row r="1009" spans="1:43">
      <c r="B1009" s="15" t="s">
        <v>18</v>
      </c>
      <c r="C1009" s="16">
        <f>SUM(C990:C1008)</f>
        <v>0</v>
      </c>
      <c r="V1009" s="17"/>
      <c r="X1009" s="15" t="s">
        <v>18</v>
      </c>
      <c r="Y1009" s="16">
        <f>SUM(Y990:Y1008)</f>
        <v>0</v>
      </c>
    </row>
    <row r="1010" spans="1:43">
      <c r="D1010" t="s">
        <v>22</v>
      </c>
      <c r="E1010" t="s">
        <v>21</v>
      </c>
      <c r="V1010" s="17"/>
      <c r="Z1010" t="s">
        <v>22</v>
      </c>
      <c r="AA1010" t="s">
        <v>21</v>
      </c>
    </row>
    <row r="1011" spans="1:43">
      <c r="E1011" s="1" t="s">
        <v>19</v>
      </c>
      <c r="V1011" s="17"/>
      <c r="AA1011" s="1" t="s">
        <v>19</v>
      </c>
    </row>
    <row r="1012" spans="1:43">
      <c r="V1012" s="17"/>
    </row>
    <row r="1013" spans="1:43">
      <c r="V1013" s="17"/>
    </row>
    <row r="1014" spans="1:43">
      <c r="V1014" s="17"/>
    </row>
    <row r="1015" spans="1:43">
      <c r="V1015" s="17"/>
    </row>
    <row r="1016" spans="1:43">
      <c r="V1016" s="17"/>
    </row>
    <row r="1017" spans="1:43">
      <c r="V1017" s="17"/>
    </row>
    <row r="1018" spans="1:43">
      <c r="A1018" s="1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</row>
    <row r="1019" spans="1:43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</row>
    <row r="1020" spans="1:43">
      <c r="A1020" s="17"/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</row>
    <row r="1021" spans="1:43">
      <c r="V1021" s="17"/>
    </row>
    <row r="1022" spans="1:43">
      <c r="H1022" s="216" t="s">
        <v>30</v>
      </c>
      <c r="I1022" s="216"/>
      <c r="J1022" s="216"/>
      <c r="V1022" s="17"/>
      <c r="AA1022" s="216" t="s">
        <v>31</v>
      </c>
      <c r="AB1022" s="216"/>
      <c r="AC1022" s="216"/>
    </row>
    <row r="1023" spans="1:43">
      <c r="H1023" s="216"/>
      <c r="I1023" s="216"/>
      <c r="J1023" s="216"/>
      <c r="V1023" s="17"/>
      <c r="AA1023" s="216"/>
      <c r="AB1023" s="216"/>
      <c r="AC1023" s="216"/>
    </row>
    <row r="1024" spans="1:43">
      <c r="V1024" s="17"/>
    </row>
    <row r="1025" spans="2:41">
      <c r="V1025" s="17"/>
    </row>
    <row r="1026" spans="2:41" ht="23.25">
      <c r="B1026" s="24" t="s">
        <v>72</v>
      </c>
      <c r="V1026" s="17"/>
      <c r="X1026" s="22" t="s">
        <v>72</v>
      </c>
    </row>
    <row r="1027" spans="2:41" ht="23.25">
      <c r="B1027" s="23" t="s">
        <v>32</v>
      </c>
      <c r="C1027" s="20">
        <f>IF(X982="PAGADO",0,C987)</f>
        <v>1200</v>
      </c>
      <c r="E1027" s="217" t="s">
        <v>20</v>
      </c>
      <c r="F1027" s="217"/>
      <c r="G1027" s="217"/>
      <c r="H1027" s="217"/>
      <c r="V1027" s="17"/>
      <c r="X1027" s="23" t="s">
        <v>32</v>
      </c>
      <c r="Y1027" s="20">
        <f>IF(B1827="PAGADO",0,C1032)</f>
        <v>1200</v>
      </c>
      <c r="AA1027" s="217" t="s">
        <v>20</v>
      </c>
      <c r="AB1027" s="217"/>
      <c r="AC1027" s="217"/>
      <c r="AD1027" s="217"/>
    </row>
    <row r="1028" spans="2:41">
      <c r="B1028" s="1" t="s">
        <v>0</v>
      </c>
      <c r="C1028" s="19">
        <f>H1043</f>
        <v>0</v>
      </c>
      <c r="E1028" s="2" t="s">
        <v>1</v>
      </c>
      <c r="F1028" s="2" t="s">
        <v>2</v>
      </c>
      <c r="G1028" s="2" t="s">
        <v>3</v>
      </c>
      <c r="H1028" s="2" t="s">
        <v>4</v>
      </c>
      <c r="N1028" s="2" t="s">
        <v>1</v>
      </c>
      <c r="O1028" s="2" t="s">
        <v>5</v>
      </c>
      <c r="P1028" s="2" t="s">
        <v>4</v>
      </c>
      <c r="Q1028" s="2" t="s">
        <v>6</v>
      </c>
      <c r="R1028" s="2" t="s">
        <v>7</v>
      </c>
      <c r="S1028" s="3"/>
      <c r="V1028" s="17"/>
      <c r="X1028" s="1" t="s">
        <v>0</v>
      </c>
      <c r="Y1028" s="19">
        <f>AD1043</f>
        <v>0</v>
      </c>
      <c r="AA1028" s="2" t="s">
        <v>1</v>
      </c>
      <c r="AB1028" s="2" t="s">
        <v>2</v>
      </c>
      <c r="AC1028" s="2" t="s">
        <v>3</v>
      </c>
      <c r="AD1028" s="2" t="s">
        <v>4</v>
      </c>
      <c r="AJ1028" s="2" t="s">
        <v>1</v>
      </c>
      <c r="AK1028" s="2" t="s">
        <v>5</v>
      </c>
      <c r="AL1028" s="2" t="s">
        <v>4</v>
      </c>
      <c r="AM1028" s="2" t="s">
        <v>6</v>
      </c>
      <c r="AN1028" s="2" t="s">
        <v>7</v>
      </c>
      <c r="AO1028" s="3"/>
    </row>
    <row r="1029" spans="2:41">
      <c r="C1029" s="2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Y1029" s="2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" t="s">
        <v>24</v>
      </c>
      <c r="C1030" s="19">
        <f>IF(C1027&gt;0,C1027+C1028,C1028)</f>
        <v>1200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" t="s">
        <v>24</v>
      </c>
      <c r="Y1030" s="19">
        <f>IF(Y1027&gt;0,Y1027+Y1028,Y1028)</f>
        <v>1200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" t="s">
        <v>9</v>
      </c>
      <c r="C1031" s="20">
        <f>C1055</f>
        <v>0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" t="s">
        <v>9</v>
      </c>
      <c r="Y1031" s="20">
        <f>Y1055</f>
        <v>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6" t="s">
        <v>26</v>
      </c>
      <c r="C1032" s="21">
        <f>C1030-C1031</f>
        <v>1200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6" t="s">
        <v>27</v>
      </c>
      <c r="Y1032" s="21">
        <f>Y1030-Y1031</f>
        <v>1200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ht="23.25">
      <c r="B1033" s="6"/>
      <c r="C1033" s="7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219" t="str">
        <f>IF(Y1032&lt;0,"NO PAGAR","COBRAR'")</f>
        <v>COBRAR'</v>
      </c>
      <c r="Y1033" s="219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ht="23.25">
      <c r="B1034" s="219" t="str">
        <f>IF(C1032&lt;0,"NO PAGAR","COBRAR'")</f>
        <v>COBRAR'</v>
      </c>
      <c r="C1034" s="219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6"/>
      <c r="Y1034" s="8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210" t="s">
        <v>9</v>
      </c>
      <c r="C1035" s="211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210" t="s">
        <v>9</v>
      </c>
      <c r="Y1035" s="211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9" t="str">
        <f>IF(Y987&lt;0,"SALDO ADELANTADO","SALDO A FAVOR '")</f>
        <v>SALDO A FAVOR '</v>
      </c>
      <c r="C1036" s="10" t="b">
        <f>IF(Y987&lt;=0,Y987*-1)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9" t="str">
        <f>IF(C1032&lt;0,"SALDO ADELANTADO","SALDO A FAVOR'")</f>
        <v>SALDO A FAVOR'</v>
      </c>
      <c r="Y1036" s="10" t="b">
        <f>IF(C1032&lt;=0,C1032*-1)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10</v>
      </c>
      <c r="C1037" s="10">
        <f>R1045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10</v>
      </c>
      <c r="Y1037" s="10">
        <f>AN1045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11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11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12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12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13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13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14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14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15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15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16</v>
      </c>
      <c r="C1043" s="10"/>
      <c r="E1043" s="212" t="s">
        <v>7</v>
      </c>
      <c r="F1043" s="213"/>
      <c r="G1043" s="214"/>
      <c r="H1043" s="5">
        <f>SUM(H1029:H1042)</f>
        <v>0</v>
      </c>
      <c r="N1043" s="3"/>
      <c r="O1043" s="3"/>
      <c r="P1043" s="3"/>
      <c r="Q1043" s="3"/>
      <c r="R1043" s="18"/>
      <c r="S1043" s="3"/>
      <c r="V1043" s="17"/>
      <c r="X1043" s="11" t="s">
        <v>16</v>
      </c>
      <c r="Y1043" s="10"/>
      <c r="AA1043" s="212" t="s">
        <v>7</v>
      </c>
      <c r="AB1043" s="213"/>
      <c r="AC1043" s="214"/>
      <c r="AD1043" s="5">
        <f>SUM(AD1029:AD1042)</f>
        <v>0</v>
      </c>
      <c r="AJ1043" s="3"/>
      <c r="AK1043" s="3"/>
      <c r="AL1043" s="3"/>
      <c r="AM1043" s="3"/>
      <c r="AN1043" s="18"/>
      <c r="AO1043" s="3"/>
    </row>
    <row r="1044" spans="2:41">
      <c r="B1044" s="11" t="s">
        <v>17</v>
      </c>
      <c r="C1044" s="10"/>
      <c r="E1044" s="13"/>
      <c r="F1044" s="13"/>
      <c r="G1044" s="13"/>
      <c r="N1044" s="3"/>
      <c r="O1044" s="3"/>
      <c r="P1044" s="3"/>
      <c r="Q1044" s="3"/>
      <c r="R1044" s="18"/>
      <c r="S1044" s="3"/>
      <c r="V1044" s="17"/>
      <c r="X1044" s="11" t="s">
        <v>17</v>
      </c>
      <c r="Y1044" s="10"/>
      <c r="AA1044" s="13"/>
      <c r="AB1044" s="13"/>
      <c r="AC1044" s="13"/>
      <c r="AJ1044" s="3"/>
      <c r="AK1044" s="3"/>
      <c r="AL1044" s="3"/>
      <c r="AM1044" s="3"/>
      <c r="AN1044" s="18"/>
      <c r="AO1044" s="3"/>
    </row>
    <row r="1045" spans="2:41">
      <c r="B1045" s="12"/>
      <c r="C1045" s="10"/>
      <c r="N1045" s="212" t="s">
        <v>7</v>
      </c>
      <c r="O1045" s="213"/>
      <c r="P1045" s="213"/>
      <c r="Q1045" s="214"/>
      <c r="R1045" s="18">
        <f>SUM(R1029:R1044)</f>
        <v>0</v>
      </c>
      <c r="S1045" s="3"/>
      <c r="V1045" s="17"/>
      <c r="X1045" s="12"/>
      <c r="Y1045" s="10"/>
      <c r="AJ1045" s="212" t="s">
        <v>7</v>
      </c>
      <c r="AK1045" s="213"/>
      <c r="AL1045" s="213"/>
      <c r="AM1045" s="214"/>
      <c r="AN1045" s="18">
        <f>SUM(AN1029:AN1044)</f>
        <v>0</v>
      </c>
      <c r="AO1045" s="3"/>
    </row>
    <row r="1046" spans="2:41">
      <c r="B1046" s="12"/>
      <c r="C1046" s="10"/>
      <c r="V1046" s="17"/>
      <c r="X1046" s="12"/>
      <c r="Y1046" s="10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E1048" s="14"/>
      <c r="V1048" s="17"/>
      <c r="X1048" s="12"/>
      <c r="Y1048" s="10"/>
      <c r="AA1048" s="14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V1050" s="17"/>
      <c r="X1050" s="12"/>
      <c r="Y1050" s="10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1"/>
      <c r="C1054" s="10"/>
      <c r="V1054" s="17"/>
      <c r="X1054" s="11"/>
      <c r="Y1054" s="10"/>
    </row>
    <row r="1055" spans="2:41">
      <c r="B1055" s="15" t="s">
        <v>18</v>
      </c>
      <c r="C1055" s="16">
        <f>SUM(C1036:C1054)</f>
        <v>0</v>
      </c>
      <c r="D1055" t="s">
        <v>22</v>
      </c>
      <c r="E1055" t="s">
        <v>21</v>
      </c>
      <c r="V1055" s="17"/>
      <c r="X1055" s="15" t="s">
        <v>18</v>
      </c>
      <c r="Y1055" s="16">
        <f>SUM(Y1036:Y1054)</f>
        <v>0</v>
      </c>
      <c r="Z1055" t="s">
        <v>22</v>
      </c>
      <c r="AA1055" t="s">
        <v>21</v>
      </c>
    </row>
    <row r="1056" spans="2:41">
      <c r="E1056" s="1" t="s">
        <v>19</v>
      </c>
      <c r="V1056" s="17"/>
      <c r="AA1056" s="1" t="s">
        <v>19</v>
      </c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</sheetData>
  <mergeCells count="288">
    <mergeCell ref="E1043:G1043"/>
    <mergeCell ref="AA1043:AC1043"/>
    <mergeCell ref="N1045:Q1045"/>
    <mergeCell ref="AJ1045:AM1045"/>
    <mergeCell ref="E1027:H1027"/>
    <mergeCell ref="AA1027:AD1027"/>
    <mergeCell ref="X1033:Y1033"/>
    <mergeCell ref="B1034:C1034"/>
    <mergeCell ref="B1035:C1035"/>
    <mergeCell ref="X1035:Y1035"/>
    <mergeCell ref="E998:G998"/>
    <mergeCell ref="AA998:AC998"/>
    <mergeCell ref="N1000:Q1000"/>
    <mergeCell ref="AJ1000:AM1000"/>
    <mergeCell ref="H1022:J1023"/>
    <mergeCell ref="AA1022:AC1023"/>
    <mergeCell ref="E982:H982"/>
    <mergeCell ref="AA982:AD982"/>
    <mergeCell ref="B988:C988"/>
    <mergeCell ref="X988:Y988"/>
    <mergeCell ref="B989:C989"/>
    <mergeCell ref="X989:Y989"/>
    <mergeCell ref="E950:G950"/>
    <mergeCell ref="AA950:AC950"/>
    <mergeCell ref="N952:Q952"/>
    <mergeCell ref="AJ952:AM952"/>
    <mergeCell ref="AC976:AE978"/>
    <mergeCell ref="H977:J978"/>
    <mergeCell ref="E934:H934"/>
    <mergeCell ref="AA934:AD934"/>
    <mergeCell ref="X940:Y940"/>
    <mergeCell ref="B941:C941"/>
    <mergeCell ref="B942:C942"/>
    <mergeCell ref="X942:Y942"/>
    <mergeCell ref="E905:G905"/>
    <mergeCell ref="AA905:AC905"/>
    <mergeCell ref="N907:Q907"/>
    <mergeCell ref="AJ907:AM907"/>
    <mergeCell ref="H929:J930"/>
    <mergeCell ref="AA929:AC930"/>
    <mergeCell ref="E889:H889"/>
    <mergeCell ref="AA889:AD889"/>
    <mergeCell ref="B895:C895"/>
    <mergeCell ref="X895:Y895"/>
    <mergeCell ref="B896:C896"/>
    <mergeCell ref="X896:Y896"/>
    <mergeCell ref="E862:G862"/>
    <mergeCell ref="AA862:AC862"/>
    <mergeCell ref="N864:Q864"/>
    <mergeCell ref="AJ864:AM864"/>
    <mergeCell ref="AC885:AE887"/>
    <mergeCell ref="E846:H846"/>
    <mergeCell ref="AA846:AD846"/>
    <mergeCell ref="X852:Y852"/>
    <mergeCell ref="B853:C853"/>
    <mergeCell ref="B854:C854"/>
    <mergeCell ref="X854:Y854"/>
    <mergeCell ref="F886:H887"/>
    <mergeCell ref="E822:G822"/>
    <mergeCell ref="AA822:AC822"/>
    <mergeCell ref="N824:Q824"/>
    <mergeCell ref="AJ824:AM824"/>
    <mergeCell ref="H843:J844"/>
    <mergeCell ref="AA843:AC844"/>
    <mergeCell ref="E806:H806"/>
    <mergeCell ref="AA806:AD806"/>
    <mergeCell ref="B812:C812"/>
    <mergeCell ref="X812:Y812"/>
    <mergeCell ref="B813:C813"/>
    <mergeCell ref="X813:Y813"/>
    <mergeCell ref="E779:G779"/>
    <mergeCell ref="AA779:AC779"/>
    <mergeCell ref="N781:Q781"/>
    <mergeCell ref="AJ781:AM781"/>
    <mergeCell ref="AC802:AE804"/>
    <mergeCell ref="E763:H763"/>
    <mergeCell ref="AA763:AD763"/>
    <mergeCell ref="X769:Y769"/>
    <mergeCell ref="G802:H804"/>
    <mergeCell ref="B770:C770"/>
    <mergeCell ref="B771:C771"/>
    <mergeCell ref="X771:Y771"/>
    <mergeCell ref="E741:G741"/>
    <mergeCell ref="AA741:AC741"/>
    <mergeCell ref="N743:Q743"/>
    <mergeCell ref="AJ743:AM743"/>
    <mergeCell ref="H760:J761"/>
    <mergeCell ref="AA760:AC761"/>
    <mergeCell ref="E725:H725"/>
    <mergeCell ref="AA725:AD725"/>
    <mergeCell ref="B731:C731"/>
    <mergeCell ref="X731:Y731"/>
    <mergeCell ref="B732:C732"/>
    <mergeCell ref="X732:Y732"/>
    <mergeCell ref="E700:G700"/>
    <mergeCell ref="AA700:AC700"/>
    <mergeCell ref="N702:Q702"/>
    <mergeCell ref="AJ702:AM702"/>
    <mergeCell ref="AC719:AE721"/>
    <mergeCell ref="H720:J721"/>
    <mergeCell ref="E684:H684"/>
    <mergeCell ref="AA684:AD684"/>
    <mergeCell ref="X690:Y690"/>
    <mergeCell ref="B691:C691"/>
    <mergeCell ref="B692:C692"/>
    <mergeCell ref="X692:Y692"/>
    <mergeCell ref="E661:G661"/>
    <mergeCell ref="AA661:AC661"/>
    <mergeCell ref="N663:Q663"/>
    <mergeCell ref="AJ663:AM663"/>
    <mergeCell ref="H679:J680"/>
    <mergeCell ref="AA679:AC680"/>
    <mergeCell ref="E645:H645"/>
    <mergeCell ref="AA645:AD645"/>
    <mergeCell ref="B651:C651"/>
    <mergeCell ref="X651:Y651"/>
    <mergeCell ref="B652:C652"/>
    <mergeCell ref="X652:Y652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552:H552"/>
    <mergeCell ref="AA552:AD552"/>
    <mergeCell ref="B558:C558"/>
    <mergeCell ref="X558:Y558"/>
    <mergeCell ref="B559:C559"/>
    <mergeCell ref="X559:Y559"/>
    <mergeCell ref="E521:G521"/>
    <mergeCell ref="AA521:AC521"/>
    <mergeCell ref="N523:Q523"/>
    <mergeCell ref="AJ523:AM523"/>
    <mergeCell ref="AC546:AE548"/>
    <mergeCell ref="H547:J548"/>
    <mergeCell ref="E505:H505"/>
    <mergeCell ref="AA505:AD505"/>
    <mergeCell ref="X511:Y511"/>
    <mergeCell ref="B512:C512"/>
    <mergeCell ref="B513:C513"/>
    <mergeCell ref="X513:Y513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1197"/>
  <sheetViews>
    <sheetView topLeftCell="T866" zoomScaleNormal="100" workbookViewId="0">
      <selection activeCell="AE871" sqref="AE87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3.85546875" customWidth="1"/>
    <col min="7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215" t="s">
        <v>29</v>
      </c>
      <c r="AD2" s="215"/>
      <c r="AE2" s="215"/>
    </row>
    <row r="3" spans="2:41">
      <c r="H3" s="216" t="s">
        <v>28</v>
      </c>
      <c r="I3" s="216"/>
      <c r="J3" s="216"/>
      <c r="V3" s="17"/>
      <c r="AC3" s="215"/>
      <c r="AD3" s="215"/>
      <c r="AE3" s="215"/>
    </row>
    <row r="4" spans="2:41">
      <c r="H4" s="216"/>
      <c r="I4" s="216"/>
      <c r="J4" s="216"/>
      <c r="V4" s="17"/>
      <c r="AC4" s="215"/>
      <c r="AD4" s="215"/>
      <c r="AE4" s="21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17" t="s">
        <v>20</v>
      </c>
      <c r="F8" s="217"/>
      <c r="G8" s="217"/>
      <c r="H8" s="217"/>
      <c r="V8" s="17"/>
      <c r="X8" s="23" t="s">
        <v>82</v>
      </c>
      <c r="Y8" s="20">
        <f>IF(B8="PAGADO",0,C13)</f>
        <v>0</v>
      </c>
      <c r="AA8" s="217" t="s">
        <v>62</v>
      </c>
      <c r="AB8" s="217"/>
      <c r="AC8" s="217"/>
      <c r="AD8" s="217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>
      <c r="B14" s="218" t="str">
        <f>IF(C13&lt;0,"NO PAGAR","COBRAR")</f>
        <v>COBRAR</v>
      </c>
      <c r="C14" s="21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8" t="str">
        <f>IF(Y13&lt;0,"NO PAGAR","COBRAR")</f>
        <v>COBRAR</v>
      </c>
      <c r="Y14" s="218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>
      <c r="B15" s="210" t="s">
        <v>9</v>
      </c>
      <c r="C15" s="21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0" t="s">
        <v>9</v>
      </c>
      <c r="Y15" s="211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2" t="s">
        <v>7</v>
      </c>
      <c r="F24" s="213"/>
      <c r="G24" s="214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2" t="s">
        <v>7</v>
      </c>
      <c r="AB24" s="213"/>
      <c r="AC24" s="214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2" t="s">
        <v>7</v>
      </c>
      <c r="O26" s="213"/>
      <c r="P26" s="213"/>
      <c r="Q26" s="214"/>
      <c r="R26" s="18">
        <f>SUM(R10:R25)</f>
        <v>0</v>
      </c>
      <c r="S26" s="3"/>
      <c r="V26" s="17"/>
      <c r="X26" s="12"/>
      <c r="Y26" s="10"/>
      <c r="AJ26" s="212" t="s">
        <v>7</v>
      </c>
      <c r="AK26" s="213"/>
      <c r="AL26" s="213"/>
      <c r="AM26" s="21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>
      <c r="H49" s="216"/>
      <c r="I49" s="216"/>
      <c r="J49" s="216"/>
      <c r="V49" s="17"/>
      <c r="AA49" s="216"/>
      <c r="AB49" s="216"/>
      <c r="AC49" s="21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217" t="s">
        <v>206</v>
      </c>
      <c r="F53" s="217"/>
      <c r="G53" s="217"/>
      <c r="H53" s="217"/>
      <c r="V53" s="17"/>
      <c r="X53" s="23" t="s">
        <v>32</v>
      </c>
      <c r="Y53" s="20">
        <f>IF(B53="PAGADO",0,C58)</f>
        <v>0</v>
      </c>
      <c r="AA53" s="217" t="s">
        <v>20</v>
      </c>
      <c r="AB53" s="217"/>
      <c r="AC53" s="217"/>
      <c r="AD53" s="217"/>
    </row>
    <row r="54" spans="2:41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9" t="str">
        <f>IF(Y58&lt;0,"NO PAGAR","COBRAR'")</f>
        <v>COBRAR'</v>
      </c>
      <c r="Y59" s="21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9" t="str">
        <f>IF(C58&lt;0,"NO PAGAR","COBRAR'")</f>
        <v>COBRAR'</v>
      </c>
      <c r="C60" s="21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0" t="s">
        <v>9</v>
      </c>
      <c r="C61" s="21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0" t="s">
        <v>9</v>
      </c>
      <c r="Y61" s="21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2" t="s">
        <v>7</v>
      </c>
      <c r="F69" s="213"/>
      <c r="G69" s="214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2" t="s">
        <v>7</v>
      </c>
      <c r="AB69" s="213"/>
      <c r="AC69" s="214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2" t="s">
        <v>7</v>
      </c>
      <c r="O71" s="213"/>
      <c r="P71" s="213"/>
      <c r="Q71" s="214"/>
      <c r="R71" s="18">
        <f>SUM(R55:R70)</f>
        <v>0</v>
      </c>
      <c r="S71" s="3"/>
      <c r="V71" s="17"/>
      <c r="X71" s="12"/>
      <c r="Y71" s="10"/>
      <c r="AJ71" s="212" t="s">
        <v>7</v>
      </c>
      <c r="AK71" s="213"/>
      <c r="AL71" s="213"/>
      <c r="AM71" s="21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15" t="s">
        <v>29</v>
      </c>
      <c r="AD100" s="215"/>
      <c r="AE100" s="215"/>
    </row>
    <row r="101" spans="2:41">
      <c r="H101" s="216" t="s">
        <v>28</v>
      </c>
      <c r="I101" s="216"/>
      <c r="J101" s="216"/>
      <c r="V101" s="17"/>
      <c r="AC101" s="215"/>
      <c r="AD101" s="215"/>
      <c r="AE101" s="215"/>
    </row>
    <row r="102" spans="2:41">
      <c r="H102" s="216"/>
      <c r="I102" s="216"/>
      <c r="J102" s="216"/>
      <c r="V102" s="17"/>
      <c r="AC102" s="215"/>
      <c r="AD102" s="215"/>
      <c r="AE102" s="21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217"/>
      <c r="F106" s="217"/>
      <c r="G106" s="217"/>
      <c r="H106" s="217"/>
      <c r="V106" s="17"/>
      <c r="X106" s="23" t="s">
        <v>32</v>
      </c>
      <c r="Y106" s="20">
        <f>IF(B106="PAGADO",0,C111)</f>
        <v>0</v>
      </c>
      <c r="AA106" s="217" t="s">
        <v>20</v>
      </c>
      <c r="AB106" s="217"/>
      <c r="AC106" s="217"/>
      <c r="AD106" s="21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18" t="str">
        <f>IF(C111&lt;0,"NO PAGAR","COBRAR")</f>
        <v>COBRAR</v>
      </c>
      <c r="C112" s="21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8" t="str">
        <f>IF(Y111&lt;0,"NO PAGAR","COBRAR")</f>
        <v>COBRAR</v>
      </c>
      <c r="Y112" s="21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10" t="s">
        <v>9</v>
      </c>
      <c r="C113" s="21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0" t="s">
        <v>9</v>
      </c>
      <c r="Y113" s="21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2" t="s">
        <v>7</v>
      </c>
      <c r="F122" s="213"/>
      <c r="G122" s="21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2" t="s">
        <v>7</v>
      </c>
      <c r="AB122" s="213"/>
      <c r="AC122" s="21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2" t="s">
        <v>7</v>
      </c>
      <c r="O124" s="213"/>
      <c r="P124" s="213"/>
      <c r="Q124" s="214"/>
      <c r="R124" s="18">
        <f>SUM(R108:R123)</f>
        <v>0</v>
      </c>
      <c r="S124" s="3"/>
      <c r="V124" s="17"/>
      <c r="X124" s="12"/>
      <c r="Y124" s="10"/>
      <c r="AJ124" s="212" t="s">
        <v>7</v>
      </c>
      <c r="AK124" s="213"/>
      <c r="AL124" s="213"/>
      <c r="AM124" s="21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16" t="s">
        <v>30</v>
      </c>
      <c r="I146" s="216"/>
      <c r="J146" s="216"/>
      <c r="V146" s="17"/>
      <c r="AA146" s="216" t="s">
        <v>31</v>
      </c>
      <c r="AB146" s="216"/>
      <c r="AC146" s="216"/>
    </row>
    <row r="147" spans="2:41">
      <c r="H147" s="216"/>
      <c r="I147" s="216"/>
      <c r="J147" s="216"/>
      <c r="V147" s="17"/>
      <c r="AA147" s="216"/>
      <c r="AB147" s="216"/>
      <c r="AC147" s="21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IF(X106="PAGADO",0,C111)</f>
        <v>0</v>
      </c>
      <c r="E151" s="217" t="s">
        <v>342</v>
      </c>
      <c r="F151" s="217"/>
      <c r="G151" s="217"/>
      <c r="H151" s="217"/>
      <c r="V151" s="17"/>
      <c r="X151" s="23" t="s">
        <v>32</v>
      </c>
      <c r="Y151" s="20">
        <f>IF(B151="PAGADO",0,C156)</f>
        <v>0</v>
      </c>
      <c r="AA151" s="217" t="s">
        <v>20</v>
      </c>
      <c r="AB151" s="217"/>
      <c r="AC151" s="217"/>
      <c r="AD151" s="217"/>
    </row>
    <row r="152" spans="2:41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44884</v>
      </c>
      <c r="F153" s="3" t="s">
        <v>344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215</v>
      </c>
      <c r="E154" s="4">
        <v>44904</v>
      </c>
      <c r="F154" s="3" t="s">
        <v>344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44915</v>
      </c>
      <c r="F155" s="3" t="s">
        <v>344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215</v>
      </c>
      <c r="E156" s="4">
        <v>44923</v>
      </c>
      <c r="F156" s="3" t="s">
        <v>344</v>
      </c>
      <c r="G156" s="3" t="s">
        <v>169</v>
      </c>
      <c r="H156" s="5">
        <v>10</v>
      </c>
      <c r="I156" t="s">
        <v>350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>
        <v>44924</v>
      </c>
      <c r="F157" s="3" t="s">
        <v>344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219" t="str">
        <f>IF(Y156&lt;0,"NO PAGAR","COBRAR'")</f>
        <v>COBRAR'</v>
      </c>
      <c r="Y157" s="219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19" t="str">
        <f>IF(C156&lt;0,"NO PAGAR","COBRAR'")</f>
        <v>COBRAR'</v>
      </c>
      <c r="C158" s="219"/>
      <c r="E158" s="4">
        <v>44921</v>
      </c>
      <c r="F158" s="3" t="s">
        <v>344</v>
      </c>
      <c r="G158" s="3" t="s">
        <v>169</v>
      </c>
      <c r="H158" s="5">
        <v>10</v>
      </c>
      <c r="I158" t="s">
        <v>350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10" t="s">
        <v>9</v>
      </c>
      <c r="C159" s="211"/>
      <c r="E159" s="4">
        <v>44908</v>
      </c>
      <c r="F159" s="3" t="s">
        <v>344</v>
      </c>
      <c r="G159" s="3" t="s">
        <v>169</v>
      </c>
      <c r="H159" s="5">
        <v>10</v>
      </c>
      <c r="I159" t="s">
        <v>345</v>
      </c>
      <c r="N159" s="3"/>
      <c r="O159" s="3"/>
      <c r="P159" s="3"/>
      <c r="Q159" s="3"/>
      <c r="R159" s="18"/>
      <c r="S159" s="3"/>
      <c r="V159" s="17"/>
      <c r="X159" s="210" t="s">
        <v>9</v>
      </c>
      <c r="Y159" s="21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 t="s">
        <v>349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>
        <v>44965</v>
      </c>
      <c r="F162" s="3" t="s">
        <v>348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>
        <v>44600</v>
      </c>
      <c r="F163" s="3" t="s">
        <v>347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2" t="s">
        <v>7</v>
      </c>
      <c r="F167" s="213"/>
      <c r="G167" s="214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2" t="s">
        <v>7</v>
      </c>
      <c r="AB167" s="213"/>
      <c r="AC167" s="214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2" t="s">
        <v>7</v>
      </c>
      <c r="O169" s="213"/>
      <c r="P169" s="213"/>
      <c r="Q169" s="214"/>
      <c r="R169" s="18">
        <f>SUM(R153:R168)</f>
        <v>0</v>
      </c>
      <c r="S169" s="3"/>
      <c r="V169" s="17"/>
      <c r="X169" s="12"/>
      <c r="Y169" s="10"/>
      <c r="AJ169" s="212" t="s">
        <v>7</v>
      </c>
      <c r="AK169" s="213"/>
      <c r="AL169" s="213"/>
      <c r="AM169" s="214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215" t="s">
        <v>29</v>
      </c>
      <c r="AD185" s="215"/>
      <c r="AE185" s="215"/>
    </row>
    <row r="186" spans="2:41">
      <c r="H186" s="216" t="s">
        <v>28</v>
      </c>
      <c r="I186" s="216"/>
      <c r="J186" s="216"/>
      <c r="V186" s="17"/>
      <c r="AC186" s="215"/>
      <c r="AD186" s="215"/>
      <c r="AE186" s="215"/>
    </row>
    <row r="187" spans="2:41">
      <c r="H187" s="216"/>
      <c r="I187" s="216"/>
      <c r="J187" s="216"/>
      <c r="V187" s="17"/>
      <c r="AC187" s="215"/>
      <c r="AD187" s="215"/>
      <c r="AE187" s="215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156</v>
      </c>
      <c r="C191" s="20">
        <f>IF(X151="PAGADO",0,Y156)</f>
        <v>0</v>
      </c>
      <c r="E191" s="217" t="s">
        <v>308</v>
      </c>
      <c r="F191" s="217"/>
      <c r="G191" s="217"/>
      <c r="H191" s="217"/>
      <c r="V191" s="17"/>
      <c r="X191" s="23" t="s">
        <v>32</v>
      </c>
      <c r="Y191" s="20">
        <f>IF(B191="PAGADO",0,C196)</f>
        <v>0</v>
      </c>
      <c r="AA191" s="217" t="s">
        <v>20</v>
      </c>
      <c r="AB191" s="217"/>
      <c r="AC191" s="217"/>
      <c r="AD191" s="217"/>
    </row>
    <row r="192" spans="2:41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44967</v>
      </c>
      <c r="F193" s="3" t="s">
        <v>397</v>
      </c>
      <c r="G193" s="3" t="s">
        <v>422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190.45</v>
      </c>
      <c r="E196" s="4"/>
      <c r="F196" s="3" t="s">
        <v>423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18" t="str">
        <f>IF(C196&lt;0,"NO PAGAR","COBRAR")</f>
        <v>COBRAR</v>
      </c>
      <c r="C197" s="218"/>
      <c r="E197" s="4">
        <v>44986</v>
      </c>
      <c r="F197" s="3" t="s">
        <v>425</v>
      </c>
      <c r="G197" s="3" t="s">
        <v>426</v>
      </c>
      <c r="H197" s="5">
        <v>60.45</v>
      </c>
      <c r="N197" s="3"/>
      <c r="O197" s="3"/>
      <c r="P197" s="3"/>
      <c r="Q197" s="3"/>
      <c r="R197" s="18"/>
      <c r="S197" s="3"/>
      <c r="V197" s="17"/>
      <c r="X197" s="218" t="str">
        <f>IF(Y196&lt;0,"NO PAGAR","COBRAR")</f>
        <v>COBRAR</v>
      </c>
      <c r="Y197" s="218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210" t="s">
        <v>9</v>
      </c>
      <c r="C198" s="211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210" t="s">
        <v>9</v>
      </c>
      <c r="Y198" s="211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212" t="s">
        <v>7</v>
      </c>
      <c r="F207" s="213"/>
      <c r="G207" s="214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212" t="s">
        <v>7</v>
      </c>
      <c r="AB207" s="213"/>
      <c r="AC207" s="214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212" t="s">
        <v>7</v>
      </c>
      <c r="O209" s="213"/>
      <c r="P209" s="213"/>
      <c r="Q209" s="214"/>
      <c r="R209" s="18">
        <f>SUM(R193:R208)</f>
        <v>0</v>
      </c>
      <c r="S209" s="3"/>
      <c r="V209" s="17"/>
      <c r="X209" s="12"/>
      <c r="Y209" s="10"/>
      <c r="AJ209" s="212" t="s">
        <v>7</v>
      </c>
      <c r="AK209" s="213"/>
      <c r="AL209" s="213"/>
      <c r="AM209" s="214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216" t="s">
        <v>30</v>
      </c>
      <c r="I231" s="216"/>
      <c r="J231" s="216"/>
      <c r="V231" s="17"/>
      <c r="AA231" s="216" t="s">
        <v>31</v>
      </c>
      <c r="AB231" s="216"/>
      <c r="AC231" s="216"/>
    </row>
    <row r="232" spans="1:43">
      <c r="H232" s="216"/>
      <c r="I232" s="216"/>
      <c r="J232" s="216"/>
      <c r="V232" s="17"/>
      <c r="AA232" s="216"/>
      <c r="AB232" s="216"/>
      <c r="AC232" s="216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217" t="s">
        <v>20</v>
      </c>
      <c r="F236" s="217"/>
      <c r="G236" s="217"/>
      <c r="H236" s="217"/>
      <c r="V236" s="17"/>
      <c r="X236" s="23" t="s">
        <v>82</v>
      </c>
      <c r="Y236" s="20">
        <f>IF(B1005="PAGADO",0,C241)</f>
        <v>0</v>
      </c>
      <c r="AA236" s="217" t="s">
        <v>253</v>
      </c>
      <c r="AB236" s="217"/>
      <c r="AC236" s="217"/>
      <c r="AD236" s="217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578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219" t="str">
        <f>IF(Y241&lt;0,"NO PAGAR","COBRAR'")</f>
        <v>COBRAR'</v>
      </c>
      <c r="Y242" s="219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>
      <c r="B243" s="219" t="str">
        <f>IF(C241&lt;0,"NO PAGAR","COBRAR'")</f>
        <v>COBRAR'</v>
      </c>
      <c r="C243" s="219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603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>
      <c r="B244" s="210" t="s">
        <v>9</v>
      </c>
      <c r="C244" s="211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10" t="s">
        <v>9</v>
      </c>
      <c r="Y244" s="211"/>
      <c r="AA244" s="4" t="s">
        <v>604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212" t="s">
        <v>7</v>
      </c>
      <c r="F252" s="213"/>
      <c r="G252" s="214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12" t="s">
        <v>7</v>
      </c>
      <c r="AB252" s="213"/>
      <c r="AC252" s="214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212" t="s">
        <v>7</v>
      </c>
      <c r="O254" s="213"/>
      <c r="P254" s="213"/>
      <c r="Q254" s="214"/>
      <c r="R254" s="18">
        <f>SUM(R238:R253)</f>
        <v>0</v>
      </c>
      <c r="S254" s="3"/>
      <c r="V254" s="17"/>
      <c r="X254" s="12"/>
      <c r="Y254" s="10"/>
      <c r="AJ254" s="212" t="s">
        <v>7</v>
      </c>
      <c r="AK254" s="213"/>
      <c r="AL254" s="213"/>
      <c r="AM254" s="214"/>
      <c r="AN254" s="18">
        <f>SUM(AN238:AN253)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E257" s="14"/>
      <c r="V257" s="17"/>
      <c r="X257" s="12"/>
      <c r="Y257" s="10"/>
      <c r="AA257" s="14"/>
    </row>
    <row r="258" spans="2:27">
      <c r="B258" s="12"/>
      <c r="C258" s="10"/>
      <c r="V258" s="17"/>
      <c r="X258" s="12"/>
      <c r="Y258" s="10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215" t="s">
        <v>29</v>
      </c>
      <c r="AD277" s="215"/>
      <c r="AE277" s="215"/>
    </row>
    <row r="278" spans="2:41">
      <c r="H278" s="216" t="s">
        <v>28</v>
      </c>
      <c r="I278" s="216"/>
      <c r="J278" s="216"/>
      <c r="V278" s="17"/>
      <c r="AC278" s="215"/>
      <c r="AD278" s="215"/>
      <c r="AE278" s="215"/>
    </row>
    <row r="279" spans="2:41">
      <c r="H279" s="216"/>
      <c r="I279" s="216"/>
      <c r="J279" s="216"/>
      <c r="V279" s="17"/>
      <c r="AC279" s="215"/>
      <c r="AD279" s="215"/>
      <c r="AE279" s="215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32</v>
      </c>
      <c r="C283" s="20">
        <f>IF(X236="PAGADO",0,Y241)</f>
        <v>0</v>
      </c>
      <c r="E283" s="217" t="s">
        <v>20</v>
      </c>
      <c r="F283" s="217"/>
      <c r="G283" s="217"/>
      <c r="H283" s="217"/>
      <c r="V283" s="17"/>
      <c r="X283" s="23" t="s">
        <v>32</v>
      </c>
      <c r="Y283" s="20">
        <f>IF(B283="PAGADO",0,C288)</f>
        <v>0</v>
      </c>
      <c r="AA283" s="217" t="s">
        <v>20</v>
      </c>
      <c r="AB283" s="217"/>
      <c r="AC283" s="217"/>
      <c r="AD283" s="217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18" t="str">
        <f>IF(C288&lt;0,"NO PAGAR","COBRAR")</f>
        <v>COBRAR</v>
      </c>
      <c r="C289" s="218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18" t="str">
        <f>IF(Y288&lt;0,"NO PAGAR","COBRAR")</f>
        <v>COBRAR</v>
      </c>
      <c r="Y289" s="218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210" t="s">
        <v>9</v>
      </c>
      <c r="C290" s="211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210" t="s">
        <v>9</v>
      </c>
      <c r="Y290" s="211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212" t="s">
        <v>7</v>
      </c>
      <c r="F299" s="213"/>
      <c r="G299" s="214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12" t="s">
        <v>7</v>
      </c>
      <c r="AB299" s="213"/>
      <c r="AC299" s="214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212" t="s">
        <v>7</v>
      </c>
      <c r="O301" s="213"/>
      <c r="P301" s="213"/>
      <c r="Q301" s="214"/>
      <c r="R301" s="18">
        <f>SUM(R285:R300)</f>
        <v>0</v>
      </c>
      <c r="S301" s="3"/>
      <c r="V301" s="17"/>
      <c r="X301" s="12"/>
      <c r="Y301" s="10"/>
      <c r="AJ301" s="212" t="s">
        <v>7</v>
      </c>
      <c r="AK301" s="213"/>
      <c r="AL301" s="213"/>
      <c r="AM301" s="214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216" t="s">
        <v>30</v>
      </c>
      <c r="I323" s="216"/>
      <c r="J323" s="216"/>
      <c r="V323" s="17"/>
      <c r="AA323" s="216" t="s">
        <v>31</v>
      </c>
      <c r="AB323" s="216"/>
      <c r="AC323" s="216"/>
    </row>
    <row r="324" spans="1:43">
      <c r="H324" s="216"/>
      <c r="I324" s="216"/>
      <c r="J324" s="216"/>
      <c r="V324" s="17"/>
      <c r="AA324" s="216"/>
      <c r="AB324" s="216"/>
      <c r="AC324" s="216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IF(X283="PAGADO",0,C288)</f>
        <v>0</v>
      </c>
      <c r="E328" s="217" t="s">
        <v>20</v>
      </c>
      <c r="F328" s="217"/>
      <c r="G328" s="217"/>
      <c r="H328" s="217"/>
      <c r="V328" s="17"/>
      <c r="X328" s="23" t="s">
        <v>82</v>
      </c>
      <c r="Y328" s="20">
        <f>IF(B1097="PAGADO",0,C333)</f>
        <v>0</v>
      </c>
      <c r="AA328" s="217" t="s">
        <v>697</v>
      </c>
      <c r="AB328" s="217"/>
      <c r="AC328" s="217"/>
      <c r="AD328" s="217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394</v>
      </c>
      <c r="AC330" s="3" t="s">
        <v>150</v>
      </c>
      <c r="AD330" s="5">
        <v>10</v>
      </c>
      <c r="AE330" t="s">
        <v>470</v>
      </c>
      <c r="AJ330" s="3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394</v>
      </c>
      <c r="AC331" s="3" t="s">
        <v>150</v>
      </c>
      <c r="AD331" s="5">
        <v>10</v>
      </c>
      <c r="AE331" t="s">
        <v>673</v>
      </c>
      <c r="AJ331" s="3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394</v>
      </c>
      <c r="AC332" s="3" t="s">
        <v>696</v>
      </c>
      <c r="AD332" s="5">
        <v>10</v>
      </c>
      <c r="AE332" t="s">
        <v>556</v>
      </c>
      <c r="AJ332" s="3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394</v>
      </c>
      <c r="AC333" s="3" t="s">
        <v>696</v>
      </c>
      <c r="AD333" s="5">
        <v>10</v>
      </c>
      <c r="AE333" t="s">
        <v>695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219" t="str">
        <f>IF(Y333&lt;0,"NO PAGAR","COBRAR'")</f>
        <v>COBRAR'</v>
      </c>
      <c r="Y334" s="219"/>
      <c r="AA334" s="4">
        <v>44979</v>
      </c>
      <c r="AB334" s="3" t="s">
        <v>394</v>
      </c>
      <c r="AC334" s="3" t="s">
        <v>150</v>
      </c>
      <c r="AD334" s="5">
        <v>10</v>
      </c>
      <c r="AE334" t="s">
        <v>473</v>
      </c>
      <c r="AJ334" s="3"/>
      <c r="AK334" s="3"/>
      <c r="AL334" s="3"/>
      <c r="AM334" s="3"/>
      <c r="AN334" s="18"/>
      <c r="AO334" s="3"/>
    </row>
    <row r="335" spans="1:43" ht="23.25">
      <c r="B335" s="219" t="str">
        <f>IF(C333&lt;0,"NO PAGAR","COBRAR'")</f>
        <v>COBRAR'</v>
      </c>
      <c r="C335" s="219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394</v>
      </c>
      <c r="AC335" s="3" t="s">
        <v>150</v>
      </c>
      <c r="AD335" s="5">
        <v>10</v>
      </c>
      <c r="AE335" t="s">
        <v>469</v>
      </c>
      <c r="AJ335" s="3"/>
      <c r="AK335" s="3"/>
      <c r="AL335" s="3"/>
      <c r="AM335" s="3"/>
      <c r="AN335" s="18"/>
      <c r="AO335" s="3"/>
    </row>
    <row r="336" spans="1:43">
      <c r="B336" s="210" t="s">
        <v>9</v>
      </c>
      <c r="C336" s="211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210" t="s">
        <v>9</v>
      </c>
      <c r="Y336" s="211"/>
      <c r="AA336" s="4">
        <v>44987</v>
      </c>
      <c r="AB336" s="3" t="s">
        <v>394</v>
      </c>
      <c r="AC336" s="3" t="s">
        <v>696</v>
      </c>
      <c r="AD336" s="5">
        <v>10</v>
      </c>
      <c r="AE336" t="s">
        <v>464</v>
      </c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394</v>
      </c>
      <c r="AC337" s="3" t="s">
        <v>150</v>
      </c>
      <c r="AD337" s="5">
        <v>10</v>
      </c>
      <c r="AE337" t="s">
        <v>466</v>
      </c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394</v>
      </c>
      <c r="AC338" s="3" t="s">
        <v>169</v>
      </c>
      <c r="AD338" s="5">
        <v>10</v>
      </c>
      <c r="AE338" t="s">
        <v>467</v>
      </c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721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16</v>
      </c>
      <c r="C344" s="10"/>
      <c r="E344" s="212" t="s">
        <v>7</v>
      </c>
      <c r="F344" s="213"/>
      <c r="G344" s="214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12" t="s">
        <v>7</v>
      </c>
      <c r="AB344" s="213"/>
      <c r="AC344" s="214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212" t="s">
        <v>7</v>
      </c>
      <c r="O346" s="213"/>
      <c r="P346" s="213"/>
      <c r="Q346" s="214"/>
      <c r="R346" s="18">
        <f>SUM(R330:R345)</f>
        <v>0</v>
      </c>
      <c r="S346" s="3"/>
      <c r="V346" s="17"/>
      <c r="X346" s="12"/>
      <c r="Y346" s="10"/>
      <c r="AJ346" s="212" t="s">
        <v>7</v>
      </c>
      <c r="AK346" s="213"/>
      <c r="AL346" s="213"/>
      <c r="AM346" s="214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1"/>
      <c r="C348" s="10"/>
      <c r="V348" s="17"/>
      <c r="X348" s="11"/>
      <c r="Y348" s="10"/>
    </row>
    <row r="349" spans="2:41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>
      <c r="E350" s="1" t="s">
        <v>19</v>
      </c>
      <c r="V350" s="17"/>
      <c r="AA350" s="1" t="s">
        <v>19</v>
      </c>
    </row>
    <row r="351" spans="2:41">
      <c r="V351" s="17"/>
    </row>
    <row r="352" spans="2:41">
      <c r="V352" s="17"/>
    </row>
    <row r="353" spans="2:31">
      <c r="V353" s="17"/>
    </row>
    <row r="354" spans="2:31">
      <c r="V354" s="17"/>
    </row>
    <row r="355" spans="2:31">
      <c r="V355" s="17"/>
    </row>
    <row r="356" spans="2:31">
      <c r="V356" s="17"/>
    </row>
    <row r="357" spans="2:31">
      <c r="V357" s="17"/>
    </row>
    <row r="358" spans="2:31">
      <c r="V358" s="17"/>
    </row>
    <row r="359" spans="2:31">
      <c r="V359" s="17"/>
    </row>
    <row r="360" spans="2:31">
      <c r="V360" s="17"/>
    </row>
    <row r="361" spans="2:31">
      <c r="V361" s="17"/>
    </row>
    <row r="362" spans="2:31">
      <c r="V362" s="17"/>
    </row>
    <row r="363" spans="2:31">
      <c r="V363" s="17"/>
      <c r="AC363" s="215" t="s">
        <v>29</v>
      </c>
      <c r="AD363" s="215"/>
      <c r="AE363" s="215"/>
    </row>
    <row r="364" spans="2:31">
      <c r="H364" s="216" t="s">
        <v>28</v>
      </c>
      <c r="I364" s="216"/>
      <c r="J364" s="216"/>
      <c r="V364" s="17"/>
      <c r="AC364" s="215"/>
      <c r="AD364" s="215"/>
      <c r="AE364" s="215"/>
    </row>
    <row r="365" spans="2:31">
      <c r="H365" s="216"/>
      <c r="I365" s="216"/>
      <c r="J365" s="216"/>
      <c r="V365" s="17"/>
      <c r="AC365" s="215"/>
      <c r="AD365" s="215"/>
      <c r="AE365" s="215"/>
    </row>
    <row r="366" spans="2:31">
      <c r="V366" s="17"/>
    </row>
    <row r="367" spans="2:31">
      <c r="V367" s="17"/>
    </row>
    <row r="368" spans="2:31" ht="23.25">
      <c r="B368" s="22" t="s">
        <v>64</v>
      </c>
      <c r="V368" s="17"/>
      <c r="X368" s="22" t="s">
        <v>64</v>
      </c>
    </row>
    <row r="369" spans="2:41" ht="23.25">
      <c r="B369" s="23" t="s">
        <v>32</v>
      </c>
      <c r="C369" s="20">
        <f>IF(X328="PAGADO",0,Y333)</f>
        <v>0</v>
      </c>
      <c r="E369" s="217" t="s">
        <v>20</v>
      </c>
      <c r="F369" s="217"/>
      <c r="G369" s="217"/>
      <c r="H369" s="217"/>
      <c r="V369" s="17"/>
      <c r="X369" s="23" t="s">
        <v>32</v>
      </c>
      <c r="Y369" s="20">
        <f>IF(B369="PAGADO",0,C374)</f>
        <v>0</v>
      </c>
      <c r="AA369" s="217" t="s">
        <v>20</v>
      </c>
      <c r="AB369" s="217"/>
      <c r="AC369" s="217"/>
      <c r="AD369" s="217"/>
    </row>
    <row r="370" spans="2:41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>
      <c r="B375" s="218" t="str">
        <f>IF(C374&lt;0,"NO PAGAR","COBRAR")</f>
        <v>COBRAR</v>
      </c>
      <c r="C375" s="218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218" t="str">
        <f>IF(Y374&lt;0,"NO PAGAR","COBRAR")</f>
        <v>COBRAR</v>
      </c>
      <c r="Y375" s="218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210" t="s">
        <v>9</v>
      </c>
      <c r="C376" s="211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210" t="s">
        <v>9</v>
      </c>
      <c r="Y376" s="211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17</v>
      </c>
      <c r="C385" s="10"/>
      <c r="E385" s="212" t="s">
        <v>7</v>
      </c>
      <c r="F385" s="213"/>
      <c r="G385" s="214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212" t="s">
        <v>7</v>
      </c>
      <c r="AB385" s="213"/>
      <c r="AC385" s="214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>
      <c r="B387" s="12"/>
      <c r="C387" s="10"/>
      <c r="N387" s="212" t="s">
        <v>7</v>
      </c>
      <c r="O387" s="213"/>
      <c r="P387" s="213"/>
      <c r="Q387" s="214"/>
      <c r="R387" s="18">
        <f>SUM(R371:R386)</f>
        <v>0</v>
      </c>
      <c r="S387" s="3"/>
      <c r="V387" s="17"/>
      <c r="X387" s="12"/>
      <c r="Y387" s="10"/>
      <c r="AJ387" s="212" t="s">
        <v>7</v>
      </c>
      <c r="AK387" s="213"/>
      <c r="AL387" s="213"/>
      <c r="AM387" s="214"/>
      <c r="AN387" s="18">
        <f>SUM(AN371:AN386)</f>
        <v>0</v>
      </c>
      <c r="AO387" s="3"/>
    </row>
    <row r="388" spans="2:41">
      <c r="B388" s="12"/>
      <c r="C388" s="10"/>
      <c r="V388" s="17"/>
      <c r="X388" s="12"/>
      <c r="Y388" s="10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E390" s="14"/>
      <c r="V390" s="17"/>
      <c r="X390" s="12"/>
      <c r="Y390" s="10"/>
      <c r="AA390" s="14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1"/>
      <c r="C395" s="10"/>
      <c r="V395" s="17"/>
      <c r="X395" s="11"/>
      <c r="Y395" s="10"/>
    </row>
    <row r="396" spans="2:41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>
      <c r="E398" s="1" t="s">
        <v>19</v>
      </c>
      <c r="V398" s="17"/>
      <c r="AA398" s="1" t="s">
        <v>19</v>
      </c>
    </row>
    <row r="399" spans="2:41">
      <c r="V399" s="17"/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V408" s="17"/>
    </row>
    <row r="409" spans="1:43">
      <c r="H409" s="216" t="s">
        <v>30</v>
      </c>
      <c r="I409" s="216"/>
      <c r="J409" s="216"/>
      <c r="V409" s="17"/>
      <c r="AA409" s="216" t="s">
        <v>31</v>
      </c>
      <c r="AB409" s="216"/>
      <c r="AC409" s="216"/>
    </row>
    <row r="410" spans="1:43">
      <c r="H410" s="216"/>
      <c r="I410" s="216"/>
      <c r="J410" s="216"/>
      <c r="V410" s="17"/>
      <c r="AA410" s="216"/>
      <c r="AB410" s="216"/>
      <c r="AC410" s="216"/>
    </row>
    <row r="411" spans="1:43">
      <c r="V411" s="17"/>
    </row>
    <row r="412" spans="1:43">
      <c r="V412" s="17"/>
    </row>
    <row r="413" spans="1:43" ht="23.25">
      <c r="B413" s="24" t="s">
        <v>64</v>
      </c>
      <c r="V413" s="17"/>
      <c r="X413" s="22" t="s">
        <v>64</v>
      </c>
    </row>
    <row r="414" spans="1:43" ht="23.25">
      <c r="B414" s="23" t="s">
        <v>130</v>
      </c>
      <c r="C414" s="20">
        <f>IF(X369="PAGADO",0,C374)</f>
        <v>0</v>
      </c>
      <c r="E414" s="217" t="s">
        <v>308</v>
      </c>
      <c r="F414" s="217"/>
      <c r="G414" s="217"/>
      <c r="H414" s="217"/>
      <c r="V414" s="17"/>
      <c r="X414" s="23" t="s">
        <v>32</v>
      </c>
      <c r="Y414" s="20">
        <f>IF(B414="PAGADO",0,C419)</f>
        <v>0</v>
      </c>
      <c r="AA414" s="217" t="s">
        <v>20</v>
      </c>
      <c r="AB414" s="217"/>
      <c r="AC414" s="217"/>
      <c r="AD414" s="217"/>
    </row>
    <row r="415" spans="1:43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>
      <c r="C416" s="20"/>
      <c r="E416" s="4">
        <v>45035</v>
      </c>
      <c r="F416" s="3" t="s">
        <v>498</v>
      </c>
      <c r="G416" s="3" t="s">
        <v>97</v>
      </c>
      <c r="H416" s="5">
        <v>40</v>
      </c>
      <c r="I416" t="s">
        <v>648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>
      <c r="B417" s="1" t="s">
        <v>24</v>
      </c>
      <c r="C417" s="19">
        <f>IF(C414&gt;0,C414+C415,C415)</f>
        <v>170</v>
      </c>
      <c r="E417" s="4">
        <v>45001</v>
      </c>
      <c r="F417" s="3" t="s">
        <v>791</v>
      </c>
      <c r="G417" s="3" t="s">
        <v>792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9</v>
      </c>
      <c r="C418" s="20">
        <f>C435</f>
        <v>0</v>
      </c>
      <c r="E418" s="4">
        <v>45008</v>
      </c>
      <c r="F418" s="3" t="s">
        <v>791</v>
      </c>
      <c r="G418" s="3" t="s">
        <v>792</v>
      </c>
      <c r="H418" s="5">
        <v>10</v>
      </c>
      <c r="I418" t="s">
        <v>376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6" t="s">
        <v>26</v>
      </c>
      <c r="C419" s="21">
        <f>C417-C418</f>
        <v>170</v>
      </c>
      <c r="E419" s="4">
        <v>45008</v>
      </c>
      <c r="F419" s="3" t="s">
        <v>791</v>
      </c>
      <c r="G419" s="3" t="s">
        <v>792</v>
      </c>
      <c r="H419" s="5">
        <v>10</v>
      </c>
      <c r="I419" t="s">
        <v>640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>
      <c r="B420" s="6"/>
      <c r="C420" s="7"/>
      <c r="E420" s="4">
        <v>45015</v>
      </c>
      <c r="F420" s="3" t="s">
        <v>791</v>
      </c>
      <c r="G420" s="3" t="s">
        <v>792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219" t="str">
        <f>IF(Y419&lt;0,"NO PAGAR","COBRAR'")</f>
        <v>COBRAR'</v>
      </c>
      <c r="Y420" s="219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219" t="str">
        <f>IF(C419&lt;0,"NO PAGAR","COBRAR'")</f>
        <v>COBRAR'</v>
      </c>
      <c r="C421" s="219"/>
      <c r="E421" s="4">
        <v>45015</v>
      </c>
      <c r="F421" s="3" t="s">
        <v>791</v>
      </c>
      <c r="G421" s="3" t="s">
        <v>792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210" t="s">
        <v>9</v>
      </c>
      <c r="C422" s="211"/>
      <c r="E422" s="4">
        <v>45017</v>
      </c>
      <c r="F422" s="3" t="s">
        <v>791</v>
      </c>
      <c r="G422" s="3" t="s">
        <v>141</v>
      </c>
      <c r="H422" s="5">
        <v>10</v>
      </c>
      <c r="I422" t="s">
        <v>390</v>
      </c>
      <c r="N422" s="3"/>
      <c r="O422" s="3"/>
      <c r="P422" s="3"/>
      <c r="Q422" s="3"/>
      <c r="R422" s="18"/>
      <c r="S422" s="3"/>
      <c r="V422" s="17"/>
      <c r="X422" s="210" t="s">
        <v>9</v>
      </c>
      <c r="Y422" s="211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791</v>
      </c>
      <c r="G423" s="3" t="s">
        <v>792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11" t="s">
        <v>10</v>
      </c>
      <c r="C424" s="10">
        <f>R432</f>
        <v>0</v>
      </c>
      <c r="E424" s="4">
        <v>45019</v>
      </c>
      <c r="F424" s="3" t="s">
        <v>791</v>
      </c>
      <c r="G424" s="3" t="s">
        <v>141</v>
      </c>
      <c r="H424" s="5">
        <v>10</v>
      </c>
      <c r="I424" t="s">
        <v>648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11</v>
      </c>
      <c r="C425" s="10"/>
      <c r="E425" s="4">
        <v>45019</v>
      </c>
      <c r="F425" s="3" t="s">
        <v>791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12</v>
      </c>
      <c r="C426" s="10"/>
      <c r="E426" s="4">
        <v>45020</v>
      </c>
      <c r="F426" s="3" t="s">
        <v>791</v>
      </c>
      <c r="G426" s="3" t="s">
        <v>141</v>
      </c>
      <c r="H426" s="5">
        <v>10</v>
      </c>
      <c r="I426" t="s">
        <v>862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13</v>
      </c>
      <c r="C427" s="10"/>
      <c r="E427" s="4">
        <v>45022</v>
      </c>
      <c r="F427" s="3" t="s">
        <v>791</v>
      </c>
      <c r="G427" s="3" t="s">
        <v>792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14</v>
      </c>
      <c r="C428" s="10"/>
      <c r="E428" s="4">
        <v>45022</v>
      </c>
      <c r="F428" s="3" t="s">
        <v>791</v>
      </c>
      <c r="G428" s="3" t="s">
        <v>792</v>
      </c>
      <c r="H428" s="5">
        <v>10</v>
      </c>
      <c r="I428" t="s">
        <v>648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15</v>
      </c>
      <c r="C429" s="10"/>
      <c r="E429" s="4">
        <v>45029</v>
      </c>
      <c r="F429" s="3" t="s">
        <v>791</v>
      </c>
      <c r="G429" s="3" t="s">
        <v>792</v>
      </c>
      <c r="H429" s="5">
        <v>10</v>
      </c>
      <c r="I429" t="s">
        <v>648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16</v>
      </c>
      <c r="C430" s="10"/>
      <c r="E430" s="212" t="s">
        <v>7</v>
      </c>
      <c r="F430" s="213"/>
      <c r="G430" s="214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212" t="s">
        <v>7</v>
      </c>
      <c r="AB430" s="213"/>
      <c r="AC430" s="214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>
      <c r="B432" s="12"/>
      <c r="C432" s="10"/>
      <c r="N432" s="212" t="s">
        <v>7</v>
      </c>
      <c r="O432" s="213"/>
      <c r="P432" s="213"/>
      <c r="Q432" s="214"/>
      <c r="R432" s="18">
        <f>SUM(R416:R431)</f>
        <v>0</v>
      </c>
      <c r="S432" s="3"/>
      <c r="V432" s="17"/>
      <c r="X432" s="12"/>
      <c r="Y432" s="10"/>
      <c r="AJ432" s="212" t="s">
        <v>7</v>
      </c>
      <c r="AK432" s="213"/>
      <c r="AL432" s="213"/>
      <c r="AM432" s="214"/>
      <c r="AN432" s="18">
        <f>SUM(AN416:AN431)</f>
        <v>0</v>
      </c>
      <c r="AO432" s="3"/>
    </row>
    <row r="433" spans="2:27">
      <c r="B433" s="12"/>
      <c r="C433" s="10"/>
      <c r="V433" s="17"/>
      <c r="X433" s="12"/>
      <c r="Y433" s="10"/>
    </row>
    <row r="434" spans="2:27">
      <c r="B434" s="11"/>
      <c r="C434" s="10"/>
      <c r="V434" s="17"/>
      <c r="X434" s="11"/>
      <c r="Y434" s="10"/>
    </row>
    <row r="435" spans="2:27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>
      <c r="E436" s="1" t="s">
        <v>19</v>
      </c>
      <c r="V436" s="17"/>
      <c r="AA436" s="1" t="s">
        <v>19</v>
      </c>
    </row>
    <row r="437" spans="2:27">
      <c r="V437" s="17"/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>
      <c r="V447" s="17"/>
    </row>
    <row r="448" spans="2:27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  <c r="AC453" s="215" t="s">
        <v>29</v>
      </c>
      <c r="AD453" s="215"/>
      <c r="AE453" s="215"/>
    </row>
    <row r="454" spans="2:41">
      <c r="H454" s="216" t="s">
        <v>28</v>
      </c>
      <c r="I454" s="216"/>
      <c r="J454" s="216"/>
      <c r="V454" s="17"/>
      <c r="AC454" s="215"/>
      <c r="AD454" s="215"/>
      <c r="AE454" s="215"/>
    </row>
    <row r="455" spans="2:41">
      <c r="H455" s="216"/>
      <c r="I455" s="216"/>
      <c r="J455" s="216"/>
      <c r="V455" s="17"/>
      <c r="AC455" s="215"/>
      <c r="AD455" s="215"/>
      <c r="AE455" s="215"/>
    </row>
    <row r="456" spans="2:41">
      <c r="V456" s="17"/>
    </row>
    <row r="457" spans="2:41">
      <c r="V457" s="17"/>
    </row>
    <row r="458" spans="2:41" ht="23.25">
      <c r="B458" s="22" t="s">
        <v>66</v>
      </c>
      <c r="V458" s="17"/>
      <c r="X458" s="22" t="s">
        <v>66</v>
      </c>
    </row>
    <row r="459" spans="2:41" ht="23.25">
      <c r="B459" s="23" t="s">
        <v>32</v>
      </c>
      <c r="C459" s="20">
        <f>IF(X414="PAGADO",0,Y419)</f>
        <v>0</v>
      </c>
      <c r="E459" s="217" t="s">
        <v>20</v>
      </c>
      <c r="F459" s="217"/>
      <c r="G459" s="217"/>
      <c r="H459" s="217"/>
      <c r="V459" s="17"/>
      <c r="X459" s="23" t="s">
        <v>32</v>
      </c>
      <c r="Y459" s="20">
        <f>IF(B459="PAGADO",0,C464)</f>
        <v>0</v>
      </c>
      <c r="AA459" s="217" t="s">
        <v>20</v>
      </c>
      <c r="AB459" s="217"/>
      <c r="AC459" s="217"/>
      <c r="AD459" s="217"/>
    </row>
    <row r="460" spans="2:41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" t="s">
        <v>24</v>
      </c>
      <c r="C462" s="19">
        <f>IF(C459&gt;0,C459+C460,C460)</f>
        <v>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6" t="s">
        <v>25</v>
      </c>
      <c r="C464" s="21">
        <f>C462-C463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>
      <c r="B465" s="218" t="str">
        <f>IF(C464&lt;0,"NO PAGAR","COBRAR")</f>
        <v>COBRAR</v>
      </c>
      <c r="C465" s="218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218" t="str">
        <f>IF(Y464&lt;0,"NO PAGAR","COBRAR")</f>
        <v>COBRAR</v>
      </c>
      <c r="Y465" s="218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210" t="s">
        <v>9</v>
      </c>
      <c r="C466" s="211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210" t="s">
        <v>9</v>
      </c>
      <c r="Y466" s="211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9" t="str">
        <f>IF(C500&lt;0,"SALDO A FAVOR","SALDO ADELANTAD0'")</f>
        <v>SALDO ADELANTAD0'</v>
      </c>
      <c r="C467" s="10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17</v>
      </c>
      <c r="C475" s="10"/>
      <c r="E475" s="212" t="s">
        <v>7</v>
      </c>
      <c r="F475" s="213"/>
      <c r="G475" s="214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212" t="s">
        <v>7</v>
      </c>
      <c r="AB475" s="213"/>
      <c r="AC475" s="214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>
      <c r="B477" s="12"/>
      <c r="C477" s="10"/>
      <c r="N477" s="212" t="s">
        <v>7</v>
      </c>
      <c r="O477" s="213"/>
      <c r="P477" s="213"/>
      <c r="Q477" s="214"/>
      <c r="R477" s="18">
        <f>SUM(R461:R476)</f>
        <v>0</v>
      </c>
      <c r="S477" s="3"/>
      <c r="V477" s="17"/>
      <c r="X477" s="12"/>
      <c r="Y477" s="10"/>
      <c r="AJ477" s="212" t="s">
        <v>7</v>
      </c>
      <c r="AK477" s="213"/>
      <c r="AL477" s="213"/>
      <c r="AM477" s="214"/>
      <c r="AN477" s="18">
        <f>SUM(AN461:AN476)</f>
        <v>0</v>
      </c>
      <c r="AO477" s="3"/>
    </row>
    <row r="478" spans="2:41">
      <c r="B478" s="12"/>
      <c r="C478" s="10"/>
      <c r="V478" s="17"/>
      <c r="X478" s="12"/>
      <c r="Y478" s="10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E480" s="14"/>
      <c r="V480" s="17"/>
      <c r="X480" s="12"/>
      <c r="Y480" s="10"/>
      <c r="AA480" s="14"/>
    </row>
    <row r="481" spans="1:43">
      <c r="B481" s="12"/>
      <c r="C481" s="10"/>
      <c r="V481" s="17"/>
      <c r="X481" s="12"/>
      <c r="Y481" s="10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1"/>
      <c r="C485" s="10"/>
      <c r="V485" s="17"/>
      <c r="X485" s="11"/>
      <c r="Y485" s="10"/>
    </row>
    <row r="486" spans="1:43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>
      <c r="E488" s="1" t="s">
        <v>19</v>
      </c>
      <c r="V488" s="17"/>
      <c r="AA488" s="1" t="s">
        <v>19</v>
      </c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V498" s="17"/>
    </row>
    <row r="499" spans="1:43">
      <c r="H499" s="216" t="s">
        <v>30</v>
      </c>
      <c r="I499" s="216"/>
      <c r="J499" s="216"/>
      <c r="V499" s="17"/>
      <c r="AA499" s="216" t="s">
        <v>31</v>
      </c>
      <c r="AB499" s="216"/>
      <c r="AC499" s="216"/>
    </row>
    <row r="500" spans="1:43">
      <c r="H500" s="216"/>
      <c r="I500" s="216"/>
      <c r="J500" s="216"/>
      <c r="V500" s="17"/>
      <c r="AA500" s="216"/>
      <c r="AB500" s="216"/>
      <c r="AC500" s="216"/>
    </row>
    <row r="501" spans="1:43">
      <c r="V501" s="17"/>
    </row>
    <row r="502" spans="1:43">
      <c r="V502" s="17"/>
    </row>
    <row r="503" spans="1:43" ht="23.25">
      <c r="B503" s="24" t="s">
        <v>66</v>
      </c>
      <c r="V503" s="17"/>
      <c r="X503" s="22" t="s">
        <v>66</v>
      </c>
    </row>
    <row r="504" spans="1:43" ht="23.25">
      <c r="B504" s="23" t="s">
        <v>130</v>
      </c>
      <c r="C504" s="20">
        <f>IF(X459="PAGADO",0,C464)</f>
        <v>0</v>
      </c>
      <c r="E504" s="217" t="s">
        <v>253</v>
      </c>
      <c r="F504" s="217"/>
      <c r="G504" s="217"/>
      <c r="H504" s="217"/>
      <c r="V504" s="17"/>
      <c r="X504" s="23" t="s">
        <v>32</v>
      </c>
      <c r="Y504" s="20">
        <f>IF(B504="PAGADO",0,C509)</f>
        <v>0</v>
      </c>
      <c r="AA504" s="217" t="s">
        <v>1003</v>
      </c>
      <c r="AB504" s="217"/>
      <c r="AC504" s="217"/>
      <c r="AD504" s="217"/>
    </row>
    <row r="505" spans="1:43">
      <c r="B505" s="1" t="s">
        <v>0</v>
      </c>
      <c r="C505" s="19">
        <f>H520</f>
        <v>170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>
      <c r="C506" s="20"/>
      <c r="E506" s="4">
        <v>45030</v>
      </c>
      <c r="F506" s="3" t="s">
        <v>138</v>
      </c>
      <c r="G506" s="3" t="s">
        <v>150</v>
      </c>
      <c r="H506" s="5">
        <v>10</v>
      </c>
      <c r="I506" t="s">
        <v>965</v>
      </c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>
      <c r="B507" s="1" t="s">
        <v>24</v>
      </c>
      <c r="C507" s="19">
        <f>IF(C504&gt;0,C504+C505,C505)</f>
        <v>170</v>
      </c>
      <c r="E507" s="4">
        <v>45036</v>
      </c>
      <c r="F507" s="3" t="s">
        <v>138</v>
      </c>
      <c r="G507" s="3" t="s">
        <v>964</v>
      </c>
      <c r="H507" s="5">
        <v>10</v>
      </c>
      <c r="I507" t="s">
        <v>966</v>
      </c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>
      <c r="B508" s="1" t="s">
        <v>9</v>
      </c>
      <c r="C508" s="20">
        <f>C526</f>
        <v>0</v>
      </c>
      <c r="E508" s="4">
        <v>45043</v>
      </c>
      <c r="F508" s="3" t="s">
        <v>138</v>
      </c>
      <c r="G508" s="3" t="s">
        <v>964</v>
      </c>
      <c r="H508" s="5">
        <v>10</v>
      </c>
      <c r="I508" t="s">
        <v>118</v>
      </c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Y526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6" t="s">
        <v>26</v>
      </c>
      <c r="C509" s="21">
        <f>C507-C508</f>
        <v>170</v>
      </c>
      <c r="E509" s="4">
        <v>45061</v>
      </c>
      <c r="F509" s="3" t="s">
        <v>498</v>
      </c>
      <c r="G509" s="3" t="s">
        <v>99</v>
      </c>
      <c r="H509" s="5">
        <v>40</v>
      </c>
      <c r="I509" t="s">
        <v>967</v>
      </c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>
      <c r="B510" s="6"/>
      <c r="C510" s="7"/>
      <c r="E510" s="4">
        <v>45092</v>
      </c>
      <c r="F510" s="3" t="s">
        <v>968</v>
      </c>
      <c r="G510" s="3" t="s">
        <v>66</v>
      </c>
      <c r="H510" s="5">
        <v>100</v>
      </c>
      <c r="N510" s="3"/>
      <c r="O510" s="3"/>
      <c r="P510" s="3"/>
      <c r="Q510" s="3"/>
      <c r="R510" s="18"/>
      <c r="S510" s="3"/>
      <c r="V510" s="17"/>
      <c r="X510" s="219" t="str">
        <f>IF(Y509&lt;0,"NO PAGAR","COBRAR'")</f>
        <v>COBRAR'</v>
      </c>
      <c r="Y510" s="219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219" t="str">
        <f>IF(C509&lt;0,"NO PAGAR","COBRAR'")</f>
        <v>COBRAR'</v>
      </c>
      <c r="C511" s="219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210" t="s">
        <v>9</v>
      </c>
      <c r="C512" s="211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210" t="s">
        <v>9</v>
      </c>
      <c r="Y512" s="211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9" t="str">
        <f>IF(Y464&lt;0,"SALDO ADELANTADO","SALDO A FAVOR '")</f>
        <v>SALDO A FAVOR '</v>
      </c>
      <c r="C513" s="10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16</v>
      </c>
      <c r="C520" s="10"/>
      <c r="E520" s="212" t="s">
        <v>7</v>
      </c>
      <c r="F520" s="213"/>
      <c r="G520" s="214"/>
      <c r="H520" s="5">
        <f>SUM(H506:H519)</f>
        <v>170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212" t="s">
        <v>7</v>
      </c>
      <c r="AB520" s="213"/>
      <c r="AC520" s="214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>
      <c r="B522" s="12"/>
      <c r="C522" s="10"/>
      <c r="N522" s="212" t="s">
        <v>7</v>
      </c>
      <c r="O522" s="213"/>
      <c r="P522" s="213"/>
      <c r="Q522" s="214"/>
      <c r="R522" s="18">
        <f>SUM(R506:R521)</f>
        <v>0</v>
      </c>
      <c r="S522" s="3"/>
      <c r="V522" s="17"/>
      <c r="X522" s="12"/>
      <c r="Y522" s="10"/>
      <c r="AJ522" s="212" t="s">
        <v>7</v>
      </c>
      <c r="AK522" s="213"/>
      <c r="AL522" s="213"/>
      <c r="AM522" s="214"/>
      <c r="AN522" s="18">
        <f>SUM(AN506:AN521)</f>
        <v>0</v>
      </c>
      <c r="AO522" s="3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SUM(C513:C525)</f>
        <v>0</v>
      </c>
      <c r="D526" t="s">
        <v>22</v>
      </c>
      <c r="E526" t="s">
        <v>21</v>
      </c>
      <c r="V526" s="17"/>
      <c r="X526" s="15" t="s">
        <v>18</v>
      </c>
      <c r="Y526" s="16">
        <f>SUM(Y513:Y525)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215" t="s">
        <v>29</v>
      </c>
      <c r="AD546" s="215"/>
      <c r="AE546" s="215"/>
    </row>
    <row r="547" spans="2:41">
      <c r="H547" s="216" t="s">
        <v>28</v>
      </c>
      <c r="I547" s="216"/>
      <c r="J547" s="216"/>
      <c r="V547" s="17"/>
      <c r="AC547" s="215"/>
      <c r="AD547" s="215"/>
      <c r="AE547" s="215"/>
    </row>
    <row r="548" spans="2:41">
      <c r="H548" s="216"/>
      <c r="I548" s="216"/>
      <c r="J548" s="216"/>
      <c r="V548" s="17"/>
      <c r="AC548" s="215"/>
      <c r="AD548" s="215"/>
      <c r="AE548" s="215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130</v>
      </c>
      <c r="C552" s="20">
        <f>IF(X504="PAGADO",0,Y509)</f>
        <v>0</v>
      </c>
      <c r="E552" s="217" t="s">
        <v>253</v>
      </c>
      <c r="F552" s="217"/>
      <c r="G552" s="217"/>
      <c r="H552" s="217"/>
      <c r="V552" s="17"/>
      <c r="X552" s="23" t="s">
        <v>32</v>
      </c>
      <c r="Y552" s="20">
        <f>IF(B552="PAGADO",0,C557)</f>
        <v>0</v>
      </c>
      <c r="AA552" s="217" t="s">
        <v>20</v>
      </c>
      <c r="AB552" s="217"/>
      <c r="AC552" s="217"/>
      <c r="AD552" s="217"/>
    </row>
    <row r="553" spans="2:41">
      <c r="B553" s="1" t="s">
        <v>0</v>
      </c>
      <c r="C553" s="19">
        <f>H573</f>
        <v>290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>
        <v>45097</v>
      </c>
      <c r="F554" s="3" t="s">
        <v>87</v>
      </c>
      <c r="G554" s="3" t="s">
        <v>150</v>
      </c>
      <c r="H554" s="5">
        <v>10</v>
      </c>
      <c r="I554" t="s">
        <v>210</v>
      </c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290</v>
      </c>
      <c r="E555" s="4">
        <v>45083</v>
      </c>
      <c r="F555" s="3" t="s">
        <v>87</v>
      </c>
      <c r="G555" s="3" t="s">
        <v>150</v>
      </c>
      <c r="H555" s="5">
        <v>10</v>
      </c>
      <c r="I555" t="s">
        <v>392</v>
      </c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C572</f>
        <v>0</v>
      </c>
      <c r="E556" s="4">
        <v>24.4</v>
      </c>
      <c r="F556" s="3" t="s">
        <v>1022</v>
      </c>
      <c r="G556" s="3" t="s">
        <v>141</v>
      </c>
      <c r="H556" s="5">
        <v>10</v>
      </c>
      <c r="I556" t="s">
        <v>146</v>
      </c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Y572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290</v>
      </c>
      <c r="E557" s="4">
        <v>45041</v>
      </c>
      <c r="F557" s="3" t="s">
        <v>1022</v>
      </c>
      <c r="G557" s="3" t="s">
        <v>150</v>
      </c>
      <c r="H557" s="5">
        <v>10</v>
      </c>
      <c r="I557" t="s">
        <v>146</v>
      </c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218" t="str">
        <f>IF(C557&lt;0,"NO PAGAR","COBRAR")</f>
        <v>COBRAR</v>
      </c>
      <c r="C558" s="218"/>
      <c r="E558" s="4">
        <v>45041</v>
      </c>
      <c r="F558" s="3" t="s">
        <v>1022</v>
      </c>
      <c r="G558" s="3" t="s">
        <v>150</v>
      </c>
      <c r="H558" s="5">
        <v>10</v>
      </c>
      <c r="I558" t="s">
        <v>270</v>
      </c>
      <c r="N558" s="3"/>
      <c r="O558" s="3"/>
      <c r="P558" s="3"/>
      <c r="Q558" s="3"/>
      <c r="R558" s="18"/>
      <c r="S558" s="3"/>
      <c r="V558" s="17"/>
      <c r="X558" s="218" t="str">
        <f>IF(Y557&lt;0,"NO PAGAR","COBRAR")</f>
        <v>COBRAR</v>
      </c>
      <c r="Y558" s="218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210" t="s">
        <v>9</v>
      </c>
      <c r="C559" s="211"/>
      <c r="E559" s="4">
        <v>45042</v>
      </c>
      <c r="F559" s="3" t="s">
        <v>1022</v>
      </c>
      <c r="G559" s="3" t="s">
        <v>150</v>
      </c>
      <c r="H559" s="5">
        <v>10</v>
      </c>
      <c r="I559" t="s">
        <v>146</v>
      </c>
      <c r="N559" s="3"/>
      <c r="O559" s="3"/>
      <c r="P559" s="3"/>
      <c r="Q559" s="3"/>
      <c r="R559" s="18"/>
      <c r="S559" s="3"/>
      <c r="V559" s="17"/>
      <c r="X559" s="210" t="s">
        <v>9</v>
      </c>
      <c r="Y559" s="211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IF(C587&lt;0,"SALDO A FAVOR","SALDO ADELANTAD0'")</f>
        <v>SALDO ADELANTAD0'</v>
      </c>
      <c r="C560" s="10">
        <f>IF(Y509&lt;=0,Y509*-1)</f>
        <v>0</v>
      </c>
      <c r="E560" s="4">
        <v>45084</v>
      </c>
      <c r="F560" s="3" t="s">
        <v>641</v>
      </c>
      <c r="G560" s="3" t="s">
        <v>1062</v>
      </c>
      <c r="H560" s="5">
        <v>20</v>
      </c>
      <c r="I560" t="s">
        <v>173</v>
      </c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>
        <v>45050</v>
      </c>
      <c r="F561" s="3" t="s">
        <v>149</v>
      </c>
      <c r="G561" s="3" t="s">
        <v>1065</v>
      </c>
      <c r="H561" s="5">
        <v>10</v>
      </c>
      <c r="I561" t="s">
        <v>174</v>
      </c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>
        <v>45022</v>
      </c>
      <c r="F562" s="3" t="s">
        <v>149</v>
      </c>
      <c r="G562" s="3" t="s">
        <v>150</v>
      </c>
      <c r="H562" s="5">
        <v>10</v>
      </c>
      <c r="I562" t="s">
        <v>146</v>
      </c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>
        <v>45057</v>
      </c>
      <c r="F563" s="3" t="s">
        <v>149</v>
      </c>
      <c r="G563" s="3" t="s">
        <v>150</v>
      </c>
      <c r="H563" s="5">
        <v>10</v>
      </c>
      <c r="I563" t="s">
        <v>528</v>
      </c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>
        <v>45057</v>
      </c>
      <c r="F564" s="3" t="s">
        <v>149</v>
      </c>
      <c r="G564" s="3" t="s">
        <v>792</v>
      </c>
      <c r="H564" s="5">
        <v>10</v>
      </c>
      <c r="I564" t="s">
        <v>528</v>
      </c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>
        <v>45062</v>
      </c>
      <c r="F565" s="3" t="s">
        <v>149</v>
      </c>
      <c r="G565" s="3" t="s">
        <v>150</v>
      </c>
      <c r="H565" s="5">
        <v>10</v>
      </c>
      <c r="I565" t="s">
        <v>528</v>
      </c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>
        <v>45069</v>
      </c>
      <c r="F566" s="3" t="s">
        <v>149</v>
      </c>
      <c r="G566" s="3" t="s">
        <v>150</v>
      </c>
      <c r="H566" s="5">
        <v>10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>
        <v>45071</v>
      </c>
      <c r="F567" s="3" t="s">
        <v>149</v>
      </c>
      <c r="G567" s="3" t="s">
        <v>155</v>
      </c>
      <c r="H567" s="5">
        <v>10</v>
      </c>
      <c r="I567" t="s">
        <v>392</v>
      </c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25">
        <v>45071</v>
      </c>
      <c r="F568" s="3" t="s">
        <v>149</v>
      </c>
      <c r="G568" s="3" t="s">
        <v>155</v>
      </c>
      <c r="H568" s="5">
        <v>10</v>
      </c>
      <c r="I568" t="s">
        <v>528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212" t="s">
        <v>7</v>
      </c>
      <c r="AB568" s="213"/>
      <c r="AC568" s="214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49">
        <v>45073</v>
      </c>
      <c r="F569" s="148" t="s">
        <v>149</v>
      </c>
      <c r="G569" s="148" t="s">
        <v>150</v>
      </c>
      <c r="H569" s="167">
        <v>10</v>
      </c>
      <c r="I569" t="s">
        <v>173</v>
      </c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E570" s="25">
        <v>45111</v>
      </c>
      <c r="F570" s="3" t="s">
        <v>87</v>
      </c>
      <c r="G570" s="3" t="s">
        <v>150</v>
      </c>
      <c r="H570" s="5">
        <v>10</v>
      </c>
      <c r="I570" t="s">
        <v>241</v>
      </c>
      <c r="N570" s="212" t="s">
        <v>7</v>
      </c>
      <c r="O570" s="213"/>
      <c r="P570" s="213"/>
      <c r="Q570" s="214"/>
      <c r="R570" s="18">
        <f>SUM(R554:R569)</f>
        <v>0</v>
      </c>
      <c r="S570" s="3"/>
      <c r="V570" s="17"/>
      <c r="X570" s="12"/>
      <c r="Y570" s="10"/>
      <c r="AJ570" s="212" t="s">
        <v>7</v>
      </c>
      <c r="AK570" s="213"/>
      <c r="AL570" s="213"/>
      <c r="AM570" s="214"/>
      <c r="AN570" s="18">
        <f>SUM(AN554:AN569)</f>
        <v>0</v>
      </c>
      <c r="AO570" s="3"/>
    </row>
    <row r="571" spans="2:41">
      <c r="B571" s="12"/>
      <c r="C571" s="10"/>
      <c r="E571" s="25">
        <v>45134</v>
      </c>
      <c r="F571" s="3" t="s">
        <v>87</v>
      </c>
      <c r="G571" s="172" t="s">
        <v>150</v>
      </c>
      <c r="H571" s="18">
        <v>10</v>
      </c>
      <c r="I571" t="s">
        <v>174</v>
      </c>
      <c r="V571" s="17"/>
      <c r="X571" s="12"/>
      <c r="Y571" s="10"/>
    </row>
    <row r="572" spans="2:41">
      <c r="B572" s="15" t="s">
        <v>18</v>
      </c>
      <c r="C572" s="16">
        <f>SUM(C560:C571)</f>
        <v>0</v>
      </c>
      <c r="E572" s="25">
        <v>45127</v>
      </c>
      <c r="F572" s="3" t="s">
        <v>1076</v>
      </c>
      <c r="G572" s="3"/>
      <c r="H572" s="18">
        <v>100</v>
      </c>
      <c r="V572" s="17"/>
      <c r="X572" s="15" t="s">
        <v>18</v>
      </c>
      <c r="Y572" s="16">
        <f>SUM(Y560:Y571)</f>
        <v>0</v>
      </c>
    </row>
    <row r="573" spans="2:41">
      <c r="B573" s="173"/>
      <c r="C573" s="174"/>
      <c r="E573" s="25"/>
      <c r="F573" s="212" t="s">
        <v>7</v>
      </c>
      <c r="G573" s="214"/>
      <c r="H573" s="150">
        <f>SUM(H554:H572)</f>
        <v>290</v>
      </c>
      <c r="V573" s="17"/>
      <c r="X573" s="173"/>
      <c r="Y573" s="174"/>
    </row>
    <row r="574" spans="2:41">
      <c r="D574" t="s">
        <v>22</v>
      </c>
      <c r="E574" t="s">
        <v>21</v>
      </c>
      <c r="V574" s="17"/>
      <c r="Z574" t="s">
        <v>22</v>
      </c>
      <c r="AA574" t="s">
        <v>21</v>
      </c>
    </row>
    <row r="575" spans="2:41">
      <c r="E575" s="1" t="s">
        <v>19</v>
      </c>
      <c r="V575" s="17"/>
      <c r="AA575" s="1" t="s">
        <v>19</v>
      </c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V580" s="17"/>
    </row>
    <row r="581" spans="1:43">
      <c r="V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>
      <c r="V585" s="17"/>
    </row>
    <row r="586" spans="1:43">
      <c r="H586" s="216" t="s">
        <v>30</v>
      </c>
      <c r="I586" s="216"/>
      <c r="J586" s="216"/>
      <c r="V586" s="17"/>
      <c r="AA586" s="216" t="s">
        <v>31</v>
      </c>
      <c r="AB586" s="216"/>
      <c r="AC586" s="216"/>
    </row>
    <row r="587" spans="1:43">
      <c r="H587" s="216"/>
      <c r="I587" s="216"/>
      <c r="J587" s="216"/>
      <c r="V587" s="17"/>
      <c r="AA587" s="216"/>
      <c r="AB587" s="216"/>
      <c r="AC587" s="216"/>
    </row>
    <row r="588" spans="1:43">
      <c r="V588" s="17"/>
    </row>
    <row r="589" spans="1:43">
      <c r="V589" s="17"/>
    </row>
    <row r="590" spans="1:43" ht="23.25">
      <c r="B590" s="24" t="s">
        <v>67</v>
      </c>
      <c r="V590" s="17"/>
      <c r="X590" s="22" t="s">
        <v>67</v>
      </c>
    </row>
    <row r="591" spans="1:43" ht="23.25">
      <c r="B591" s="23" t="s">
        <v>32</v>
      </c>
      <c r="C591" s="20">
        <f>IF(X552="PAGADO",0,Y557)</f>
        <v>0</v>
      </c>
      <c r="E591" s="217" t="s">
        <v>20</v>
      </c>
      <c r="F591" s="217"/>
      <c r="G591" s="217"/>
      <c r="H591" s="217"/>
      <c r="V591" s="17"/>
      <c r="X591" s="23" t="s">
        <v>32</v>
      </c>
      <c r="Y591" s="20">
        <f>IF(B1386="PAGADO",0,C596)</f>
        <v>0</v>
      </c>
      <c r="AA591" s="217" t="s">
        <v>20</v>
      </c>
      <c r="AB591" s="217"/>
      <c r="AC591" s="217"/>
      <c r="AD591" s="217"/>
    </row>
    <row r="592" spans="1:43">
      <c r="B592" s="1" t="s">
        <v>0</v>
      </c>
      <c r="C592" s="19">
        <f>H607</f>
        <v>0</v>
      </c>
      <c r="E592" s="2" t="s">
        <v>1</v>
      </c>
      <c r="F592" s="2" t="s">
        <v>2</v>
      </c>
      <c r="G592" s="2" t="s">
        <v>3</v>
      </c>
      <c r="H592" s="2" t="s">
        <v>4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2" t="s">
        <v>1</v>
      </c>
      <c r="AK592" s="2" t="s">
        <v>5</v>
      </c>
      <c r="AL592" s="2" t="s">
        <v>4</v>
      </c>
      <c r="AM592" s="2" t="s">
        <v>6</v>
      </c>
      <c r="AN592" s="2" t="s">
        <v>7</v>
      </c>
      <c r="AO592" s="3"/>
    </row>
    <row r="593" spans="2:41">
      <c r="C593" s="2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" t="s">
        <v>24</v>
      </c>
      <c r="C594" s="19">
        <f>IF(C591&gt;0,C591+C592,C592)</f>
        <v>0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" t="s">
        <v>9</v>
      </c>
      <c r="C595" s="20">
        <f>C619</f>
        <v>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6" t="s">
        <v>26</v>
      </c>
      <c r="C596" s="21">
        <f>C594-C595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>
      <c r="B597" s="6"/>
      <c r="C597" s="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219" t="str">
        <f>IF(Y596&lt;0,"NO PAGAR","COBRAR'")</f>
        <v>COBRAR'</v>
      </c>
      <c r="Y597" s="219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>
      <c r="B598" s="219" t="str">
        <f>IF(C596&lt;0,"NO PAGAR","COBRAR'")</f>
        <v>COBRAR'</v>
      </c>
      <c r="C598" s="219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210" t="s">
        <v>9</v>
      </c>
      <c r="C599" s="211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210" t="s">
        <v>9</v>
      </c>
      <c r="Y599" s="211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9" t="str">
        <f>IF(Y557&lt;0,"SALDO ADELANTADO","SALDO A FAVOR '")</f>
        <v>SALDO A FAVOR '</v>
      </c>
      <c r="C600" s="10">
        <f>IF(Y557&lt;=0,Y557*-1)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 FAVOR'</v>
      </c>
      <c r="Y600" s="10">
        <f>IF(C596&lt;=0,C596*-1)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10</v>
      </c>
      <c r="C601" s="10">
        <f>R609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AN609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16</v>
      </c>
      <c r="C607" s="10"/>
      <c r="E607" s="212" t="s">
        <v>7</v>
      </c>
      <c r="F607" s="213"/>
      <c r="G607" s="214"/>
      <c r="H607" s="5">
        <f>SUM(H593:H606)</f>
        <v>0</v>
      </c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212" t="s">
        <v>7</v>
      </c>
      <c r="AB607" s="213"/>
      <c r="AC607" s="214"/>
      <c r="AD607" s="5">
        <f>SUM(AD593:AD606)</f>
        <v>0</v>
      </c>
      <c r="AJ607" s="3"/>
      <c r="AK607" s="3"/>
      <c r="AL607" s="3"/>
      <c r="AM607" s="3"/>
      <c r="AN607" s="18"/>
      <c r="AO607" s="3"/>
    </row>
    <row r="608" spans="2:41">
      <c r="B608" s="11" t="s">
        <v>17</v>
      </c>
      <c r="C608" s="10"/>
      <c r="E608" s="13"/>
      <c r="F608" s="13"/>
      <c r="G608" s="13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  <c r="AJ608" s="3"/>
      <c r="AK608" s="3"/>
      <c r="AL608" s="3"/>
      <c r="AM608" s="3"/>
      <c r="AN608" s="18"/>
      <c r="AO608" s="3"/>
    </row>
    <row r="609" spans="2:41">
      <c r="B609" s="12"/>
      <c r="C609" s="10"/>
      <c r="N609" s="212" t="s">
        <v>7</v>
      </c>
      <c r="O609" s="213"/>
      <c r="P609" s="213"/>
      <c r="Q609" s="214"/>
      <c r="R609" s="18">
        <f>SUM(R593:R608)</f>
        <v>0</v>
      </c>
      <c r="S609" s="3"/>
      <c r="V609" s="17"/>
      <c r="X609" s="12"/>
      <c r="Y609" s="10"/>
      <c r="AJ609" s="212" t="s">
        <v>7</v>
      </c>
      <c r="AK609" s="213"/>
      <c r="AL609" s="213"/>
      <c r="AM609" s="214"/>
      <c r="AN609" s="18">
        <f>SUM(AN593:AN608)</f>
        <v>0</v>
      </c>
      <c r="AO609" s="3"/>
    </row>
    <row r="610" spans="2:41">
      <c r="B610" s="12"/>
      <c r="C610" s="10"/>
      <c r="V610" s="17"/>
      <c r="X610" s="12"/>
      <c r="Y610" s="10"/>
    </row>
    <row r="611" spans="2:41">
      <c r="B611" s="12"/>
      <c r="C611" s="10"/>
      <c r="V611" s="17"/>
      <c r="X611" s="12"/>
      <c r="Y611" s="10"/>
    </row>
    <row r="612" spans="2:41">
      <c r="B612" s="12"/>
      <c r="C612" s="10"/>
      <c r="E612" s="14"/>
      <c r="V612" s="17"/>
      <c r="X612" s="12"/>
      <c r="Y612" s="10"/>
      <c r="AA612" s="14"/>
    </row>
    <row r="613" spans="2:41">
      <c r="B613" s="12"/>
      <c r="C613" s="10"/>
      <c r="V613" s="17"/>
      <c r="X613" s="12"/>
      <c r="Y613" s="10"/>
    </row>
    <row r="614" spans="2:41">
      <c r="B614" s="12"/>
      <c r="C614" s="10"/>
      <c r="V614" s="17"/>
      <c r="X614" s="12"/>
      <c r="Y614" s="10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1"/>
      <c r="C618" s="10"/>
      <c r="V618" s="17"/>
      <c r="X618" s="11"/>
      <c r="Y618" s="10"/>
    </row>
    <row r="619" spans="2:41">
      <c r="B619" s="15" t="s">
        <v>18</v>
      </c>
      <c r="C619" s="16">
        <f>SUM(C600:C618)</f>
        <v>0</v>
      </c>
      <c r="D619" t="s">
        <v>22</v>
      </c>
      <c r="E619" t="s">
        <v>21</v>
      </c>
      <c r="V619" s="17"/>
      <c r="X619" s="15" t="s">
        <v>18</v>
      </c>
      <c r="Y619" s="16">
        <f>SUM(Y600:Y618)</f>
        <v>0</v>
      </c>
      <c r="Z619" t="s">
        <v>22</v>
      </c>
      <c r="AA619" t="s">
        <v>21</v>
      </c>
    </row>
    <row r="620" spans="2:41">
      <c r="E620" s="1" t="s">
        <v>19</v>
      </c>
      <c r="V620" s="17"/>
      <c r="AA620" s="1" t="s">
        <v>19</v>
      </c>
    </row>
    <row r="621" spans="2:41">
      <c r="V621" s="17"/>
    </row>
    <row r="622" spans="2:41">
      <c r="V622" s="17"/>
    </row>
    <row r="623" spans="2:41">
      <c r="V623" s="17"/>
    </row>
    <row r="624" spans="2:41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</row>
    <row r="632" spans="2:41">
      <c r="V632" s="17"/>
    </row>
    <row r="633" spans="2:41">
      <c r="V633" s="17"/>
      <c r="AC633" s="215" t="s">
        <v>29</v>
      </c>
      <c r="AD633" s="215"/>
      <c r="AE633" s="215"/>
    </row>
    <row r="634" spans="2:41">
      <c r="H634" s="216" t="s">
        <v>28</v>
      </c>
      <c r="I634" s="216"/>
      <c r="J634" s="216"/>
      <c r="V634" s="17"/>
      <c r="AC634" s="215"/>
      <c r="AD634" s="215"/>
      <c r="AE634" s="215"/>
    </row>
    <row r="635" spans="2:41">
      <c r="H635" s="216"/>
      <c r="I635" s="216"/>
      <c r="J635" s="216"/>
      <c r="V635" s="17"/>
      <c r="AC635" s="215"/>
      <c r="AD635" s="215"/>
      <c r="AE635" s="215"/>
    </row>
    <row r="636" spans="2:41">
      <c r="V636" s="17"/>
    </row>
    <row r="637" spans="2:41">
      <c r="V637" s="17"/>
    </row>
    <row r="638" spans="2:41" ht="23.25">
      <c r="B638" s="22" t="s">
        <v>68</v>
      </c>
      <c r="V638" s="17"/>
      <c r="X638" s="22" t="s">
        <v>68</v>
      </c>
    </row>
    <row r="639" spans="2:41" ht="23.25">
      <c r="B639" s="23" t="s">
        <v>130</v>
      </c>
      <c r="C639" s="20">
        <f>IF(X591="PAGADO",0,Y596)</f>
        <v>0</v>
      </c>
      <c r="E639" s="217" t="s">
        <v>308</v>
      </c>
      <c r="F639" s="217"/>
      <c r="G639" s="217"/>
      <c r="H639" s="217"/>
      <c r="V639" s="17"/>
      <c r="X639" s="23" t="s">
        <v>32</v>
      </c>
      <c r="Y639" s="20">
        <f>IF(B639="PAGADO",0,C644)</f>
        <v>0</v>
      </c>
      <c r="AA639" s="217" t="s">
        <v>20</v>
      </c>
      <c r="AB639" s="217"/>
      <c r="AC639" s="217"/>
      <c r="AD639" s="217"/>
    </row>
    <row r="640" spans="2:41">
      <c r="B640" s="1" t="s">
        <v>0</v>
      </c>
      <c r="C640" s="19">
        <f>H655</f>
        <v>220</v>
      </c>
      <c r="E640" s="2" t="s">
        <v>1</v>
      </c>
      <c r="F640" s="2" t="s">
        <v>2</v>
      </c>
      <c r="G640" s="2" t="s">
        <v>3</v>
      </c>
      <c r="H640" s="2" t="s">
        <v>4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2" t="s">
        <v>1</v>
      </c>
      <c r="AK640" s="2" t="s">
        <v>5</v>
      </c>
      <c r="AL640" s="2" t="s">
        <v>4</v>
      </c>
      <c r="AM640" s="2" t="s">
        <v>6</v>
      </c>
      <c r="AN640" s="2" t="s">
        <v>7</v>
      </c>
      <c r="AO640" s="3"/>
    </row>
    <row r="641" spans="2:41">
      <c r="C641" s="20"/>
      <c r="E641" s="4">
        <v>45115</v>
      </c>
      <c r="F641" s="3" t="s">
        <v>201</v>
      </c>
      <c r="G641" s="3" t="s">
        <v>141</v>
      </c>
      <c r="H641" s="5">
        <v>10</v>
      </c>
      <c r="I641" t="s">
        <v>1101</v>
      </c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" t="s">
        <v>24</v>
      </c>
      <c r="C642" s="19">
        <f>IF(C639&gt;0,C639+C640,C640)</f>
        <v>220</v>
      </c>
      <c r="E642" s="4">
        <v>45118</v>
      </c>
      <c r="F642" s="3" t="s">
        <v>88</v>
      </c>
      <c r="G642" s="3" t="s">
        <v>141</v>
      </c>
      <c r="H642" s="5">
        <v>10</v>
      </c>
      <c r="I642" t="s">
        <v>376</v>
      </c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" t="s">
        <v>9</v>
      </c>
      <c r="C643" s="20">
        <f>C661</f>
        <v>0</v>
      </c>
      <c r="E643" s="4">
        <v>45078</v>
      </c>
      <c r="F643" s="3" t="s">
        <v>138</v>
      </c>
      <c r="G643" s="3" t="s">
        <v>325</v>
      </c>
      <c r="H643" s="5">
        <v>10</v>
      </c>
      <c r="I643" t="s">
        <v>522</v>
      </c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Y661</f>
        <v>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6" t="s">
        <v>25</v>
      </c>
      <c r="C644" s="21">
        <f>C642-C643</f>
        <v>220</v>
      </c>
      <c r="E644" s="4">
        <v>45082</v>
      </c>
      <c r="F644" s="3" t="s">
        <v>138</v>
      </c>
      <c r="G644" s="3" t="s">
        <v>141</v>
      </c>
      <c r="H644" s="5">
        <v>10</v>
      </c>
      <c r="I644" t="s">
        <v>210</v>
      </c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>
      <c r="B645" s="218" t="str">
        <f>IF(C644&lt;0,"NO PAGAR","COBRAR")</f>
        <v>COBRAR</v>
      </c>
      <c r="C645" s="218"/>
      <c r="E645" s="4">
        <v>45085</v>
      </c>
      <c r="F645" s="3" t="s">
        <v>138</v>
      </c>
      <c r="G645" s="3" t="s">
        <v>325</v>
      </c>
      <c r="H645" s="5">
        <v>10</v>
      </c>
      <c r="I645" t="s">
        <v>376</v>
      </c>
      <c r="N645" s="3"/>
      <c r="O645" s="3"/>
      <c r="P645" s="3"/>
      <c r="Q645" s="3"/>
      <c r="R645" s="18"/>
      <c r="S645" s="3"/>
      <c r="V645" s="17"/>
      <c r="X645" s="218" t="str">
        <f>IF(Y644&lt;0,"NO PAGAR","COBRAR")</f>
        <v>COBRAR</v>
      </c>
      <c r="Y645" s="218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210" t="s">
        <v>9</v>
      </c>
      <c r="C646" s="211"/>
      <c r="E646" s="4">
        <v>45085</v>
      </c>
      <c r="F646" s="3" t="s">
        <v>138</v>
      </c>
      <c r="G646" s="3" t="s">
        <v>325</v>
      </c>
      <c r="H646" s="5">
        <v>10</v>
      </c>
      <c r="I646" t="s">
        <v>640</v>
      </c>
      <c r="N646" s="3"/>
      <c r="O646" s="3"/>
      <c r="P646" s="3"/>
      <c r="Q646" s="3"/>
      <c r="R646" s="18"/>
      <c r="S646" s="3"/>
      <c r="V646" s="17"/>
      <c r="X646" s="210" t="s">
        <v>9</v>
      </c>
      <c r="Y646" s="211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9" t="str">
        <f>IF(C675&lt;0,"SALDO A FAVOR","SALDO ADELANTAD0'")</f>
        <v>SALDO ADELANTAD0'</v>
      </c>
      <c r="C647" s="10">
        <f>IF(Y591&lt;=0,Y591*-1)</f>
        <v>0</v>
      </c>
      <c r="E647" s="4">
        <v>45097</v>
      </c>
      <c r="F647" s="3" t="s">
        <v>138</v>
      </c>
      <c r="G647" s="3" t="s">
        <v>141</v>
      </c>
      <c r="H647" s="5">
        <v>10</v>
      </c>
      <c r="I647" t="s">
        <v>173</v>
      </c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 FAVOR'</v>
      </c>
      <c r="Y647" s="10" t="b">
        <f>IF(C644&lt;=0,C644*-1)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10</v>
      </c>
      <c r="C648" s="10">
        <f>R657</f>
        <v>0</v>
      </c>
      <c r="E648" s="4">
        <v>45098</v>
      </c>
      <c r="F648" s="3" t="s">
        <v>138</v>
      </c>
      <c r="G648" s="3" t="s">
        <v>141</v>
      </c>
      <c r="H648" s="5">
        <v>10</v>
      </c>
      <c r="I648" t="s">
        <v>390</v>
      </c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AN657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11</v>
      </c>
      <c r="C649" s="10"/>
      <c r="E649" s="4">
        <v>45110</v>
      </c>
      <c r="F649" s="3" t="s">
        <v>138</v>
      </c>
      <c r="G649" s="3" t="s">
        <v>325</v>
      </c>
      <c r="H649" s="5">
        <v>10</v>
      </c>
      <c r="I649" t="s">
        <v>173</v>
      </c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12</v>
      </c>
      <c r="C650" s="10"/>
      <c r="E650" s="4">
        <v>45119</v>
      </c>
      <c r="F650" s="3" t="s">
        <v>498</v>
      </c>
      <c r="G650" s="3" t="s">
        <v>331</v>
      </c>
      <c r="H650" s="5">
        <v>30</v>
      </c>
      <c r="I650" t="s">
        <v>528</v>
      </c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13</v>
      </c>
      <c r="C651" s="10"/>
      <c r="E651" s="4">
        <v>45168</v>
      </c>
      <c r="F651" s="3" t="s">
        <v>1293</v>
      </c>
      <c r="G651" s="3"/>
      <c r="H651" s="5">
        <v>100</v>
      </c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17</v>
      </c>
      <c r="C655" s="10"/>
      <c r="E655" s="212" t="s">
        <v>7</v>
      </c>
      <c r="F655" s="213"/>
      <c r="G655" s="214"/>
      <c r="H655" s="5">
        <f>SUM(H641:H654)</f>
        <v>220</v>
      </c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212" t="s">
        <v>7</v>
      </c>
      <c r="AB655" s="213"/>
      <c r="AC655" s="214"/>
      <c r="AD655" s="5">
        <f>SUM(AD641:AD654)</f>
        <v>0</v>
      </c>
      <c r="AJ655" s="3"/>
      <c r="AK655" s="3"/>
      <c r="AL655" s="3"/>
      <c r="AM655" s="3"/>
      <c r="AN655" s="18"/>
      <c r="AO655" s="3"/>
    </row>
    <row r="656" spans="2:41">
      <c r="B656" s="12"/>
      <c r="C656" s="10"/>
      <c r="E656" s="13"/>
      <c r="F656" s="13"/>
      <c r="G656" s="13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  <c r="AJ656" s="3"/>
      <c r="AK656" s="3"/>
      <c r="AL656" s="3"/>
      <c r="AM656" s="3"/>
      <c r="AN656" s="18"/>
      <c r="AO656" s="3"/>
    </row>
    <row r="657" spans="1:43">
      <c r="B657" s="12"/>
      <c r="C657" s="10"/>
      <c r="N657" s="212" t="s">
        <v>7</v>
      </c>
      <c r="O657" s="213"/>
      <c r="P657" s="213"/>
      <c r="Q657" s="214"/>
      <c r="R657" s="18">
        <f>SUM(R641:R656)</f>
        <v>0</v>
      </c>
      <c r="S657" s="3"/>
      <c r="V657" s="17"/>
      <c r="X657" s="12"/>
      <c r="Y657" s="10"/>
      <c r="AJ657" s="212" t="s">
        <v>7</v>
      </c>
      <c r="AK657" s="213"/>
      <c r="AL657" s="213"/>
      <c r="AM657" s="214"/>
      <c r="AN657" s="18">
        <f>SUM(AN641:AN656)</f>
        <v>0</v>
      </c>
      <c r="AO657" s="3"/>
    </row>
    <row r="658" spans="1:43">
      <c r="B658" s="12"/>
      <c r="C658" s="10"/>
      <c r="V658" s="17"/>
      <c r="X658" s="12"/>
      <c r="Y658" s="10"/>
    </row>
    <row r="659" spans="1:43">
      <c r="B659" s="12"/>
      <c r="C659" s="10"/>
      <c r="E659" s="14"/>
      <c r="V659" s="17"/>
      <c r="X659" s="12"/>
      <c r="Y659" s="10"/>
      <c r="AA659" s="14"/>
    </row>
    <row r="660" spans="1:43">
      <c r="B660" s="12"/>
      <c r="C660" s="10"/>
      <c r="V660" s="17"/>
      <c r="X660" s="12"/>
      <c r="Y660" s="10"/>
    </row>
    <row r="661" spans="1:43">
      <c r="B661" s="15" t="s">
        <v>18</v>
      </c>
      <c r="C661" s="16">
        <f>SUM(C647:C660)</f>
        <v>0</v>
      </c>
      <c r="V661" s="17"/>
      <c r="X661" s="15" t="s">
        <v>18</v>
      </c>
      <c r="Y661" s="16">
        <f>SUM(Y647:Y660)</f>
        <v>0</v>
      </c>
    </row>
    <row r="662" spans="1:43">
      <c r="D662" t="s">
        <v>22</v>
      </c>
      <c r="E662" t="s">
        <v>21</v>
      </c>
      <c r="V662" s="17"/>
      <c r="Z662" t="s">
        <v>22</v>
      </c>
      <c r="AA662" t="s">
        <v>21</v>
      </c>
    </row>
    <row r="663" spans="1:43">
      <c r="E663" s="1" t="s">
        <v>19</v>
      </c>
      <c r="V663" s="17"/>
      <c r="AA663" s="1" t="s">
        <v>19</v>
      </c>
    </row>
    <row r="664" spans="1:43">
      <c r="V664" s="17"/>
    </row>
    <row r="665" spans="1:43">
      <c r="V665" s="17"/>
    </row>
    <row r="666" spans="1:43">
      <c r="V666" s="17"/>
    </row>
    <row r="667" spans="1:43">
      <c r="V667" s="17"/>
    </row>
    <row r="668" spans="1:43">
      <c r="V668" s="17"/>
    </row>
    <row r="669" spans="1:43">
      <c r="V669" s="17"/>
    </row>
    <row r="670" spans="1:43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</row>
    <row r="671" spans="1:43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</row>
    <row r="672" spans="1:43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</row>
    <row r="673" spans="2:41">
      <c r="V673" s="17"/>
    </row>
    <row r="674" spans="2:41">
      <c r="H674" s="216" t="s">
        <v>30</v>
      </c>
      <c r="I674" s="216"/>
      <c r="J674" s="216"/>
      <c r="V674" s="17"/>
      <c r="AA674" s="216" t="s">
        <v>31</v>
      </c>
      <c r="AB674" s="216"/>
      <c r="AC674" s="216"/>
    </row>
    <row r="675" spans="2:41">
      <c r="H675" s="216"/>
      <c r="I675" s="216"/>
      <c r="J675" s="216"/>
      <c r="V675" s="17"/>
      <c r="AA675" s="216"/>
      <c r="AB675" s="216"/>
      <c r="AC675" s="216"/>
    </row>
    <row r="676" spans="2:41">
      <c r="V676" s="17"/>
    </row>
    <row r="677" spans="2:41">
      <c r="V677" s="17"/>
    </row>
    <row r="678" spans="2:41" ht="23.25">
      <c r="B678" s="24" t="s">
        <v>68</v>
      </c>
      <c r="V678" s="17"/>
      <c r="X678" s="22" t="s">
        <v>68</v>
      </c>
    </row>
    <row r="679" spans="2:41" ht="23.25">
      <c r="B679" s="23" t="s">
        <v>32</v>
      </c>
      <c r="C679" s="20">
        <f>IF(X639="PAGADO",0,Y644)</f>
        <v>0</v>
      </c>
      <c r="E679" s="217" t="s">
        <v>20</v>
      </c>
      <c r="F679" s="217"/>
      <c r="G679" s="217"/>
      <c r="H679" s="217"/>
      <c r="V679" s="17"/>
      <c r="X679" s="23" t="s">
        <v>32</v>
      </c>
      <c r="Y679" s="20">
        <f>IF(B1479="PAGADO",0,C684)</f>
        <v>0</v>
      </c>
      <c r="AA679" s="217" t="s">
        <v>20</v>
      </c>
      <c r="AB679" s="217"/>
      <c r="AC679" s="217"/>
      <c r="AD679" s="217"/>
    </row>
    <row r="680" spans="2:41">
      <c r="B680" s="1" t="s">
        <v>0</v>
      </c>
      <c r="C680" s="19">
        <f>H695</f>
        <v>0</v>
      </c>
      <c r="E680" s="2" t="s">
        <v>1</v>
      </c>
      <c r="F680" s="2" t="s">
        <v>2</v>
      </c>
      <c r="G680" s="2" t="s">
        <v>3</v>
      </c>
      <c r="H680" s="2" t="s">
        <v>4</v>
      </c>
      <c r="N680" s="2" t="s">
        <v>1</v>
      </c>
      <c r="O680" s="2" t="s">
        <v>5</v>
      </c>
      <c r="P680" s="2" t="s">
        <v>4</v>
      </c>
      <c r="Q680" s="2" t="s">
        <v>6</v>
      </c>
      <c r="R680" s="2" t="s">
        <v>7</v>
      </c>
      <c r="S680" s="3"/>
      <c r="V680" s="17"/>
      <c r="X680" s="1" t="s">
        <v>0</v>
      </c>
      <c r="Y680" s="19">
        <f>AD695</f>
        <v>0</v>
      </c>
      <c r="AA680" s="2" t="s">
        <v>1</v>
      </c>
      <c r="AB680" s="2" t="s">
        <v>2</v>
      </c>
      <c r="AC680" s="2" t="s">
        <v>3</v>
      </c>
      <c r="AD680" s="2" t="s">
        <v>4</v>
      </c>
      <c r="AJ680" s="2" t="s">
        <v>1</v>
      </c>
      <c r="AK680" s="2" t="s">
        <v>5</v>
      </c>
      <c r="AL680" s="2" t="s">
        <v>4</v>
      </c>
      <c r="AM680" s="2" t="s">
        <v>6</v>
      </c>
      <c r="AN680" s="2" t="s">
        <v>7</v>
      </c>
      <c r="AO680" s="3"/>
    </row>
    <row r="681" spans="2:41">
      <c r="C681" s="2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Y681" s="2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" t="s">
        <v>24</v>
      </c>
      <c r="C682" s="19">
        <f>IF(C679&gt;0,C679+C680,C680)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" t="s">
        <v>24</v>
      </c>
      <c r="Y682" s="19">
        <f>IF(Y679&gt;0,Y679+Y680,Y680)</f>
        <v>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" t="s">
        <v>9</v>
      </c>
      <c r="C683" s="20">
        <f>C707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" t="s">
        <v>9</v>
      </c>
      <c r="Y683" s="20">
        <f>Y707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6" t="s">
        <v>26</v>
      </c>
      <c r="C684" s="21">
        <f>C682-C683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6" t="s">
        <v>27</v>
      </c>
      <c r="Y684" s="21">
        <f>Y682-Y683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ht="23.25">
      <c r="B685" s="6"/>
      <c r="C685" s="7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219" t="str">
        <f>IF(Y684&lt;0,"NO PAGAR","COBRAR'")</f>
        <v>COBRAR'</v>
      </c>
      <c r="Y685" s="219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ht="23.25">
      <c r="B686" s="219" t="str">
        <f>IF(C684&lt;0,"NO PAGAR","COBRAR'")</f>
        <v>COBRAR'</v>
      </c>
      <c r="C686" s="219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6"/>
      <c r="Y686" s="8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210" t="s">
        <v>9</v>
      </c>
      <c r="C687" s="211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210" t="s">
        <v>9</v>
      </c>
      <c r="Y687" s="211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9" t="str">
        <f>IF(Y644&lt;0,"SALDO ADELANTADO","SALDO A FAVOR '")</f>
        <v>SALDO A FAVOR '</v>
      </c>
      <c r="C688" s="10">
        <f>IF(Y644&lt;=0,Y644*-1)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9" t="str">
        <f>IF(C684&lt;0,"SALDO ADELANTADO","SALDO A FAVOR'")</f>
        <v>SALDO A FAVOR'</v>
      </c>
      <c r="Y688" s="10">
        <f>IF(C684&lt;=0,C684*-1)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10</v>
      </c>
      <c r="C689" s="10">
        <f>R697</f>
        <v>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10</v>
      </c>
      <c r="Y689" s="10">
        <f>AN697</f>
        <v>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11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11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1" t="s">
        <v>12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12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1" t="s">
        <v>13</v>
      </c>
      <c r="C692" s="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13</v>
      </c>
      <c r="Y692" s="1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1" t="s">
        <v>14</v>
      </c>
      <c r="C693" s="10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14</v>
      </c>
      <c r="Y693" s="10"/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15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15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16</v>
      </c>
      <c r="C695" s="10"/>
      <c r="E695" s="212" t="s">
        <v>7</v>
      </c>
      <c r="F695" s="213"/>
      <c r="G695" s="214"/>
      <c r="H695" s="5">
        <f>SUM(H681:H694)</f>
        <v>0</v>
      </c>
      <c r="N695" s="3"/>
      <c r="O695" s="3"/>
      <c r="P695" s="3"/>
      <c r="Q695" s="3"/>
      <c r="R695" s="18"/>
      <c r="S695" s="3"/>
      <c r="V695" s="17"/>
      <c r="X695" s="11" t="s">
        <v>16</v>
      </c>
      <c r="Y695" s="10"/>
      <c r="AA695" s="212" t="s">
        <v>7</v>
      </c>
      <c r="AB695" s="213"/>
      <c r="AC695" s="214"/>
      <c r="AD695" s="5">
        <f>SUM(AD681:AD694)</f>
        <v>0</v>
      </c>
      <c r="AJ695" s="3"/>
      <c r="AK695" s="3"/>
      <c r="AL695" s="3"/>
      <c r="AM695" s="3"/>
      <c r="AN695" s="18"/>
      <c r="AO695" s="3"/>
    </row>
    <row r="696" spans="2:41">
      <c r="B696" s="11" t="s">
        <v>17</v>
      </c>
      <c r="C696" s="10"/>
      <c r="E696" s="13"/>
      <c r="F696" s="13"/>
      <c r="G696" s="13"/>
      <c r="N696" s="3"/>
      <c r="O696" s="3"/>
      <c r="P696" s="3"/>
      <c r="Q696" s="3"/>
      <c r="R696" s="18"/>
      <c r="S696" s="3"/>
      <c r="V696" s="17"/>
      <c r="X696" s="11" t="s">
        <v>17</v>
      </c>
      <c r="Y696" s="10"/>
      <c r="AA696" s="13"/>
      <c r="AB696" s="13"/>
      <c r="AC696" s="13"/>
      <c r="AJ696" s="3"/>
      <c r="AK696" s="3"/>
      <c r="AL696" s="3"/>
      <c r="AM696" s="3"/>
      <c r="AN696" s="18"/>
      <c r="AO696" s="3"/>
    </row>
    <row r="697" spans="2:41">
      <c r="B697" s="12"/>
      <c r="C697" s="10"/>
      <c r="N697" s="212" t="s">
        <v>7</v>
      </c>
      <c r="O697" s="213"/>
      <c r="P697" s="213"/>
      <c r="Q697" s="214"/>
      <c r="R697" s="18">
        <f>SUM(R681:R696)</f>
        <v>0</v>
      </c>
      <c r="S697" s="3"/>
      <c r="V697" s="17"/>
      <c r="X697" s="12"/>
      <c r="Y697" s="10"/>
      <c r="AJ697" s="212" t="s">
        <v>7</v>
      </c>
      <c r="AK697" s="213"/>
      <c r="AL697" s="213"/>
      <c r="AM697" s="214"/>
      <c r="AN697" s="18">
        <f>SUM(AN681:AN696)</f>
        <v>0</v>
      </c>
      <c r="AO697" s="3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2"/>
      <c r="C700" s="10"/>
      <c r="E700" s="14"/>
      <c r="V700" s="17"/>
      <c r="X700" s="12"/>
      <c r="Y700" s="10"/>
      <c r="AA700" s="14"/>
    </row>
    <row r="701" spans="2:41">
      <c r="B701" s="12"/>
      <c r="C701" s="10"/>
      <c r="V701" s="17"/>
      <c r="X701" s="12"/>
      <c r="Y701" s="10"/>
    </row>
    <row r="702" spans="2:41">
      <c r="B702" s="12"/>
      <c r="C702" s="10"/>
      <c r="V702" s="17"/>
      <c r="X702" s="12"/>
      <c r="Y702" s="10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V705" s="17"/>
      <c r="X705" s="12"/>
      <c r="Y705" s="10"/>
    </row>
    <row r="706" spans="2:27">
      <c r="B706" s="11"/>
      <c r="C706" s="10"/>
      <c r="V706" s="17"/>
      <c r="X706" s="11"/>
      <c r="Y706" s="10"/>
    </row>
    <row r="707" spans="2:27">
      <c r="B707" s="15" t="s">
        <v>18</v>
      </c>
      <c r="C707" s="16">
        <f>SUM(C688:C706)</f>
        <v>0</v>
      </c>
      <c r="D707" t="s">
        <v>22</v>
      </c>
      <c r="E707" t="s">
        <v>21</v>
      </c>
      <c r="V707" s="17"/>
      <c r="X707" s="15" t="s">
        <v>18</v>
      </c>
      <c r="Y707" s="16">
        <f>SUM(Y688:Y706)</f>
        <v>0</v>
      </c>
      <c r="Z707" t="s">
        <v>22</v>
      </c>
      <c r="AA707" t="s">
        <v>21</v>
      </c>
    </row>
    <row r="708" spans="2:27">
      <c r="E708" s="1" t="s">
        <v>19</v>
      </c>
      <c r="V708" s="17"/>
      <c r="AA708" s="1" t="s">
        <v>19</v>
      </c>
    </row>
    <row r="709" spans="2:27">
      <c r="V709" s="17"/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  <c r="AC721" s="215" t="s">
        <v>29</v>
      </c>
      <c r="AD721" s="215"/>
      <c r="AE721" s="215"/>
    </row>
    <row r="722" spans="2:41">
      <c r="H722" s="216" t="s">
        <v>28</v>
      </c>
      <c r="I722" s="216"/>
      <c r="J722" s="216"/>
      <c r="V722" s="17"/>
      <c r="AC722" s="215"/>
      <c r="AD722" s="215"/>
      <c r="AE722" s="215"/>
    </row>
    <row r="723" spans="2:41">
      <c r="H723" s="216"/>
      <c r="I723" s="216"/>
      <c r="J723" s="216"/>
      <c r="V723" s="17"/>
      <c r="AC723" s="215"/>
      <c r="AD723" s="215"/>
      <c r="AE723" s="215"/>
    </row>
    <row r="724" spans="2:41">
      <c r="V724" s="17"/>
    </row>
    <row r="725" spans="2:41">
      <c r="V725" s="17"/>
    </row>
    <row r="726" spans="2:41" ht="23.25">
      <c r="B726" s="22" t="s">
        <v>69</v>
      </c>
      <c r="V726" s="17"/>
      <c r="X726" s="22" t="s">
        <v>69</v>
      </c>
    </row>
    <row r="727" spans="2:41" ht="23.25">
      <c r="B727" s="23" t="s">
        <v>130</v>
      </c>
      <c r="C727" s="20">
        <f>IF(X679="PAGADO",0,Y684)</f>
        <v>0</v>
      </c>
      <c r="E727" s="217" t="s">
        <v>308</v>
      </c>
      <c r="F727" s="217"/>
      <c r="G727" s="217"/>
      <c r="H727" s="217"/>
      <c r="V727" s="17"/>
      <c r="X727" s="23" t="s">
        <v>32</v>
      </c>
      <c r="Y727" s="20">
        <f>IF(B727="PAGADO",0,C732)</f>
        <v>0</v>
      </c>
      <c r="AA727" s="217" t="s">
        <v>20</v>
      </c>
      <c r="AB727" s="217"/>
      <c r="AC727" s="217"/>
      <c r="AD727" s="217"/>
    </row>
    <row r="728" spans="2:41">
      <c r="B728" s="1" t="s">
        <v>0</v>
      </c>
      <c r="C728" s="19">
        <f>H743</f>
        <v>400</v>
      </c>
      <c r="E728" s="2" t="s">
        <v>1</v>
      </c>
      <c r="F728" s="2" t="s">
        <v>2</v>
      </c>
      <c r="G728" s="2" t="s">
        <v>3</v>
      </c>
      <c r="H728" s="2" t="s">
        <v>4</v>
      </c>
      <c r="N728" s="2" t="s">
        <v>1</v>
      </c>
      <c r="O728" s="2" t="s">
        <v>5</v>
      </c>
      <c r="P728" s="2" t="s">
        <v>4</v>
      </c>
      <c r="Q728" s="2" t="s">
        <v>6</v>
      </c>
      <c r="R728" s="2" t="s">
        <v>7</v>
      </c>
      <c r="S728" s="3"/>
      <c r="V728" s="17"/>
      <c r="X728" s="1" t="s">
        <v>0</v>
      </c>
      <c r="Y728" s="19">
        <f>AD743</f>
        <v>0</v>
      </c>
      <c r="AA728" s="2" t="s">
        <v>1</v>
      </c>
      <c r="AB728" s="2" t="s">
        <v>2</v>
      </c>
      <c r="AC728" s="2" t="s">
        <v>3</v>
      </c>
      <c r="AD728" s="2" t="s">
        <v>4</v>
      </c>
      <c r="AJ728" s="2" t="s">
        <v>1</v>
      </c>
      <c r="AK728" s="2" t="s">
        <v>5</v>
      </c>
      <c r="AL728" s="2" t="s">
        <v>4</v>
      </c>
      <c r="AM728" s="2" t="s">
        <v>6</v>
      </c>
      <c r="AN728" s="2" t="s">
        <v>7</v>
      </c>
      <c r="AO728" s="3"/>
    </row>
    <row r="729" spans="2:41">
      <c r="C729" s="20"/>
      <c r="E729" s="4">
        <v>45128</v>
      </c>
      <c r="F729" s="3" t="s">
        <v>199</v>
      </c>
      <c r="G729" s="3" t="s">
        <v>169</v>
      </c>
      <c r="H729" s="5">
        <v>10</v>
      </c>
      <c r="I729" t="s">
        <v>103</v>
      </c>
      <c r="N729" s="3"/>
      <c r="O729" s="3"/>
      <c r="P729" s="3"/>
      <c r="Q729" s="3"/>
      <c r="R729" s="18"/>
      <c r="S729" s="3"/>
      <c r="V729" s="17"/>
      <c r="Y729" s="2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" t="s">
        <v>24</v>
      </c>
      <c r="C730" s="19">
        <f>IF(C727&gt;0,C727+C728,C728)</f>
        <v>400</v>
      </c>
      <c r="E730" s="4">
        <v>45136</v>
      </c>
      <c r="F730" s="3" t="s">
        <v>199</v>
      </c>
      <c r="G730" s="3" t="s">
        <v>169</v>
      </c>
      <c r="H730" s="5">
        <v>10</v>
      </c>
      <c r="I730" t="s">
        <v>1430</v>
      </c>
      <c r="N730" s="3"/>
      <c r="O730" s="3"/>
      <c r="P730" s="3"/>
      <c r="Q730" s="3"/>
      <c r="R730" s="18"/>
      <c r="S730" s="3"/>
      <c r="V730" s="17"/>
      <c r="X730" s="1" t="s">
        <v>24</v>
      </c>
      <c r="Y730" s="19">
        <f>IF(Y727&gt;0,Y727+Y728,Y728)</f>
        <v>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" t="s">
        <v>9</v>
      </c>
      <c r="C731" s="20">
        <f>C754</f>
        <v>0</v>
      </c>
      <c r="E731" s="4">
        <v>45141</v>
      </c>
      <c r="F731" s="3" t="s">
        <v>144</v>
      </c>
      <c r="G731" s="3" t="s">
        <v>170</v>
      </c>
      <c r="H731" s="5">
        <v>10</v>
      </c>
      <c r="I731" t="s">
        <v>210</v>
      </c>
      <c r="N731" s="3"/>
      <c r="O731" s="3"/>
      <c r="P731" s="3"/>
      <c r="Q731" s="3"/>
      <c r="R731" s="18"/>
      <c r="S731" s="3"/>
      <c r="V731" s="17"/>
      <c r="X731" s="1" t="s">
        <v>9</v>
      </c>
      <c r="Y731" s="20">
        <f>Y754</f>
        <v>0</v>
      </c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6" t="s">
        <v>25</v>
      </c>
      <c r="C732" s="21">
        <f>C730-C731</f>
        <v>400</v>
      </c>
      <c r="E732" s="4">
        <v>45145</v>
      </c>
      <c r="F732" s="3" t="s">
        <v>144</v>
      </c>
      <c r="G732" s="3" t="s">
        <v>169</v>
      </c>
      <c r="H732" s="5">
        <v>10</v>
      </c>
      <c r="I732" t="s">
        <v>174</v>
      </c>
      <c r="N732" s="3"/>
      <c r="O732" s="3"/>
      <c r="P732" s="3"/>
      <c r="Q732" s="3"/>
      <c r="R732" s="18"/>
      <c r="S732" s="3"/>
      <c r="V732" s="17"/>
      <c r="X732" s="6" t="s">
        <v>8</v>
      </c>
      <c r="Y732" s="21">
        <f>Y730-Y731</f>
        <v>0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ht="26.25">
      <c r="B733" s="218" t="str">
        <f>IF(C732&lt;0,"NO PAGAR","COBRAR")</f>
        <v>COBRAR</v>
      </c>
      <c r="C733" s="218"/>
      <c r="E733" s="4">
        <v>45146</v>
      </c>
      <c r="F733" s="3" t="s">
        <v>144</v>
      </c>
      <c r="G733" s="3" t="s">
        <v>169</v>
      </c>
      <c r="H733" s="5">
        <v>10</v>
      </c>
      <c r="I733" t="s">
        <v>210</v>
      </c>
      <c r="N733" s="3"/>
      <c r="O733" s="3"/>
      <c r="P733" s="3"/>
      <c r="Q733" s="3"/>
      <c r="R733" s="18"/>
      <c r="S733" s="3"/>
      <c r="V733" s="17"/>
      <c r="X733" s="218" t="str">
        <f>IF(Y732&lt;0,"NO PAGAR","COBRAR")</f>
        <v>COBRAR</v>
      </c>
      <c r="Y733" s="218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210" t="s">
        <v>9</v>
      </c>
      <c r="C734" s="211"/>
      <c r="E734" s="4">
        <v>45148</v>
      </c>
      <c r="F734" s="3" t="s">
        <v>144</v>
      </c>
      <c r="G734" s="3" t="s">
        <v>169</v>
      </c>
      <c r="H734" s="5">
        <v>10</v>
      </c>
      <c r="I734" t="s">
        <v>210</v>
      </c>
      <c r="N734" s="3"/>
      <c r="O734" s="3"/>
      <c r="P734" s="3"/>
      <c r="Q734" s="3"/>
      <c r="R734" s="18"/>
      <c r="S734" s="3"/>
      <c r="V734" s="17"/>
      <c r="X734" s="210" t="s">
        <v>9</v>
      </c>
      <c r="Y734" s="211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9" t="str">
        <f>IF(C768&lt;0,"SALDO A FAVOR","SALDO ADELANTAD0'")</f>
        <v>SALDO ADELANTAD0'</v>
      </c>
      <c r="C735" s="10">
        <f>IF(Y679&lt;=0,Y679*-1)</f>
        <v>0</v>
      </c>
      <c r="E735" s="4"/>
      <c r="F735" s="3" t="s">
        <v>1572</v>
      </c>
      <c r="G735" s="3"/>
      <c r="H735" s="5">
        <v>100</v>
      </c>
      <c r="N735" s="3"/>
      <c r="O735" s="3"/>
      <c r="P735" s="3"/>
      <c r="Q735" s="3"/>
      <c r="R735" s="18"/>
      <c r="S735" s="3"/>
      <c r="V735" s="17"/>
      <c r="X735" s="9" t="str">
        <f>IF(C732&lt;0,"SALDO ADELANTADO","SALDO A FAVOR'")</f>
        <v>SALDO A FAVOR'</v>
      </c>
      <c r="Y735" s="10" t="b">
        <f>IF(C732&lt;=0,C732*-1)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10</v>
      </c>
      <c r="C736" s="10">
        <f>R745</f>
        <v>0</v>
      </c>
      <c r="E736" s="4">
        <v>45222</v>
      </c>
      <c r="F736" s="3" t="s">
        <v>1571</v>
      </c>
      <c r="G736" s="3"/>
      <c r="H736" s="5">
        <v>140</v>
      </c>
      <c r="N736" s="3"/>
      <c r="O736" s="3"/>
      <c r="P736" s="3"/>
      <c r="Q736" s="3"/>
      <c r="R736" s="18"/>
      <c r="S736" s="3"/>
      <c r="V736" s="17"/>
      <c r="X736" s="11" t="s">
        <v>10</v>
      </c>
      <c r="Y736" s="10">
        <f>AN745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11</v>
      </c>
      <c r="C737" s="10"/>
      <c r="E737" s="4"/>
      <c r="F737" s="3" t="s">
        <v>1573</v>
      </c>
      <c r="G737" s="3"/>
      <c r="H737" s="5">
        <v>100</v>
      </c>
      <c r="N737" s="3"/>
      <c r="O737" s="3"/>
      <c r="P737" s="3"/>
      <c r="Q737" s="3"/>
      <c r="R737" s="18"/>
      <c r="S737" s="3"/>
      <c r="V737" s="17"/>
      <c r="X737" s="11" t="s">
        <v>11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12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12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13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13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14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14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15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15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16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16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17</v>
      </c>
      <c r="C743" s="10"/>
      <c r="E743" s="212" t="s">
        <v>7</v>
      </c>
      <c r="F743" s="213"/>
      <c r="G743" s="214"/>
      <c r="H743" s="5">
        <f>SUM(H729:H742)</f>
        <v>400</v>
      </c>
      <c r="N743" s="3"/>
      <c r="O743" s="3"/>
      <c r="P743" s="3"/>
      <c r="Q743" s="3"/>
      <c r="R743" s="18"/>
      <c r="S743" s="3"/>
      <c r="V743" s="17"/>
      <c r="X743" s="11" t="s">
        <v>17</v>
      </c>
      <c r="Y743" s="10"/>
      <c r="AA743" s="212" t="s">
        <v>7</v>
      </c>
      <c r="AB743" s="213"/>
      <c r="AC743" s="214"/>
      <c r="AD743" s="5">
        <f>SUM(AD729:AD742)</f>
        <v>0</v>
      </c>
      <c r="AJ743" s="3"/>
      <c r="AK743" s="3"/>
      <c r="AL743" s="3"/>
      <c r="AM743" s="3"/>
      <c r="AN743" s="18"/>
      <c r="AO743" s="3"/>
    </row>
    <row r="744" spans="2:41">
      <c r="B744" s="12"/>
      <c r="C744" s="10"/>
      <c r="E744" s="13"/>
      <c r="F744" s="13"/>
      <c r="G744" s="13"/>
      <c r="N744" s="3"/>
      <c r="O744" s="3"/>
      <c r="P744" s="3"/>
      <c r="Q744" s="3"/>
      <c r="R744" s="18"/>
      <c r="S744" s="3"/>
      <c r="V744" s="17"/>
      <c r="X744" s="12"/>
      <c r="Y744" s="10"/>
      <c r="AA744" s="13"/>
      <c r="AB744" s="13"/>
      <c r="AC744" s="13"/>
      <c r="AJ744" s="3"/>
      <c r="AK744" s="3"/>
      <c r="AL744" s="3"/>
      <c r="AM744" s="3"/>
      <c r="AN744" s="18"/>
      <c r="AO744" s="3"/>
    </row>
    <row r="745" spans="2:41">
      <c r="B745" s="12"/>
      <c r="C745" s="10"/>
      <c r="N745" s="212" t="s">
        <v>7</v>
      </c>
      <c r="O745" s="213"/>
      <c r="P745" s="213"/>
      <c r="Q745" s="214"/>
      <c r="R745" s="18">
        <f>SUM(R729:R744)</f>
        <v>0</v>
      </c>
      <c r="S745" s="3"/>
      <c r="V745" s="17"/>
      <c r="X745" s="12"/>
      <c r="Y745" s="10"/>
      <c r="AJ745" s="212" t="s">
        <v>7</v>
      </c>
      <c r="AK745" s="213"/>
      <c r="AL745" s="213"/>
      <c r="AM745" s="214"/>
      <c r="AN745" s="18">
        <f>SUM(AN729:AN744)</f>
        <v>0</v>
      </c>
      <c r="AO745" s="3"/>
    </row>
    <row r="746" spans="2:41">
      <c r="B746" s="12"/>
      <c r="C746" s="10"/>
      <c r="V746" s="17"/>
      <c r="X746" s="12"/>
      <c r="Y746" s="10"/>
    </row>
    <row r="747" spans="2:41">
      <c r="B747" s="12"/>
      <c r="C747" s="10"/>
      <c r="V747" s="17"/>
      <c r="X747" s="12"/>
      <c r="Y747" s="10"/>
    </row>
    <row r="748" spans="2:41">
      <c r="B748" s="12"/>
      <c r="C748" s="10"/>
      <c r="E748" s="14"/>
      <c r="V748" s="17"/>
      <c r="X748" s="12"/>
      <c r="Y748" s="10"/>
      <c r="AA748" s="14"/>
    </row>
    <row r="749" spans="2:41">
      <c r="B749" s="12"/>
      <c r="C749" s="10"/>
      <c r="V749" s="17"/>
      <c r="X749" s="12"/>
      <c r="Y749" s="10"/>
    </row>
    <row r="750" spans="2:41">
      <c r="B750" s="12"/>
      <c r="C750" s="10"/>
      <c r="V750" s="17"/>
      <c r="X750" s="12"/>
      <c r="Y750" s="10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V752" s="17"/>
      <c r="X752" s="12"/>
      <c r="Y752" s="10"/>
    </row>
    <row r="753" spans="1:43">
      <c r="B753" s="11"/>
      <c r="C753" s="10"/>
      <c r="V753" s="17"/>
      <c r="X753" s="11"/>
      <c r="Y753" s="10"/>
    </row>
    <row r="754" spans="1:43">
      <c r="B754" s="15" t="s">
        <v>18</v>
      </c>
      <c r="C754" s="16">
        <f>SUM(C735:C753)</f>
        <v>0</v>
      </c>
      <c r="V754" s="17"/>
      <c r="X754" s="15" t="s">
        <v>18</v>
      </c>
      <c r="Y754" s="16">
        <f>SUM(Y735:Y753)</f>
        <v>0</v>
      </c>
    </row>
    <row r="755" spans="1:43">
      <c r="D755" t="s">
        <v>22</v>
      </c>
      <c r="E755" t="s">
        <v>21</v>
      </c>
      <c r="V755" s="17"/>
      <c r="Z755" t="s">
        <v>22</v>
      </c>
      <c r="AA755" t="s">
        <v>21</v>
      </c>
    </row>
    <row r="756" spans="1:43">
      <c r="E756" s="1" t="s">
        <v>19</v>
      </c>
      <c r="V756" s="17"/>
      <c r="AA756" s="1" t="s">
        <v>19</v>
      </c>
    </row>
    <row r="757" spans="1:43">
      <c r="V757" s="17"/>
    </row>
    <row r="758" spans="1:43">
      <c r="V758" s="17"/>
    </row>
    <row r="759" spans="1:43">
      <c r="V759" s="17"/>
    </row>
    <row r="760" spans="1:43">
      <c r="V760" s="17"/>
    </row>
    <row r="761" spans="1:43">
      <c r="V761" s="17"/>
    </row>
    <row r="762" spans="1:43">
      <c r="V762" s="17"/>
    </row>
    <row r="763" spans="1:4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</row>
    <row r="764" spans="1:43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</row>
    <row r="765" spans="1:43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</row>
    <row r="766" spans="1:43">
      <c r="V766" s="17"/>
    </row>
    <row r="767" spans="1:43">
      <c r="H767" s="216" t="s">
        <v>30</v>
      </c>
      <c r="I767" s="216"/>
      <c r="J767" s="216"/>
      <c r="V767" s="17"/>
      <c r="AA767" s="216" t="s">
        <v>31</v>
      </c>
      <c r="AB767" s="216"/>
      <c r="AC767" s="216"/>
    </row>
    <row r="768" spans="1:43">
      <c r="H768" s="216"/>
      <c r="I768" s="216"/>
      <c r="J768" s="216"/>
      <c r="V768" s="17"/>
      <c r="AA768" s="216"/>
      <c r="AB768" s="216"/>
      <c r="AC768" s="216"/>
    </row>
    <row r="769" spans="2:41">
      <c r="V769" s="17"/>
    </row>
    <row r="770" spans="2:41">
      <c r="V770" s="17"/>
    </row>
    <row r="771" spans="2:41" ht="23.25">
      <c r="B771" s="24" t="s">
        <v>69</v>
      </c>
      <c r="V771" s="17"/>
      <c r="X771" s="22" t="s">
        <v>69</v>
      </c>
    </row>
    <row r="772" spans="2:41" ht="23.25">
      <c r="B772" s="23" t="s">
        <v>32</v>
      </c>
      <c r="C772" s="20">
        <f>IF(X727="PAGADO",0,Y732)</f>
        <v>0</v>
      </c>
      <c r="E772" s="217" t="s">
        <v>20</v>
      </c>
      <c r="F772" s="217"/>
      <c r="G772" s="217"/>
      <c r="H772" s="217"/>
      <c r="V772" s="17"/>
      <c r="X772" s="23" t="s">
        <v>32</v>
      </c>
      <c r="Y772" s="20">
        <f>IF(B1572="PAGADO",0,C777)</f>
        <v>0</v>
      </c>
      <c r="AA772" s="217" t="s">
        <v>20</v>
      </c>
      <c r="AB772" s="217"/>
      <c r="AC772" s="217"/>
      <c r="AD772" s="217"/>
    </row>
    <row r="773" spans="2:41">
      <c r="B773" s="1" t="s">
        <v>0</v>
      </c>
      <c r="C773" s="19">
        <f>H788</f>
        <v>0</v>
      </c>
      <c r="E773" s="2" t="s">
        <v>1</v>
      </c>
      <c r="F773" s="2" t="s">
        <v>2</v>
      </c>
      <c r="G773" s="2" t="s">
        <v>3</v>
      </c>
      <c r="H773" s="2" t="s">
        <v>4</v>
      </c>
      <c r="N773" s="2" t="s">
        <v>1</v>
      </c>
      <c r="O773" s="2" t="s">
        <v>5</v>
      </c>
      <c r="P773" s="2" t="s">
        <v>4</v>
      </c>
      <c r="Q773" s="2" t="s">
        <v>6</v>
      </c>
      <c r="R773" s="2" t="s">
        <v>7</v>
      </c>
      <c r="S773" s="3"/>
      <c r="V773" s="17"/>
      <c r="X773" s="1" t="s">
        <v>0</v>
      </c>
      <c r="Y773" s="19">
        <f>AD788</f>
        <v>0</v>
      </c>
      <c r="AA773" s="2" t="s">
        <v>1</v>
      </c>
      <c r="AB773" s="2" t="s">
        <v>2</v>
      </c>
      <c r="AC773" s="2" t="s">
        <v>3</v>
      </c>
      <c r="AD773" s="2" t="s">
        <v>4</v>
      </c>
      <c r="AJ773" s="2" t="s">
        <v>1</v>
      </c>
      <c r="AK773" s="2" t="s">
        <v>5</v>
      </c>
      <c r="AL773" s="2" t="s">
        <v>4</v>
      </c>
      <c r="AM773" s="2" t="s">
        <v>6</v>
      </c>
      <c r="AN773" s="2" t="s">
        <v>7</v>
      </c>
      <c r="AO773" s="3"/>
    </row>
    <row r="774" spans="2:41">
      <c r="C774" s="2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Y774" s="2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" t="s">
        <v>24</v>
      </c>
      <c r="C775" s="19">
        <f>IF(C772&gt;0,C772+C773,C773)</f>
        <v>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" t="s">
        <v>24</v>
      </c>
      <c r="Y775" s="19">
        <f>IF(Y772&gt;0,Y772+Y773,Y773)</f>
        <v>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" t="s">
        <v>9</v>
      </c>
      <c r="C776" s="20">
        <f>C800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" t="s">
        <v>9</v>
      </c>
      <c r="Y776" s="20">
        <f>Y800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6" t="s">
        <v>26</v>
      </c>
      <c r="C777" s="21">
        <f>C775-C776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6" t="s">
        <v>27</v>
      </c>
      <c r="Y777" s="21">
        <f>Y775-Y776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ht="23.25">
      <c r="B778" s="6"/>
      <c r="C778" s="7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219" t="str">
        <f>IF(Y777&lt;0,"NO PAGAR","COBRAR'")</f>
        <v>COBRAR'</v>
      </c>
      <c r="Y778" s="219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ht="23.25">
      <c r="B779" s="219" t="str">
        <f>IF(C777&lt;0,"NO PAGAR","COBRAR'")</f>
        <v>COBRAR'</v>
      </c>
      <c r="C779" s="219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6"/>
      <c r="Y779" s="8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210" t="s">
        <v>9</v>
      </c>
      <c r="C780" s="211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210" t="s">
        <v>9</v>
      </c>
      <c r="Y780" s="211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9" t="str">
        <f>IF(Y732&lt;0,"SALDO ADELANTADO","SALDO A FAVOR '")</f>
        <v>SALDO A FAVOR '</v>
      </c>
      <c r="C781" s="10">
        <f>IF(Y732&lt;=0,Y732*-1)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9" t="str">
        <f>IF(C777&lt;0,"SALDO ADELANTADO","SALDO A FAVOR'")</f>
        <v>SALDO A FAVOR'</v>
      </c>
      <c r="Y781" s="10">
        <f>IF(C777&lt;=0,C777*-1)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10</v>
      </c>
      <c r="C782" s="10">
        <f>R790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10</v>
      </c>
      <c r="Y782" s="10">
        <f>AN790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11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11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12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12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13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13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14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14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15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15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16</v>
      </c>
      <c r="C788" s="10"/>
      <c r="E788" s="212" t="s">
        <v>7</v>
      </c>
      <c r="F788" s="213"/>
      <c r="G788" s="214"/>
      <c r="H788" s="5">
        <f>SUM(H774:H787)</f>
        <v>0</v>
      </c>
      <c r="N788" s="3"/>
      <c r="O788" s="3"/>
      <c r="P788" s="3"/>
      <c r="Q788" s="3"/>
      <c r="R788" s="18"/>
      <c r="S788" s="3"/>
      <c r="V788" s="17"/>
      <c r="X788" s="11" t="s">
        <v>16</v>
      </c>
      <c r="Y788" s="10"/>
      <c r="AA788" s="212" t="s">
        <v>7</v>
      </c>
      <c r="AB788" s="213"/>
      <c r="AC788" s="214"/>
      <c r="AD788" s="5">
        <f>SUM(AD774:AD787)</f>
        <v>0</v>
      </c>
      <c r="AJ788" s="3"/>
      <c r="AK788" s="3"/>
      <c r="AL788" s="3"/>
      <c r="AM788" s="3"/>
      <c r="AN788" s="18"/>
      <c r="AO788" s="3"/>
    </row>
    <row r="789" spans="2:41">
      <c r="B789" s="11" t="s">
        <v>17</v>
      </c>
      <c r="C789" s="10"/>
      <c r="E789" s="13"/>
      <c r="F789" s="13"/>
      <c r="G789" s="13"/>
      <c r="N789" s="3"/>
      <c r="O789" s="3"/>
      <c r="P789" s="3"/>
      <c r="Q789" s="3"/>
      <c r="R789" s="18"/>
      <c r="S789" s="3"/>
      <c r="V789" s="17"/>
      <c r="X789" s="11" t="s">
        <v>17</v>
      </c>
      <c r="Y789" s="10"/>
      <c r="AA789" s="13"/>
      <c r="AB789" s="13"/>
      <c r="AC789" s="13"/>
      <c r="AJ789" s="3"/>
      <c r="AK789" s="3"/>
      <c r="AL789" s="3"/>
      <c r="AM789" s="3"/>
      <c r="AN789" s="18"/>
      <c r="AO789" s="3"/>
    </row>
    <row r="790" spans="2:41">
      <c r="B790" s="12"/>
      <c r="C790" s="10"/>
      <c r="N790" s="212" t="s">
        <v>7</v>
      </c>
      <c r="O790" s="213"/>
      <c r="P790" s="213"/>
      <c r="Q790" s="214"/>
      <c r="R790" s="18">
        <f>SUM(R774:R789)</f>
        <v>0</v>
      </c>
      <c r="S790" s="3"/>
      <c r="V790" s="17"/>
      <c r="X790" s="12"/>
      <c r="Y790" s="10"/>
      <c r="AJ790" s="212" t="s">
        <v>7</v>
      </c>
      <c r="AK790" s="213"/>
      <c r="AL790" s="213"/>
      <c r="AM790" s="214"/>
      <c r="AN790" s="18">
        <f>SUM(AN774:AN789)</f>
        <v>0</v>
      </c>
      <c r="AO790" s="3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E793" s="14"/>
      <c r="V793" s="17"/>
      <c r="X793" s="12"/>
      <c r="Y793" s="10"/>
      <c r="AA793" s="14"/>
    </row>
    <row r="794" spans="2:41">
      <c r="B794" s="12"/>
      <c r="C794" s="10"/>
      <c r="V794" s="17"/>
      <c r="X794" s="12"/>
      <c r="Y794" s="10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V798" s="17"/>
      <c r="X798" s="12"/>
      <c r="Y798" s="10"/>
    </row>
    <row r="799" spans="2:41">
      <c r="B799" s="11"/>
      <c r="C799" s="10"/>
      <c r="V799" s="17"/>
      <c r="X799" s="11"/>
      <c r="Y799" s="10"/>
    </row>
    <row r="800" spans="2:41">
      <c r="B800" s="15" t="s">
        <v>18</v>
      </c>
      <c r="C800" s="16">
        <f>SUM(C781:C799)</f>
        <v>0</v>
      </c>
      <c r="D800" t="s">
        <v>22</v>
      </c>
      <c r="E800" t="s">
        <v>21</v>
      </c>
      <c r="V800" s="17"/>
      <c r="X800" s="15" t="s">
        <v>18</v>
      </c>
      <c r="Y800" s="16">
        <f>SUM(Y781:Y799)</f>
        <v>0</v>
      </c>
      <c r="Z800" t="s">
        <v>22</v>
      </c>
      <c r="AA800" t="s">
        <v>21</v>
      </c>
    </row>
    <row r="801" spans="5:31">
      <c r="E801" s="1" t="s">
        <v>19</v>
      </c>
      <c r="V801" s="17"/>
      <c r="AA801" s="1" t="s">
        <v>19</v>
      </c>
    </row>
    <row r="802" spans="5:31">
      <c r="V802" s="17"/>
    </row>
    <row r="803" spans="5:31">
      <c r="V803" s="17"/>
    </row>
    <row r="804" spans="5:31">
      <c r="V804" s="17"/>
    </row>
    <row r="805" spans="5:31">
      <c r="V805" s="17"/>
    </row>
    <row r="806" spans="5:31">
      <c r="V806" s="17"/>
    </row>
    <row r="807" spans="5:31">
      <c r="V807" s="17"/>
    </row>
    <row r="808" spans="5:31">
      <c r="V808" s="17"/>
    </row>
    <row r="809" spans="5:31">
      <c r="V809" s="17"/>
    </row>
    <row r="810" spans="5:31">
      <c r="V810" s="17"/>
    </row>
    <row r="811" spans="5:31">
      <c r="V811" s="17"/>
    </row>
    <row r="812" spans="5:31">
      <c r="V812" s="17"/>
    </row>
    <row r="813" spans="5:31">
      <c r="V813" s="17"/>
    </row>
    <row r="814" spans="5:31">
      <c r="V814" s="17"/>
      <c r="AC814" s="215" t="s">
        <v>29</v>
      </c>
      <c r="AD814" s="215"/>
      <c r="AE814" s="215"/>
    </row>
    <row r="815" spans="5:31">
      <c r="H815" s="216" t="s">
        <v>28</v>
      </c>
      <c r="I815" s="216"/>
      <c r="J815" s="216"/>
      <c r="V815" s="17"/>
      <c r="AC815" s="215"/>
      <c r="AD815" s="215"/>
      <c r="AE815" s="215"/>
    </row>
    <row r="816" spans="5:31">
      <c r="H816" s="216"/>
      <c r="I816" s="216"/>
      <c r="J816" s="216"/>
      <c r="V816" s="17"/>
      <c r="AC816" s="215"/>
      <c r="AD816" s="215"/>
      <c r="AE816" s="215"/>
    </row>
    <row r="817" spans="2:41">
      <c r="V817" s="17"/>
    </row>
    <row r="818" spans="2:41">
      <c r="V818" s="17"/>
    </row>
    <row r="819" spans="2:41" ht="23.25">
      <c r="B819" s="22" t="s">
        <v>70</v>
      </c>
      <c r="V819" s="17"/>
      <c r="X819" s="22" t="s">
        <v>70</v>
      </c>
    </row>
    <row r="820" spans="2:41" ht="23.25">
      <c r="B820" s="23" t="s">
        <v>32</v>
      </c>
      <c r="C820" s="20">
        <f>IF(X772="PAGADO",0,Y777)</f>
        <v>0</v>
      </c>
      <c r="E820" s="217" t="s">
        <v>20</v>
      </c>
      <c r="F820" s="217"/>
      <c r="G820" s="217"/>
      <c r="H820" s="217"/>
      <c r="V820" s="17"/>
      <c r="X820" s="23" t="s">
        <v>32</v>
      </c>
      <c r="Y820" s="20">
        <f>IF(B820="PAGADO",0,C825)</f>
        <v>0</v>
      </c>
      <c r="AA820" s="217" t="s">
        <v>20</v>
      </c>
      <c r="AB820" s="217"/>
      <c r="AC820" s="217"/>
      <c r="AD820" s="217"/>
    </row>
    <row r="821" spans="2:41">
      <c r="B821" s="1" t="s">
        <v>0</v>
      </c>
      <c r="C821" s="19">
        <f>H836</f>
        <v>0</v>
      </c>
      <c r="E821" s="2" t="s">
        <v>1</v>
      </c>
      <c r="F821" s="2" t="s">
        <v>2</v>
      </c>
      <c r="G821" s="2" t="s">
        <v>3</v>
      </c>
      <c r="H821" s="2" t="s">
        <v>4</v>
      </c>
      <c r="N821" s="2" t="s">
        <v>1</v>
      </c>
      <c r="O821" s="2" t="s">
        <v>5</v>
      </c>
      <c r="P821" s="2" t="s">
        <v>4</v>
      </c>
      <c r="Q821" s="2" t="s">
        <v>6</v>
      </c>
      <c r="R821" s="2" t="s">
        <v>7</v>
      </c>
      <c r="S821" s="3"/>
      <c r="V821" s="17"/>
      <c r="X821" s="1" t="s">
        <v>0</v>
      </c>
      <c r="Y821" s="19">
        <f>AD836</f>
        <v>0</v>
      </c>
      <c r="AA821" s="2" t="s">
        <v>1</v>
      </c>
      <c r="AB821" s="2" t="s">
        <v>2</v>
      </c>
      <c r="AC821" s="2" t="s">
        <v>3</v>
      </c>
      <c r="AD821" s="2" t="s">
        <v>4</v>
      </c>
      <c r="AJ821" s="2" t="s">
        <v>1</v>
      </c>
      <c r="AK821" s="2" t="s">
        <v>5</v>
      </c>
      <c r="AL821" s="2" t="s">
        <v>4</v>
      </c>
      <c r="AM821" s="2" t="s">
        <v>6</v>
      </c>
      <c r="AN821" s="2" t="s">
        <v>7</v>
      </c>
      <c r="AO821" s="3"/>
    </row>
    <row r="822" spans="2:41">
      <c r="C822" s="2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Y822" s="2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" t="s">
        <v>24</v>
      </c>
      <c r="C823" s="19">
        <f>IF(C820&gt;0,C820+C821,C821)</f>
        <v>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" t="s">
        <v>24</v>
      </c>
      <c r="Y823" s="19">
        <f>IF(Y820&gt;0,Y821+Y820,Y821)</f>
        <v>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" t="s">
        <v>9</v>
      </c>
      <c r="C824" s="20">
        <f>C847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" t="s">
        <v>9</v>
      </c>
      <c r="Y824" s="20">
        <f>Y847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6" t="s">
        <v>25</v>
      </c>
      <c r="C825" s="21">
        <f>C823-C824</f>
        <v>0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6" t="s">
        <v>8</v>
      </c>
      <c r="Y825" s="21">
        <f>Y823-Y824</f>
        <v>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ht="26.25">
      <c r="B826" s="218" t="str">
        <f>IF(C825&lt;0,"NO PAGAR","COBRAR")</f>
        <v>COBRAR</v>
      </c>
      <c r="C826" s="218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218" t="str">
        <f>IF(Y825&lt;0,"NO PAGAR","COBRAR")</f>
        <v>COBRAR</v>
      </c>
      <c r="Y826" s="218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210" t="s">
        <v>9</v>
      </c>
      <c r="C827" s="211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210" t="s">
        <v>9</v>
      </c>
      <c r="Y827" s="211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9" t="str">
        <f>IF(C861&lt;0,"SALDO A FAVOR","SALDO ADELANTAD0'")</f>
        <v>SALDO ADELANTAD0'</v>
      </c>
      <c r="C828" s="10">
        <f>IF(Y772&lt;=0,Y772*-1)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9" t="str">
        <f>IF(C825&lt;0,"SALDO ADELANTADO","SALDO A FAVOR'")</f>
        <v>SALDO A FAVOR'</v>
      </c>
      <c r="Y828" s="10">
        <f>IF(C825&lt;=0,C825*-1)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10</v>
      </c>
      <c r="C829" s="10">
        <f>R838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10</v>
      </c>
      <c r="Y829" s="10">
        <f>AN838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11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11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12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12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13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13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14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14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15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15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16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16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17</v>
      </c>
      <c r="C836" s="10"/>
      <c r="E836" s="212" t="s">
        <v>7</v>
      </c>
      <c r="F836" s="213"/>
      <c r="G836" s="214"/>
      <c r="H836" s="5">
        <f>SUM(H822:H835)</f>
        <v>0</v>
      </c>
      <c r="N836" s="3"/>
      <c r="O836" s="3"/>
      <c r="P836" s="3"/>
      <c r="Q836" s="3"/>
      <c r="R836" s="18"/>
      <c r="S836" s="3"/>
      <c r="V836" s="17"/>
      <c r="X836" s="11" t="s">
        <v>17</v>
      </c>
      <c r="Y836" s="10"/>
      <c r="AA836" s="212" t="s">
        <v>7</v>
      </c>
      <c r="AB836" s="213"/>
      <c r="AC836" s="214"/>
      <c r="AD836" s="5">
        <f>SUM(AD822:AD835)</f>
        <v>0</v>
      </c>
      <c r="AJ836" s="3"/>
      <c r="AK836" s="3"/>
      <c r="AL836" s="3"/>
      <c r="AM836" s="3"/>
      <c r="AN836" s="18"/>
      <c r="AO836" s="3"/>
    </row>
    <row r="837" spans="2:41">
      <c r="B837" s="12"/>
      <c r="C837" s="10"/>
      <c r="E837" s="13"/>
      <c r="F837" s="13"/>
      <c r="G837" s="13"/>
      <c r="N837" s="3"/>
      <c r="O837" s="3"/>
      <c r="P837" s="3"/>
      <c r="Q837" s="3"/>
      <c r="R837" s="18"/>
      <c r="S837" s="3"/>
      <c r="V837" s="17"/>
      <c r="X837" s="12"/>
      <c r="Y837" s="10"/>
      <c r="AA837" s="13"/>
      <c r="AB837" s="13"/>
      <c r="AC837" s="13"/>
      <c r="AJ837" s="3"/>
      <c r="AK837" s="3"/>
      <c r="AL837" s="3"/>
      <c r="AM837" s="3"/>
      <c r="AN837" s="18"/>
      <c r="AO837" s="3"/>
    </row>
    <row r="838" spans="2:41">
      <c r="B838" s="12"/>
      <c r="C838" s="10"/>
      <c r="N838" s="212" t="s">
        <v>7</v>
      </c>
      <c r="O838" s="213"/>
      <c r="P838" s="213"/>
      <c r="Q838" s="214"/>
      <c r="R838" s="18">
        <f>SUM(R822:R837)</f>
        <v>0</v>
      </c>
      <c r="S838" s="3"/>
      <c r="V838" s="17"/>
      <c r="X838" s="12"/>
      <c r="Y838" s="10"/>
      <c r="AJ838" s="212" t="s">
        <v>7</v>
      </c>
      <c r="AK838" s="213"/>
      <c r="AL838" s="213"/>
      <c r="AM838" s="214"/>
      <c r="AN838" s="18">
        <f>SUM(AN822:AN837)</f>
        <v>0</v>
      </c>
      <c r="AO838" s="3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E841" s="14"/>
      <c r="V841" s="17"/>
      <c r="X841" s="12"/>
      <c r="Y841" s="10"/>
      <c r="AA841" s="14"/>
    </row>
    <row r="842" spans="2:41">
      <c r="B842" s="12"/>
      <c r="C842" s="10"/>
      <c r="V842" s="17"/>
      <c r="X842" s="12"/>
      <c r="Y842" s="10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1"/>
      <c r="C846" s="10"/>
      <c r="V846" s="17"/>
      <c r="X846" s="11"/>
      <c r="Y846" s="10"/>
    </row>
    <row r="847" spans="2:41">
      <c r="B847" s="15" t="s">
        <v>18</v>
      </c>
      <c r="C847" s="16">
        <f>SUM(C828:C846)</f>
        <v>0</v>
      </c>
      <c r="V847" s="17"/>
      <c r="X847" s="15" t="s">
        <v>18</v>
      </c>
      <c r="Y847" s="16">
        <f>SUM(Y828:Y846)</f>
        <v>0</v>
      </c>
    </row>
    <row r="848" spans="2:41">
      <c r="D848" t="s">
        <v>22</v>
      </c>
      <c r="E848" t="s">
        <v>21</v>
      </c>
      <c r="V848" s="17"/>
      <c r="Z848" t="s">
        <v>22</v>
      </c>
      <c r="AA848" t="s">
        <v>21</v>
      </c>
    </row>
    <row r="849" spans="1:43">
      <c r="E849" s="1" t="s">
        <v>19</v>
      </c>
      <c r="V849" s="17"/>
      <c r="AA849" s="1" t="s">
        <v>19</v>
      </c>
    </row>
    <row r="850" spans="1:43">
      <c r="V850" s="17"/>
    </row>
    <row r="851" spans="1:43">
      <c r="V851" s="17"/>
    </row>
    <row r="852" spans="1:43">
      <c r="V852" s="17"/>
    </row>
    <row r="853" spans="1:43">
      <c r="V853" s="17"/>
    </row>
    <row r="854" spans="1:43">
      <c r="V854" s="17"/>
    </row>
    <row r="855" spans="1:43">
      <c r="V855" s="17"/>
    </row>
    <row r="856" spans="1:43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</row>
    <row r="857" spans="1:43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</row>
    <row r="858" spans="1:43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</row>
    <row r="859" spans="1:43">
      <c r="V859" s="17"/>
    </row>
    <row r="860" spans="1:43">
      <c r="H860" s="216" t="s">
        <v>30</v>
      </c>
      <c r="I860" s="216"/>
      <c r="J860" s="216"/>
      <c r="V860" s="17"/>
      <c r="AA860" s="216" t="s">
        <v>31</v>
      </c>
      <c r="AB860" s="216"/>
      <c r="AC860" s="216"/>
    </row>
    <row r="861" spans="1:43">
      <c r="H861" s="216"/>
      <c r="I861" s="216"/>
      <c r="J861" s="216"/>
      <c r="V861" s="17"/>
      <c r="AA861" s="216"/>
      <c r="AB861" s="216"/>
      <c r="AC861" s="216"/>
    </row>
    <row r="862" spans="1:43">
      <c r="V862" s="17"/>
    </row>
    <row r="863" spans="1:43">
      <c r="V863" s="17"/>
    </row>
    <row r="864" spans="1:43" ht="23.25">
      <c r="B864" s="24" t="s">
        <v>70</v>
      </c>
      <c r="V864" s="17"/>
      <c r="X864" s="22" t="s">
        <v>70</v>
      </c>
    </row>
    <row r="865" spans="2:41" ht="23.25">
      <c r="B865" s="23" t="s">
        <v>32</v>
      </c>
      <c r="C865" s="20">
        <f>IF(X820="PAGADO",0,C825)</f>
        <v>0</v>
      </c>
      <c r="E865" s="217" t="s">
        <v>20</v>
      </c>
      <c r="F865" s="217"/>
      <c r="G865" s="217"/>
      <c r="H865" s="217"/>
      <c r="V865" s="17"/>
      <c r="X865" s="23" t="s">
        <v>32</v>
      </c>
      <c r="Y865" s="20">
        <f>IF(B1665="PAGADO",0,C870)</f>
        <v>0</v>
      </c>
      <c r="AA865" s="217" t="s">
        <v>308</v>
      </c>
      <c r="AB865" s="217"/>
      <c r="AC865" s="217"/>
      <c r="AD865" s="217"/>
    </row>
    <row r="866" spans="2:41">
      <c r="B866" s="1" t="s">
        <v>0</v>
      </c>
      <c r="C866" s="19">
        <f>H881</f>
        <v>0</v>
      </c>
      <c r="E866" s="2" t="s">
        <v>1</v>
      </c>
      <c r="F866" s="2" t="s">
        <v>2</v>
      </c>
      <c r="G866" s="2" t="s">
        <v>3</v>
      </c>
      <c r="H866" s="2" t="s">
        <v>4</v>
      </c>
      <c r="N866" s="2" t="s">
        <v>1</v>
      </c>
      <c r="O866" s="2" t="s">
        <v>5</v>
      </c>
      <c r="P866" s="2" t="s">
        <v>4</v>
      </c>
      <c r="Q866" s="2" t="s">
        <v>6</v>
      </c>
      <c r="R866" s="2" t="s">
        <v>7</v>
      </c>
      <c r="S866" s="3"/>
      <c r="V866" s="17"/>
      <c r="X866" s="1" t="s">
        <v>0</v>
      </c>
      <c r="Y866" s="19">
        <f>AD881</f>
        <v>130</v>
      </c>
      <c r="AA866" s="2" t="s">
        <v>1</v>
      </c>
      <c r="AB866" s="2" t="s">
        <v>2</v>
      </c>
      <c r="AC866" s="2" t="s">
        <v>3</v>
      </c>
      <c r="AD866" s="2" t="s">
        <v>4</v>
      </c>
      <c r="AJ866" s="2" t="s">
        <v>1</v>
      </c>
      <c r="AK866" s="2" t="s">
        <v>5</v>
      </c>
      <c r="AL866" s="2" t="s">
        <v>4</v>
      </c>
      <c r="AM866" s="2" t="s">
        <v>6</v>
      </c>
      <c r="AN866" s="2" t="s">
        <v>7</v>
      </c>
      <c r="AO866" s="3"/>
    </row>
    <row r="867" spans="2:41">
      <c r="C867" s="2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Y867" s="20"/>
      <c r="AA867" s="4">
        <v>45192</v>
      </c>
      <c r="AB867" s="3" t="s">
        <v>397</v>
      </c>
      <c r="AC867" s="3" t="s">
        <v>169</v>
      </c>
      <c r="AD867" s="5">
        <v>10</v>
      </c>
      <c r="AE867" t="s">
        <v>1578</v>
      </c>
      <c r="AJ867" s="3"/>
      <c r="AK867" s="3"/>
      <c r="AL867" s="3"/>
      <c r="AM867" s="3"/>
      <c r="AN867" s="18"/>
      <c r="AO867" s="3"/>
    </row>
    <row r="868" spans="2:41">
      <c r="B868" s="1" t="s">
        <v>24</v>
      </c>
      <c r="C868" s="19">
        <f>IF(C865&gt;0,C865+C866,C866)</f>
        <v>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" t="s">
        <v>24</v>
      </c>
      <c r="Y868" s="19">
        <f>IF(Y865&gt;0,Y865+Y866,Y866)</f>
        <v>130</v>
      </c>
      <c r="AA868" s="4">
        <v>45192</v>
      </c>
      <c r="AB868" s="3" t="s">
        <v>397</v>
      </c>
      <c r="AC868" s="3" t="s">
        <v>170</v>
      </c>
      <c r="AD868" s="5">
        <v>10</v>
      </c>
      <c r="AE868" t="s">
        <v>1579</v>
      </c>
      <c r="AJ868" s="3"/>
      <c r="AK868" s="3"/>
      <c r="AL868" s="3"/>
      <c r="AM868" s="3"/>
      <c r="AN868" s="18"/>
      <c r="AO868" s="3"/>
    </row>
    <row r="869" spans="2:41">
      <c r="B869" s="1" t="s">
        <v>9</v>
      </c>
      <c r="C869" s="20">
        <f>C893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" t="s">
        <v>9</v>
      </c>
      <c r="Y869" s="20">
        <f>Y893</f>
        <v>0</v>
      </c>
      <c r="AA869" s="4">
        <v>45152</v>
      </c>
      <c r="AB869" s="3" t="s">
        <v>168</v>
      </c>
      <c r="AC869" s="3" t="s">
        <v>169</v>
      </c>
      <c r="AD869" s="5">
        <v>10</v>
      </c>
      <c r="AE869" t="s">
        <v>146</v>
      </c>
      <c r="AJ869" s="3"/>
      <c r="AK869" s="3"/>
      <c r="AL869" s="3"/>
      <c r="AM869" s="3"/>
      <c r="AN869" s="18"/>
      <c r="AO869" s="3"/>
    </row>
    <row r="870" spans="2:41">
      <c r="B870" s="6" t="s">
        <v>26</v>
      </c>
      <c r="C870" s="21">
        <f>C868-C869</f>
        <v>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6" t="s">
        <v>27</v>
      </c>
      <c r="Y870" s="21">
        <f>Y868-Y869</f>
        <v>130</v>
      </c>
      <c r="AA870" s="4">
        <v>45153</v>
      </c>
      <c r="AB870" s="3" t="s">
        <v>168</v>
      </c>
      <c r="AC870" s="3" t="s">
        <v>169</v>
      </c>
      <c r="AD870" s="5">
        <v>10</v>
      </c>
      <c r="AE870" t="s">
        <v>862</v>
      </c>
      <c r="AJ870" s="3"/>
      <c r="AK870" s="3"/>
      <c r="AL870" s="3"/>
      <c r="AM870" s="3"/>
      <c r="AN870" s="18"/>
      <c r="AO870" s="3"/>
    </row>
    <row r="871" spans="2:41" ht="23.25">
      <c r="B871" s="6"/>
      <c r="C871" s="7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219" t="str">
        <f>IF(Y870&lt;0,"NO PAGAR","COBRAR'")</f>
        <v>COBRAR'</v>
      </c>
      <c r="Y871" s="219"/>
      <c r="AA871" s="4">
        <v>45153</v>
      </c>
      <c r="AB871" s="3" t="s">
        <v>168</v>
      </c>
      <c r="AC871" s="3" t="s">
        <v>169</v>
      </c>
      <c r="AD871" s="5">
        <v>10</v>
      </c>
      <c r="AE871" t="s">
        <v>1579</v>
      </c>
      <c r="AJ871" s="3"/>
      <c r="AK871" s="3"/>
      <c r="AL871" s="3"/>
      <c r="AM871" s="3"/>
      <c r="AN871" s="18"/>
      <c r="AO871" s="3"/>
    </row>
    <row r="872" spans="2:41" ht="23.25">
      <c r="B872" s="219" t="str">
        <f>IF(C870&lt;0,"NO PAGAR","COBRAR'")</f>
        <v>COBRAR'</v>
      </c>
      <c r="C872" s="219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6"/>
      <c r="Y872" s="8"/>
      <c r="AA872" s="4">
        <v>45169</v>
      </c>
      <c r="AB872" s="3" t="s">
        <v>168</v>
      </c>
      <c r="AC872" s="3" t="s">
        <v>170</v>
      </c>
      <c r="AD872" s="5">
        <v>10</v>
      </c>
      <c r="AE872" t="s">
        <v>1620</v>
      </c>
      <c r="AJ872" s="3"/>
      <c r="AK872" s="3"/>
      <c r="AL872" s="3"/>
      <c r="AM872" s="3"/>
      <c r="AN872" s="18"/>
      <c r="AO872" s="3"/>
    </row>
    <row r="873" spans="2:41">
      <c r="B873" s="210" t="s">
        <v>9</v>
      </c>
      <c r="C873" s="211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210" t="s">
        <v>9</v>
      </c>
      <c r="Y873" s="211"/>
      <c r="AA873" s="4">
        <v>45121</v>
      </c>
      <c r="AB873" s="3" t="s">
        <v>168</v>
      </c>
      <c r="AC873" s="3" t="s">
        <v>169</v>
      </c>
      <c r="AD873" s="5">
        <v>10</v>
      </c>
      <c r="AE873" t="s">
        <v>862</v>
      </c>
      <c r="AJ873" s="3"/>
      <c r="AK873" s="3"/>
      <c r="AL873" s="3"/>
      <c r="AM873" s="3"/>
      <c r="AN873" s="18"/>
      <c r="AO873" s="3"/>
    </row>
    <row r="874" spans="2:41">
      <c r="B874" s="9" t="str">
        <f>IF(Y825&lt;0,"SALDO ADELANTADO","SALDO A FAVOR '")</f>
        <v>SALDO A FAVOR '</v>
      </c>
      <c r="C874" s="10">
        <f>IF(Y825&lt;=0,Y825*-1)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9" t="str">
        <f>IF(C870&lt;0,"SALDO ADELANTADO","SALDO A FAVOR'")</f>
        <v>SALDO A FAVOR'</v>
      </c>
      <c r="Y874" s="10">
        <f>IF(C870&lt;=0,C870*-1)</f>
        <v>0</v>
      </c>
      <c r="AA874" s="4">
        <v>45124</v>
      </c>
      <c r="AB874" s="3" t="s">
        <v>168</v>
      </c>
      <c r="AC874" s="3" t="s">
        <v>170</v>
      </c>
      <c r="AD874" s="5">
        <v>10</v>
      </c>
      <c r="AE874" t="s">
        <v>390</v>
      </c>
      <c r="AJ874" s="3"/>
      <c r="AK874" s="3"/>
      <c r="AL874" s="3"/>
      <c r="AM874" s="3"/>
      <c r="AN874" s="18"/>
      <c r="AO874" s="3"/>
    </row>
    <row r="875" spans="2:41">
      <c r="B875" s="11" t="s">
        <v>10</v>
      </c>
      <c r="C875" s="10">
        <f>R883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10</v>
      </c>
      <c r="Y875" s="10">
        <f>AN883</f>
        <v>0</v>
      </c>
      <c r="AA875" s="4">
        <v>45131</v>
      </c>
      <c r="AB875" s="3" t="s">
        <v>168</v>
      </c>
      <c r="AC875" s="3" t="s">
        <v>170</v>
      </c>
      <c r="AD875" s="5">
        <v>10</v>
      </c>
      <c r="AE875" t="s">
        <v>390</v>
      </c>
      <c r="AJ875" s="3"/>
      <c r="AK875" s="3"/>
      <c r="AL875" s="3"/>
      <c r="AM875" s="3"/>
      <c r="AN875" s="18"/>
      <c r="AO875" s="3"/>
    </row>
    <row r="876" spans="2:41">
      <c r="B876" s="11" t="s">
        <v>11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11</v>
      </c>
      <c r="Y876" s="10"/>
      <c r="AA876" s="4">
        <v>45139</v>
      </c>
      <c r="AB876" s="3" t="s">
        <v>168</v>
      </c>
      <c r="AC876" s="3" t="s">
        <v>169</v>
      </c>
      <c r="AD876" s="5">
        <v>10</v>
      </c>
      <c r="AE876" t="s">
        <v>146</v>
      </c>
      <c r="AJ876" s="3"/>
      <c r="AK876" s="3"/>
      <c r="AL876" s="3"/>
      <c r="AM876" s="3"/>
      <c r="AN876" s="18"/>
      <c r="AO876" s="3"/>
    </row>
    <row r="877" spans="2:41">
      <c r="B877" s="11" t="s">
        <v>12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12</v>
      </c>
      <c r="Y877" s="10"/>
      <c r="AA877" s="4">
        <v>45211</v>
      </c>
      <c r="AB877" s="3" t="s">
        <v>397</v>
      </c>
      <c r="AC877" s="3" t="s">
        <v>169</v>
      </c>
      <c r="AD877" s="5">
        <v>10</v>
      </c>
      <c r="AE877" t="s">
        <v>146</v>
      </c>
      <c r="AJ877" s="3"/>
      <c r="AK877" s="3"/>
      <c r="AL877" s="3"/>
      <c r="AM877" s="3"/>
      <c r="AN877" s="18"/>
      <c r="AO877" s="3"/>
    </row>
    <row r="878" spans="2:41">
      <c r="B878" s="11" t="s">
        <v>13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13</v>
      </c>
      <c r="Y878" s="10"/>
      <c r="AA878" s="4">
        <v>45212</v>
      </c>
      <c r="AB878" s="3" t="s">
        <v>397</v>
      </c>
      <c r="AC878" s="3" t="s">
        <v>169</v>
      </c>
      <c r="AD878" s="5">
        <v>10</v>
      </c>
      <c r="AE878" t="s">
        <v>146</v>
      </c>
      <c r="AJ878" s="3"/>
      <c r="AK878" s="3"/>
      <c r="AL878" s="3"/>
      <c r="AM878" s="3"/>
      <c r="AN878" s="18"/>
      <c r="AO878" s="3"/>
    </row>
    <row r="879" spans="2:41">
      <c r="B879" s="11" t="s">
        <v>14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14</v>
      </c>
      <c r="Y879" s="10"/>
      <c r="AA879" s="4">
        <v>45215</v>
      </c>
      <c r="AB879" s="3" t="s">
        <v>397</v>
      </c>
      <c r="AC879" s="3" t="s">
        <v>169</v>
      </c>
      <c r="AD879" s="5">
        <v>10</v>
      </c>
      <c r="AE879" t="s">
        <v>146</v>
      </c>
      <c r="AJ879" s="3"/>
      <c r="AK879" s="3"/>
      <c r="AL879" s="3"/>
      <c r="AM879" s="3"/>
      <c r="AN879" s="18"/>
      <c r="AO879" s="3"/>
    </row>
    <row r="880" spans="2:41">
      <c r="B880" s="11" t="s">
        <v>15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15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16</v>
      </c>
      <c r="C881" s="10"/>
      <c r="E881" s="212" t="s">
        <v>7</v>
      </c>
      <c r="F881" s="213"/>
      <c r="G881" s="214"/>
      <c r="H881" s="5">
        <f>SUM(H867:H880)</f>
        <v>0</v>
      </c>
      <c r="N881" s="3"/>
      <c r="O881" s="3"/>
      <c r="P881" s="3"/>
      <c r="Q881" s="3"/>
      <c r="R881" s="18"/>
      <c r="S881" s="3"/>
      <c r="V881" s="17"/>
      <c r="X881" s="11" t="s">
        <v>16</v>
      </c>
      <c r="Y881" s="10"/>
      <c r="AA881" s="212" t="s">
        <v>7</v>
      </c>
      <c r="AB881" s="213"/>
      <c r="AC881" s="214"/>
      <c r="AD881" s="5">
        <f>SUM(AD867:AD880)</f>
        <v>130</v>
      </c>
      <c r="AJ881" s="3"/>
      <c r="AK881" s="3"/>
      <c r="AL881" s="3"/>
      <c r="AM881" s="3"/>
      <c r="AN881" s="18"/>
      <c r="AO881" s="3"/>
    </row>
    <row r="882" spans="2:41">
      <c r="B882" s="11" t="s">
        <v>17</v>
      </c>
      <c r="C882" s="10"/>
      <c r="E882" s="13"/>
      <c r="F882" s="13"/>
      <c r="G882" s="13"/>
      <c r="N882" s="3"/>
      <c r="O882" s="3"/>
      <c r="P882" s="3"/>
      <c r="Q882" s="3"/>
      <c r="R882" s="18"/>
      <c r="S882" s="3"/>
      <c r="V882" s="17"/>
      <c r="X882" s="11" t="s">
        <v>17</v>
      </c>
      <c r="Y882" s="10"/>
      <c r="AA882" s="13"/>
      <c r="AB882" s="13"/>
      <c r="AC882" s="13"/>
      <c r="AJ882" s="3"/>
      <c r="AK882" s="3"/>
      <c r="AL882" s="3"/>
      <c r="AM882" s="3"/>
      <c r="AN882" s="18"/>
      <c r="AO882" s="3"/>
    </row>
    <row r="883" spans="2:41">
      <c r="B883" s="12"/>
      <c r="C883" s="10"/>
      <c r="N883" s="212" t="s">
        <v>7</v>
      </c>
      <c r="O883" s="213"/>
      <c r="P883" s="213"/>
      <c r="Q883" s="214"/>
      <c r="R883" s="18">
        <f>SUM(R867:R882)</f>
        <v>0</v>
      </c>
      <c r="S883" s="3"/>
      <c r="V883" s="17"/>
      <c r="X883" s="12"/>
      <c r="Y883" s="10"/>
      <c r="AJ883" s="212" t="s">
        <v>7</v>
      </c>
      <c r="AK883" s="213"/>
      <c r="AL883" s="213"/>
      <c r="AM883" s="214"/>
      <c r="AN883" s="18">
        <f>SUM(AN867:AN882)</f>
        <v>0</v>
      </c>
      <c r="AO883" s="3"/>
    </row>
    <row r="884" spans="2:41">
      <c r="B884" s="12"/>
      <c r="C884" s="10"/>
      <c r="V884" s="17"/>
      <c r="X884" s="12"/>
      <c r="Y884" s="10"/>
    </row>
    <row r="885" spans="2:41">
      <c r="B885" s="12"/>
      <c r="C885" s="10"/>
      <c r="V885" s="17"/>
      <c r="X885" s="12"/>
      <c r="Y885" s="10"/>
    </row>
    <row r="886" spans="2:41">
      <c r="B886" s="12"/>
      <c r="C886" s="10"/>
      <c r="E886" s="14"/>
      <c r="V886" s="17"/>
      <c r="X886" s="12"/>
      <c r="Y886" s="10"/>
      <c r="AA886" s="14"/>
    </row>
    <row r="887" spans="2:41">
      <c r="B887" s="12"/>
      <c r="C887" s="10"/>
      <c r="V887" s="17"/>
      <c r="X887" s="12"/>
      <c r="Y887" s="10"/>
    </row>
    <row r="888" spans="2:41">
      <c r="B888" s="12"/>
      <c r="C888" s="10"/>
      <c r="V888" s="17"/>
      <c r="X888" s="12"/>
      <c r="Y888" s="10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V891" s="17"/>
      <c r="X891" s="12"/>
      <c r="Y891" s="10"/>
    </row>
    <row r="892" spans="2:41">
      <c r="B892" s="11"/>
      <c r="C892" s="10"/>
      <c r="V892" s="17"/>
      <c r="X892" s="11"/>
      <c r="Y892" s="10"/>
    </row>
    <row r="893" spans="2:41">
      <c r="B893" s="15" t="s">
        <v>18</v>
      </c>
      <c r="C893" s="16">
        <f>SUM(C874:C892)</f>
        <v>0</v>
      </c>
      <c r="D893" t="s">
        <v>22</v>
      </c>
      <c r="E893" t="s">
        <v>21</v>
      </c>
      <c r="V893" s="17"/>
      <c r="X893" s="15" t="s">
        <v>18</v>
      </c>
      <c r="Y893" s="16">
        <f>SUM(Y874:Y892)</f>
        <v>0</v>
      </c>
      <c r="Z893" t="s">
        <v>22</v>
      </c>
      <c r="AA893" t="s">
        <v>21</v>
      </c>
    </row>
    <row r="894" spans="2:41">
      <c r="E894" s="1" t="s">
        <v>19</v>
      </c>
      <c r="V894" s="17"/>
      <c r="AA894" s="1" t="s">
        <v>19</v>
      </c>
    </row>
    <row r="895" spans="2:41">
      <c r="V895" s="17"/>
    </row>
    <row r="896" spans="2:41">
      <c r="V896" s="17"/>
    </row>
    <row r="897" spans="8:31">
      <c r="V897" s="17"/>
    </row>
    <row r="898" spans="8:31">
      <c r="V898" s="17"/>
    </row>
    <row r="899" spans="8:31">
      <c r="V899" s="17"/>
    </row>
    <row r="900" spans="8:31">
      <c r="V900" s="17"/>
    </row>
    <row r="901" spans="8:31">
      <c r="V901" s="17"/>
    </row>
    <row r="902" spans="8:31">
      <c r="V902" s="17"/>
    </row>
    <row r="903" spans="8:31">
      <c r="V903" s="17"/>
    </row>
    <row r="904" spans="8:31">
      <c r="V904" s="17"/>
    </row>
    <row r="905" spans="8:31">
      <c r="V905" s="17"/>
    </row>
    <row r="906" spans="8:31">
      <c r="V906" s="17"/>
    </row>
    <row r="907" spans="8:31">
      <c r="V907" s="17"/>
    </row>
    <row r="908" spans="8:31">
      <c r="V908" s="17"/>
      <c r="AC908" s="215" t="s">
        <v>29</v>
      </c>
      <c r="AD908" s="215"/>
      <c r="AE908" s="215"/>
    </row>
    <row r="909" spans="8:31">
      <c r="H909" s="216" t="s">
        <v>28</v>
      </c>
      <c r="I909" s="216"/>
      <c r="J909" s="216"/>
      <c r="V909" s="17"/>
      <c r="AC909" s="215"/>
      <c r="AD909" s="215"/>
      <c r="AE909" s="215"/>
    </row>
    <row r="910" spans="8:31">
      <c r="H910" s="216"/>
      <c r="I910" s="216"/>
      <c r="J910" s="216"/>
      <c r="V910" s="17"/>
      <c r="AC910" s="215"/>
      <c r="AD910" s="215"/>
      <c r="AE910" s="215"/>
    </row>
    <row r="911" spans="8:31">
      <c r="V911" s="17"/>
    </row>
    <row r="912" spans="8:31">
      <c r="V912" s="17"/>
    </row>
    <row r="913" spans="2:41" ht="23.25">
      <c r="B913" s="22" t="s">
        <v>71</v>
      </c>
      <c r="V913" s="17"/>
      <c r="X913" s="22" t="s">
        <v>71</v>
      </c>
    </row>
    <row r="914" spans="2:41" ht="23.25">
      <c r="B914" s="23" t="s">
        <v>32</v>
      </c>
      <c r="C914" s="20">
        <f>IF(X865="PAGADO",0,Y870)</f>
        <v>130</v>
      </c>
      <c r="E914" s="217" t="s">
        <v>20</v>
      </c>
      <c r="F914" s="217"/>
      <c r="G914" s="217"/>
      <c r="H914" s="217"/>
      <c r="V914" s="17"/>
      <c r="X914" s="23" t="s">
        <v>32</v>
      </c>
      <c r="Y914" s="20">
        <f>IF(B914="PAGADO",0,C919)</f>
        <v>130</v>
      </c>
      <c r="AA914" s="217" t="s">
        <v>20</v>
      </c>
      <c r="AB914" s="217"/>
      <c r="AC914" s="217"/>
      <c r="AD914" s="217"/>
    </row>
    <row r="915" spans="2:41">
      <c r="B915" s="1" t="s">
        <v>0</v>
      </c>
      <c r="C915" s="19">
        <f>H930</f>
        <v>0</v>
      </c>
      <c r="E915" s="2" t="s">
        <v>1</v>
      </c>
      <c r="F915" s="2" t="s">
        <v>2</v>
      </c>
      <c r="G915" s="2" t="s">
        <v>3</v>
      </c>
      <c r="H915" s="2" t="s">
        <v>4</v>
      </c>
      <c r="N915" s="2" t="s">
        <v>1</v>
      </c>
      <c r="O915" s="2" t="s">
        <v>5</v>
      </c>
      <c r="P915" s="2" t="s">
        <v>4</v>
      </c>
      <c r="Q915" s="2" t="s">
        <v>6</v>
      </c>
      <c r="R915" s="2" t="s">
        <v>7</v>
      </c>
      <c r="S915" s="3"/>
      <c r="V915" s="17"/>
      <c r="X915" s="1" t="s">
        <v>0</v>
      </c>
      <c r="Y915" s="19">
        <f>AD930</f>
        <v>0</v>
      </c>
      <c r="AA915" s="2" t="s">
        <v>1</v>
      </c>
      <c r="AB915" s="2" t="s">
        <v>2</v>
      </c>
      <c r="AC915" s="2" t="s">
        <v>3</v>
      </c>
      <c r="AD915" s="2" t="s">
        <v>4</v>
      </c>
      <c r="AJ915" s="2" t="s">
        <v>1</v>
      </c>
      <c r="AK915" s="2" t="s">
        <v>5</v>
      </c>
      <c r="AL915" s="2" t="s">
        <v>4</v>
      </c>
      <c r="AM915" s="2" t="s">
        <v>6</v>
      </c>
      <c r="AN915" s="2" t="s">
        <v>7</v>
      </c>
      <c r="AO915" s="3"/>
    </row>
    <row r="916" spans="2:41">
      <c r="C916" s="2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Y916" s="2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" t="s">
        <v>24</v>
      </c>
      <c r="C917" s="19">
        <f>IF(C914&gt;0,C914+C915,C915)</f>
        <v>130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24</v>
      </c>
      <c r="Y917" s="19">
        <f>IF(Y914&gt;0,Y915+Y914,Y915)</f>
        <v>130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" t="s">
        <v>9</v>
      </c>
      <c r="C918" s="20">
        <f>C941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9</v>
      </c>
      <c r="Y918" s="20">
        <f>Y941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6" t="s">
        <v>25</v>
      </c>
      <c r="C919" s="21">
        <f>C917-C918</f>
        <v>130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 t="s">
        <v>8</v>
      </c>
      <c r="Y919" s="21">
        <f>Y917-Y918</f>
        <v>130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6.25">
      <c r="B920" s="218" t="str">
        <f>IF(C919&lt;0,"NO PAGAR","COBRAR")</f>
        <v>COBRAR</v>
      </c>
      <c r="C920" s="218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218" t="str">
        <f>IF(Y919&lt;0,"NO PAGAR","COBRAR")</f>
        <v>COBRAR</v>
      </c>
      <c r="Y920" s="218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210" t="s">
        <v>9</v>
      </c>
      <c r="C921" s="211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210" t="s">
        <v>9</v>
      </c>
      <c r="Y921" s="211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9" t="str">
        <f>IF(C955&lt;0,"SALDO A FAVOR","SALDO ADELANTAD0'")</f>
        <v>SALDO ADELANTAD0'</v>
      </c>
      <c r="C922" s="10" t="b">
        <f>IF(Y870&lt;=0,Y870*-1)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IF(C919&lt;0,"SALDO ADELANTADO","SALDO A FAVOR'")</f>
        <v>SALDO A FAVOR'</v>
      </c>
      <c r="Y922" s="10" t="b">
        <f>IF(C919&lt;=0,C919*-1)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10</v>
      </c>
      <c r="C923" s="10">
        <f>R932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AN932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16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17</v>
      </c>
      <c r="C930" s="10"/>
      <c r="E930" s="212" t="s">
        <v>7</v>
      </c>
      <c r="F930" s="213"/>
      <c r="G930" s="214"/>
      <c r="H930" s="5">
        <f>SUM(H916:H929)</f>
        <v>0</v>
      </c>
      <c r="N930" s="3"/>
      <c r="O930" s="3"/>
      <c r="P930" s="3"/>
      <c r="Q930" s="3"/>
      <c r="R930" s="18"/>
      <c r="S930" s="3"/>
      <c r="V930" s="17"/>
      <c r="X930" s="11" t="s">
        <v>17</v>
      </c>
      <c r="Y930" s="10"/>
      <c r="AA930" s="212" t="s">
        <v>7</v>
      </c>
      <c r="AB930" s="213"/>
      <c r="AC930" s="214"/>
      <c r="AD930" s="5">
        <f>SUM(AD916:AD929)</f>
        <v>0</v>
      </c>
      <c r="AJ930" s="3"/>
      <c r="AK930" s="3"/>
      <c r="AL930" s="3"/>
      <c r="AM930" s="3"/>
      <c r="AN930" s="18"/>
      <c r="AO930" s="3"/>
    </row>
    <row r="931" spans="2:41">
      <c r="B931" s="12"/>
      <c r="C931" s="10"/>
      <c r="E931" s="13"/>
      <c r="F931" s="13"/>
      <c r="G931" s="13"/>
      <c r="N931" s="3"/>
      <c r="O931" s="3"/>
      <c r="P931" s="3"/>
      <c r="Q931" s="3"/>
      <c r="R931" s="18"/>
      <c r="S931" s="3"/>
      <c r="V931" s="17"/>
      <c r="X931" s="12"/>
      <c r="Y931" s="10"/>
      <c r="AA931" s="13"/>
      <c r="AB931" s="13"/>
      <c r="AC931" s="13"/>
      <c r="AJ931" s="3"/>
      <c r="AK931" s="3"/>
      <c r="AL931" s="3"/>
      <c r="AM931" s="3"/>
      <c r="AN931" s="18"/>
      <c r="AO931" s="3"/>
    </row>
    <row r="932" spans="2:41">
      <c r="B932" s="12"/>
      <c r="C932" s="10"/>
      <c r="N932" s="212" t="s">
        <v>7</v>
      </c>
      <c r="O932" s="213"/>
      <c r="P932" s="213"/>
      <c r="Q932" s="214"/>
      <c r="R932" s="18">
        <f>SUM(R916:R931)</f>
        <v>0</v>
      </c>
      <c r="S932" s="3"/>
      <c r="V932" s="17"/>
      <c r="X932" s="12"/>
      <c r="Y932" s="10"/>
      <c r="AJ932" s="212" t="s">
        <v>7</v>
      </c>
      <c r="AK932" s="213"/>
      <c r="AL932" s="213"/>
      <c r="AM932" s="214"/>
      <c r="AN932" s="18">
        <f>SUM(AN916:AN931)</f>
        <v>0</v>
      </c>
      <c r="AO932" s="3"/>
    </row>
    <row r="933" spans="2:41">
      <c r="B933" s="12"/>
      <c r="C933" s="10"/>
      <c r="V933" s="17"/>
      <c r="X933" s="12"/>
      <c r="Y933" s="10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E935" s="14"/>
      <c r="V935" s="17"/>
      <c r="X935" s="12"/>
      <c r="Y935" s="10"/>
      <c r="AA935" s="14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1"/>
      <c r="C940" s="10"/>
      <c r="V940" s="17"/>
      <c r="X940" s="11"/>
      <c r="Y940" s="10"/>
    </row>
    <row r="941" spans="2:41">
      <c r="B941" s="15" t="s">
        <v>18</v>
      </c>
      <c r="C941" s="16">
        <f>SUM(C922:C940)</f>
        <v>0</v>
      </c>
      <c r="V941" s="17"/>
      <c r="X941" s="15" t="s">
        <v>18</v>
      </c>
      <c r="Y941" s="16">
        <f>SUM(Y922:Y940)</f>
        <v>0</v>
      </c>
    </row>
    <row r="942" spans="2:41">
      <c r="D942" t="s">
        <v>22</v>
      </c>
      <c r="E942" t="s">
        <v>21</v>
      </c>
      <c r="V942" s="17"/>
      <c r="Z942" t="s">
        <v>22</v>
      </c>
      <c r="AA942" t="s">
        <v>21</v>
      </c>
    </row>
    <row r="943" spans="2:41">
      <c r="E943" s="1" t="s">
        <v>19</v>
      </c>
      <c r="V943" s="17"/>
      <c r="AA943" s="1" t="s">
        <v>19</v>
      </c>
    </row>
    <row r="944" spans="2:41">
      <c r="V944" s="17"/>
    </row>
    <row r="945" spans="1:43">
      <c r="V945" s="17"/>
    </row>
    <row r="946" spans="1:43">
      <c r="V946" s="17"/>
    </row>
    <row r="947" spans="1:43">
      <c r="V947" s="17"/>
    </row>
    <row r="948" spans="1:43">
      <c r="V948" s="17"/>
    </row>
    <row r="949" spans="1:43">
      <c r="V949" s="17"/>
    </row>
    <row r="950" spans="1:43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</row>
    <row r="951" spans="1:43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</row>
    <row r="952" spans="1:43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</row>
    <row r="953" spans="1:43">
      <c r="V953" s="17"/>
    </row>
    <row r="954" spans="1:43">
      <c r="H954" s="216" t="s">
        <v>30</v>
      </c>
      <c r="I954" s="216"/>
      <c r="J954" s="216"/>
      <c r="V954" s="17"/>
      <c r="AA954" s="216" t="s">
        <v>31</v>
      </c>
      <c r="AB954" s="216"/>
      <c r="AC954" s="216"/>
    </row>
    <row r="955" spans="1:43">
      <c r="H955" s="216"/>
      <c r="I955" s="216"/>
      <c r="J955" s="216"/>
      <c r="V955" s="17"/>
      <c r="AA955" s="216"/>
      <c r="AB955" s="216"/>
      <c r="AC955" s="216"/>
    </row>
    <row r="956" spans="1:43">
      <c r="V956" s="17"/>
    </row>
    <row r="957" spans="1:43">
      <c r="V957" s="17"/>
    </row>
    <row r="958" spans="1:43" ht="23.25">
      <c r="B958" s="24" t="s">
        <v>73</v>
      </c>
      <c r="V958" s="17"/>
      <c r="X958" s="22" t="s">
        <v>71</v>
      </c>
    </row>
    <row r="959" spans="1:43" ht="23.25">
      <c r="B959" s="23" t="s">
        <v>32</v>
      </c>
      <c r="C959" s="20">
        <f>IF(X914="PAGADO",0,C919)</f>
        <v>130</v>
      </c>
      <c r="E959" s="217" t="s">
        <v>20</v>
      </c>
      <c r="F959" s="217"/>
      <c r="G959" s="217"/>
      <c r="H959" s="217"/>
      <c r="V959" s="17"/>
      <c r="X959" s="23" t="s">
        <v>32</v>
      </c>
      <c r="Y959" s="20">
        <f>IF(B1759="PAGADO",0,C964)</f>
        <v>130</v>
      </c>
      <c r="AA959" s="217" t="s">
        <v>20</v>
      </c>
      <c r="AB959" s="217"/>
      <c r="AC959" s="217"/>
      <c r="AD959" s="217"/>
    </row>
    <row r="960" spans="1:43">
      <c r="B960" s="1" t="s">
        <v>0</v>
      </c>
      <c r="C960" s="19">
        <f>H975</f>
        <v>0</v>
      </c>
      <c r="E960" s="2" t="s">
        <v>1</v>
      </c>
      <c r="F960" s="2" t="s">
        <v>2</v>
      </c>
      <c r="G960" s="2" t="s">
        <v>3</v>
      </c>
      <c r="H960" s="2" t="s">
        <v>4</v>
      </c>
      <c r="N960" s="2" t="s">
        <v>1</v>
      </c>
      <c r="O960" s="2" t="s">
        <v>5</v>
      </c>
      <c r="P960" s="2" t="s">
        <v>4</v>
      </c>
      <c r="Q960" s="2" t="s">
        <v>6</v>
      </c>
      <c r="R960" s="2" t="s">
        <v>7</v>
      </c>
      <c r="S960" s="3"/>
      <c r="V960" s="17"/>
      <c r="X960" s="1" t="s">
        <v>0</v>
      </c>
      <c r="Y960" s="19">
        <f>AD975</f>
        <v>0</v>
      </c>
      <c r="AA960" s="2" t="s">
        <v>1</v>
      </c>
      <c r="AB960" s="2" t="s">
        <v>2</v>
      </c>
      <c r="AC960" s="2" t="s">
        <v>3</v>
      </c>
      <c r="AD960" s="2" t="s">
        <v>4</v>
      </c>
      <c r="AJ960" s="2" t="s">
        <v>1</v>
      </c>
      <c r="AK960" s="2" t="s">
        <v>5</v>
      </c>
      <c r="AL960" s="2" t="s">
        <v>4</v>
      </c>
      <c r="AM960" s="2" t="s">
        <v>6</v>
      </c>
      <c r="AN960" s="2" t="s">
        <v>7</v>
      </c>
      <c r="AO960" s="3"/>
    </row>
    <row r="961" spans="2:41">
      <c r="C961" s="2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Y961" s="2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" t="s">
        <v>24</v>
      </c>
      <c r="C962" s="19">
        <f>IF(C959&gt;0,C959+C960,C960)</f>
        <v>130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" t="s">
        <v>24</v>
      </c>
      <c r="Y962" s="19">
        <f>IF(Y959&gt;0,Y959+Y960,Y960)</f>
        <v>130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" t="s">
        <v>9</v>
      </c>
      <c r="C963" s="20">
        <f>C987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9</v>
      </c>
      <c r="Y963" s="20">
        <f>Y987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6" t="s">
        <v>26</v>
      </c>
      <c r="C964" s="21">
        <f>C962-C963</f>
        <v>130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6" t="s">
        <v>27</v>
      </c>
      <c r="Y964" s="21">
        <f>Y962-Y963</f>
        <v>130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ht="23.25">
      <c r="B965" s="6"/>
      <c r="C965" s="7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219" t="str">
        <f>IF(Y964&lt;0,"NO PAGAR","COBRAR'")</f>
        <v>COBRAR'</v>
      </c>
      <c r="Y965" s="219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3.25">
      <c r="B966" s="219" t="str">
        <f>IF(C964&lt;0,"NO PAGAR","COBRAR'")</f>
        <v>COBRAR'</v>
      </c>
      <c r="C966" s="219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6"/>
      <c r="Y966" s="8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210" t="s">
        <v>9</v>
      </c>
      <c r="C967" s="211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210" t="s">
        <v>9</v>
      </c>
      <c r="Y967" s="211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9" t="str">
        <f>IF(Y919&lt;0,"SALDO ADELANTADO","SALDO A FAVOR '")</f>
        <v>SALDO A FAVOR '</v>
      </c>
      <c r="C968" s="10" t="b">
        <f>IF(Y919&lt;=0,Y919*-1)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IF(C964&lt;0,"SALDO ADELANTADO","SALDO A FAVOR'")</f>
        <v>SALDO A FAVOR'</v>
      </c>
      <c r="Y968" s="10" t="b">
        <f>IF(C964&lt;=0,C964*-1)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10</v>
      </c>
      <c r="C969" s="10">
        <f>R977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AN977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16</v>
      </c>
      <c r="C975" s="10"/>
      <c r="E975" s="212" t="s">
        <v>7</v>
      </c>
      <c r="F975" s="213"/>
      <c r="G975" s="214"/>
      <c r="H975" s="5">
        <f>SUM(H961:H974)</f>
        <v>0</v>
      </c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212" t="s">
        <v>7</v>
      </c>
      <c r="AB975" s="213"/>
      <c r="AC975" s="214"/>
      <c r="AD975" s="5">
        <f>SUM(AD961:AD974)</f>
        <v>0</v>
      </c>
      <c r="AJ975" s="3"/>
      <c r="AK975" s="3"/>
      <c r="AL975" s="3"/>
      <c r="AM975" s="3"/>
      <c r="AN975" s="18"/>
      <c r="AO975" s="3"/>
    </row>
    <row r="976" spans="2:41">
      <c r="B976" s="11" t="s">
        <v>17</v>
      </c>
      <c r="C976" s="10"/>
      <c r="E976" s="13"/>
      <c r="F976" s="13"/>
      <c r="G976" s="13"/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13"/>
      <c r="AB976" s="13"/>
      <c r="AC976" s="13"/>
      <c r="AJ976" s="3"/>
      <c r="AK976" s="3"/>
      <c r="AL976" s="3"/>
      <c r="AM976" s="3"/>
      <c r="AN976" s="18"/>
      <c r="AO976" s="3"/>
    </row>
    <row r="977" spans="2:41">
      <c r="B977" s="12"/>
      <c r="C977" s="10"/>
      <c r="N977" s="212" t="s">
        <v>7</v>
      </c>
      <c r="O977" s="213"/>
      <c r="P977" s="213"/>
      <c r="Q977" s="214"/>
      <c r="R977" s="18">
        <f>SUM(R961:R976)</f>
        <v>0</v>
      </c>
      <c r="S977" s="3"/>
      <c r="V977" s="17"/>
      <c r="X977" s="12"/>
      <c r="Y977" s="10"/>
      <c r="AJ977" s="212" t="s">
        <v>7</v>
      </c>
      <c r="AK977" s="213"/>
      <c r="AL977" s="213"/>
      <c r="AM977" s="214"/>
      <c r="AN977" s="18">
        <f>SUM(AN961:AN976)</f>
        <v>0</v>
      </c>
      <c r="AO977" s="3"/>
    </row>
    <row r="978" spans="2:41">
      <c r="B978" s="12"/>
      <c r="C978" s="10"/>
      <c r="V978" s="17"/>
      <c r="X978" s="12"/>
      <c r="Y978" s="10"/>
    </row>
    <row r="979" spans="2:41">
      <c r="B979" s="12"/>
      <c r="C979" s="10"/>
      <c r="V979" s="17"/>
      <c r="X979" s="12"/>
      <c r="Y979" s="10"/>
    </row>
    <row r="980" spans="2:41">
      <c r="B980" s="12"/>
      <c r="C980" s="10"/>
      <c r="E980" s="14"/>
      <c r="V980" s="17"/>
      <c r="X980" s="12"/>
      <c r="Y980" s="10"/>
      <c r="AA980" s="14"/>
    </row>
    <row r="981" spans="2:41">
      <c r="B981" s="12"/>
      <c r="C981" s="10"/>
      <c r="V981" s="17"/>
      <c r="X981" s="12"/>
      <c r="Y981" s="10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1"/>
      <c r="C986" s="10"/>
      <c r="V986" s="17"/>
      <c r="X986" s="11"/>
      <c r="Y986" s="10"/>
    </row>
    <row r="987" spans="2:41">
      <c r="B987" s="15" t="s">
        <v>18</v>
      </c>
      <c r="C987" s="16">
        <f>SUM(C968:C986)</f>
        <v>0</v>
      </c>
      <c r="D987" t="s">
        <v>22</v>
      </c>
      <c r="E987" t="s">
        <v>21</v>
      </c>
      <c r="V987" s="17"/>
      <c r="X987" s="15" t="s">
        <v>18</v>
      </c>
      <c r="Y987" s="16">
        <f>SUM(Y968:Y986)</f>
        <v>0</v>
      </c>
      <c r="Z987" t="s">
        <v>22</v>
      </c>
      <c r="AA987" t="s">
        <v>21</v>
      </c>
    </row>
    <row r="988" spans="2:41">
      <c r="E988" s="1" t="s">
        <v>19</v>
      </c>
      <c r="V988" s="17"/>
      <c r="AA988" s="1" t="s">
        <v>19</v>
      </c>
    </row>
    <row r="989" spans="2:41">
      <c r="V989" s="17"/>
    </row>
    <row r="990" spans="2:41">
      <c r="V990" s="17"/>
    </row>
    <row r="991" spans="2:41">
      <c r="V991" s="17"/>
    </row>
    <row r="992" spans="2:41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</row>
    <row r="997" spans="2:41">
      <c r="V997" s="17"/>
    </row>
    <row r="998" spans="2:41">
      <c r="V998" s="17"/>
    </row>
    <row r="999" spans="2:41">
      <c r="V999" s="17"/>
    </row>
    <row r="1000" spans="2:41">
      <c r="V1000" s="17"/>
    </row>
    <row r="1001" spans="2:41">
      <c r="V1001" s="17"/>
      <c r="AC1001" s="215" t="s">
        <v>29</v>
      </c>
      <c r="AD1001" s="215"/>
      <c r="AE1001" s="215"/>
    </row>
    <row r="1002" spans="2:41">
      <c r="H1002" s="216" t="s">
        <v>28</v>
      </c>
      <c r="I1002" s="216"/>
      <c r="J1002" s="216"/>
      <c r="V1002" s="17"/>
      <c r="AC1002" s="215"/>
      <c r="AD1002" s="215"/>
      <c r="AE1002" s="215"/>
    </row>
    <row r="1003" spans="2:41">
      <c r="H1003" s="216"/>
      <c r="I1003" s="216"/>
      <c r="J1003" s="216"/>
      <c r="V1003" s="17"/>
      <c r="AC1003" s="215"/>
      <c r="AD1003" s="215"/>
      <c r="AE1003" s="215"/>
    </row>
    <row r="1004" spans="2:41">
      <c r="V1004" s="17"/>
    </row>
    <row r="1005" spans="2:41">
      <c r="V1005" s="17"/>
    </row>
    <row r="1006" spans="2:41" ht="23.25">
      <c r="B1006" s="22" t="s">
        <v>72</v>
      </c>
      <c r="V1006" s="17"/>
      <c r="X1006" s="22" t="s">
        <v>74</v>
      </c>
    </row>
    <row r="1007" spans="2:41" ht="23.25">
      <c r="B1007" s="23" t="s">
        <v>32</v>
      </c>
      <c r="C1007" s="20">
        <f>IF(X959="PAGADO",0,Y964)</f>
        <v>130</v>
      </c>
      <c r="E1007" s="217" t="s">
        <v>20</v>
      </c>
      <c r="F1007" s="217"/>
      <c r="G1007" s="217"/>
      <c r="H1007" s="217"/>
      <c r="V1007" s="17"/>
      <c r="X1007" s="23" t="s">
        <v>32</v>
      </c>
      <c r="Y1007" s="20">
        <f>IF(B1007="PAGADO",0,C1012)</f>
        <v>130</v>
      </c>
      <c r="AA1007" s="217" t="s">
        <v>20</v>
      </c>
      <c r="AB1007" s="217"/>
      <c r="AC1007" s="217"/>
      <c r="AD1007" s="217"/>
    </row>
    <row r="1008" spans="2:41">
      <c r="B1008" s="1" t="s">
        <v>0</v>
      </c>
      <c r="C1008" s="19">
        <f>H1023</f>
        <v>0</v>
      </c>
      <c r="E1008" s="2" t="s">
        <v>1</v>
      </c>
      <c r="F1008" s="2" t="s">
        <v>2</v>
      </c>
      <c r="G1008" s="2" t="s">
        <v>3</v>
      </c>
      <c r="H1008" s="2" t="s">
        <v>4</v>
      </c>
      <c r="N1008" s="2" t="s">
        <v>1</v>
      </c>
      <c r="O1008" s="2" t="s">
        <v>5</v>
      </c>
      <c r="P1008" s="2" t="s">
        <v>4</v>
      </c>
      <c r="Q1008" s="2" t="s">
        <v>6</v>
      </c>
      <c r="R1008" s="2" t="s">
        <v>7</v>
      </c>
      <c r="S1008" s="3"/>
      <c r="V1008" s="17"/>
      <c r="X1008" s="1" t="s">
        <v>0</v>
      </c>
      <c r="Y1008" s="19">
        <f>AD1023</f>
        <v>0</v>
      </c>
      <c r="AA1008" s="2" t="s">
        <v>1</v>
      </c>
      <c r="AB1008" s="2" t="s">
        <v>2</v>
      </c>
      <c r="AC1008" s="2" t="s">
        <v>3</v>
      </c>
      <c r="AD1008" s="2" t="s">
        <v>4</v>
      </c>
      <c r="AJ1008" s="2" t="s">
        <v>1</v>
      </c>
      <c r="AK1008" s="2" t="s">
        <v>5</v>
      </c>
      <c r="AL1008" s="2" t="s">
        <v>4</v>
      </c>
      <c r="AM1008" s="2" t="s">
        <v>6</v>
      </c>
      <c r="AN1008" s="2" t="s">
        <v>7</v>
      </c>
      <c r="AO1008" s="3"/>
    </row>
    <row r="1009" spans="2:41">
      <c r="C1009" s="2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Y1009" s="2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" t="s">
        <v>24</v>
      </c>
      <c r="C1010" s="19">
        <f>IF(C1007&gt;0,C1007+C1008,C1008)</f>
        <v>130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" t="s">
        <v>24</v>
      </c>
      <c r="Y1010" s="19">
        <f>IF(Y1007&gt;0,Y1007+Y1008,Y1008)</f>
        <v>130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" t="s">
        <v>9</v>
      </c>
      <c r="C1011" s="20">
        <f>C1034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9</v>
      </c>
      <c r="Y1011" s="20">
        <f>Y1034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6" t="s">
        <v>25</v>
      </c>
      <c r="C1012" s="21">
        <f>C1010-C1011</f>
        <v>130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 t="s">
        <v>8</v>
      </c>
      <c r="Y1012" s="21">
        <f>Y1010-Y1011</f>
        <v>130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ht="26.25">
      <c r="B1013" s="218" t="str">
        <f>IF(C1012&lt;0,"NO PAGAR","COBRAR")</f>
        <v>COBRAR</v>
      </c>
      <c r="C1013" s="218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218" t="str">
        <f>IF(Y1012&lt;0,"NO PAGAR","COBRAR")</f>
        <v>COBRAR</v>
      </c>
      <c r="Y1013" s="218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210" t="s">
        <v>9</v>
      </c>
      <c r="C1014" s="211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210" t="s">
        <v>9</v>
      </c>
      <c r="Y1014" s="211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9" t="str">
        <f>IF(C1048&lt;0,"SALDO A FAVOR","SALDO ADELANTAD0'")</f>
        <v>SALDO ADELANTAD0'</v>
      </c>
      <c r="C1015" s="10" t="b">
        <f>IF(Y959&lt;=0,Y959*-1)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9" t="str">
        <f>IF(C1012&lt;0,"SALDO ADELANTADO","SALDO A FAVOR'")</f>
        <v>SALDO A FAVOR'</v>
      </c>
      <c r="Y1015" s="10" t="b">
        <f>IF(C1012&lt;=0,C1012*-1)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10</v>
      </c>
      <c r="C1016" s="10">
        <f>R1025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10</v>
      </c>
      <c r="Y1016" s="10">
        <f>AN1025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11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11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12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12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13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13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14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14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15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15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16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16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17</v>
      </c>
      <c r="C1023" s="10"/>
      <c r="E1023" s="212" t="s">
        <v>7</v>
      </c>
      <c r="F1023" s="213"/>
      <c r="G1023" s="214"/>
      <c r="H1023" s="5">
        <f>SUM(H1009:H1022)</f>
        <v>0</v>
      </c>
      <c r="N1023" s="3"/>
      <c r="O1023" s="3"/>
      <c r="P1023" s="3"/>
      <c r="Q1023" s="3"/>
      <c r="R1023" s="18"/>
      <c r="S1023" s="3"/>
      <c r="V1023" s="17"/>
      <c r="X1023" s="11" t="s">
        <v>17</v>
      </c>
      <c r="Y1023" s="10"/>
      <c r="AA1023" s="212" t="s">
        <v>7</v>
      </c>
      <c r="AB1023" s="213"/>
      <c r="AC1023" s="214"/>
      <c r="AD1023" s="5">
        <f>SUM(AD1009:AD1022)</f>
        <v>0</v>
      </c>
      <c r="AJ1023" s="3"/>
      <c r="AK1023" s="3"/>
      <c r="AL1023" s="3"/>
      <c r="AM1023" s="3"/>
      <c r="AN1023" s="18"/>
      <c r="AO1023" s="3"/>
    </row>
    <row r="1024" spans="2:41">
      <c r="B1024" s="12"/>
      <c r="C1024" s="10"/>
      <c r="E1024" s="13"/>
      <c r="F1024" s="13"/>
      <c r="G1024" s="13"/>
      <c r="N1024" s="3"/>
      <c r="O1024" s="3"/>
      <c r="P1024" s="3"/>
      <c r="Q1024" s="3"/>
      <c r="R1024" s="18"/>
      <c r="S1024" s="3"/>
      <c r="V1024" s="17"/>
      <c r="X1024" s="12"/>
      <c r="Y1024" s="10"/>
      <c r="AA1024" s="13"/>
      <c r="AB1024" s="13"/>
      <c r="AC1024" s="13"/>
      <c r="AJ1024" s="3"/>
      <c r="AK1024" s="3"/>
      <c r="AL1024" s="3"/>
      <c r="AM1024" s="3"/>
      <c r="AN1024" s="18"/>
      <c r="AO1024" s="3"/>
    </row>
    <row r="1025" spans="2:41">
      <c r="B1025" s="12"/>
      <c r="C1025" s="10"/>
      <c r="N1025" s="212" t="s">
        <v>7</v>
      </c>
      <c r="O1025" s="213"/>
      <c r="P1025" s="213"/>
      <c r="Q1025" s="214"/>
      <c r="R1025" s="18">
        <f>SUM(R1009:R1024)</f>
        <v>0</v>
      </c>
      <c r="S1025" s="3"/>
      <c r="V1025" s="17"/>
      <c r="X1025" s="12"/>
      <c r="Y1025" s="10"/>
      <c r="AJ1025" s="212" t="s">
        <v>7</v>
      </c>
      <c r="AK1025" s="213"/>
      <c r="AL1025" s="213"/>
      <c r="AM1025" s="214"/>
      <c r="AN1025" s="18">
        <f>SUM(AN1009:AN1024)</f>
        <v>0</v>
      </c>
      <c r="AO1025" s="3"/>
    </row>
    <row r="1026" spans="2:41">
      <c r="B1026" s="12"/>
      <c r="C1026" s="10"/>
      <c r="V1026" s="17"/>
      <c r="X1026" s="12"/>
      <c r="Y1026" s="10"/>
    </row>
    <row r="1027" spans="2:41">
      <c r="B1027" s="12"/>
      <c r="C1027" s="10"/>
      <c r="V1027" s="17"/>
      <c r="X1027" s="12"/>
      <c r="Y1027" s="10"/>
    </row>
    <row r="1028" spans="2:41">
      <c r="B1028" s="12"/>
      <c r="C1028" s="10"/>
      <c r="E1028" s="14"/>
      <c r="V1028" s="17"/>
      <c r="X1028" s="12"/>
      <c r="Y1028" s="10"/>
      <c r="AA1028" s="14"/>
    </row>
    <row r="1029" spans="2:41">
      <c r="B1029" s="12"/>
      <c r="C1029" s="10"/>
      <c r="V1029" s="17"/>
      <c r="X1029" s="12"/>
      <c r="Y1029" s="10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1"/>
      <c r="C1033" s="10"/>
      <c r="V1033" s="17"/>
      <c r="X1033" s="11"/>
      <c r="Y1033" s="10"/>
    </row>
    <row r="1034" spans="2:41">
      <c r="B1034" s="15" t="s">
        <v>18</v>
      </c>
      <c r="C1034" s="16">
        <f>SUM(C1015:C1033)</f>
        <v>0</v>
      </c>
      <c r="V1034" s="17"/>
      <c r="X1034" s="15" t="s">
        <v>18</v>
      </c>
      <c r="Y1034" s="16">
        <f>SUM(Y1015:Y1033)</f>
        <v>0</v>
      </c>
    </row>
    <row r="1035" spans="2:41">
      <c r="D1035" t="s">
        <v>22</v>
      </c>
      <c r="E1035" t="s">
        <v>21</v>
      </c>
      <c r="V1035" s="17"/>
      <c r="Z1035" t="s">
        <v>22</v>
      </c>
      <c r="AA1035" t="s">
        <v>21</v>
      </c>
    </row>
    <row r="1036" spans="2:41">
      <c r="E1036" s="1" t="s">
        <v>19</v>
      </c>
      <c r="V1036" s="17"/>
      <c r="AA1036" s="1" t="s">
        <v>19</v>
      </c>
    </row>
    <row r="1037" spans="2:41">
      <c r="V1037" s="17"/>
    </row>
    <row r="1038" spans="2:41">
      <c r="V1038" s="17"/>
    </row>
    <row r="1039" spans="2:41">
      <c r="V1039" s="17"/>
    </row>
    <row r="1040" spans="2:41">
      <c r="V1040" s="17"/>
    </row>
    <row r="1041" spans="1:43">
      <c r="V1041" s="17"/>
    </row>
    <row r="1042" spans="1:43">
      <c r="V1042" s="17"/>
    </row>
    <row r="1043" spans="1:43">
      <c r="A1043" s="17"/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</row>
    <row r="1044" spans="1:43">
      <c r="A1044" s="17"/>
      <c r="B1044" s="17"/>
      <c r="C1044" s="17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</row>
    <row r="1045" spans="1:43">
      <c r="A1045" s="17"/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</row>
    <row r="1046" spans="1:43">
      <c r="V1046" s="17"/>
    </row>
    <row r="1047" spans="1:43">
      <c r="H1047" s="216" t="s">
        <v>30</v>
      </c>
      <c r="I1047" s="216"/>
      <c r="J1047" s="216"/>
      <c r="V1047" s="17"/>
      <c r="AA1047" s="216" t="s">
        <v>31</v>
      </c>
      <c r="AB1047" s="216"/>
      <c r="AC1047" s="216"/>
    </row>
    <row r="1048" spans="1:43">
      <c r="H1048" s="216"/>
      <c r="I1048" s="216"/>
      <c r="J1048" s="216"/>
      <c r="V1048" s="17"/>
      <c r="AA1048" s="216"/>
      <c r="AB1048" s="216"/>
      <c r="AC1048" s="216"/>
    </row>
    <row r="1049" spans="1:43">
      <c r="V1049" s="17"/>
    </row>
    <row r="1050" spans="1:43">
      <c r="V1050" s="17"/>
    </row>
    <row r="1051" spans="1:43" ht="23.25">
      <c r="B1051" s="24" t="s">
        <v>72</v>
      </c>
      <c r="V1051" s="17"/>
      <c r="X1051" s="22" t="s">
        <v>72</v>
      </c>
    </row>
    <row r="1052" spans="1:43" ht="23.25">
      <c r="B1052" s="23" t="s">
        <v>32</v>
      </c>
      <c r="C1052" s="20">
        <f>IF(X1007="PAGADO",0,C1012)</f>
        <v>130</v>
      </c>
      <c r="E1052" s="217" t="s">
        <v>20</v>
      </c>
      <c r="F1052" s="217"/>
      <c r="G1052" s="217"/>
      <c r="H1052" s="217"/>
      <c r="V1052" s="17"/>
      <c r="X1052" s="23" t="s">
        <v>32</v>
      </c>
      <c r="Y1052" s="20">
        <f>IF(B1852="PAGADO",0,C1057)</f>
        <v>130</v>
      </c>
      <c r="AA1052" s="217" t="s">
        <v>20</v>
      </c>
      <c r="AB1052" s="217"/>
      <c r="AC1052" s="217"/>
      <c r="AD1052" s="217"/>
    </row>
    <row r="1053" spans="1:43">
      <c r="B1053" s="1" t="s">
        <v>0</v>
      </c>
      <c r="C1053" s="19">
        <f>H1068</f>
        <v>0</v>
      </c>
      <c r="E1053" s="2" t="s">
        <v>1</v>
      </c>
      <c r="F1053" s="2" t="s">
        <v>2</v>
      </c>
      <c r="G1053" s="2" t="s">
        <v>3</v>
      </c>
      <c r="H1053" s="2" t="s">
        <v>4</v>
      </c>
      <c r="N1053" s="2" t="s">
        <v>1</v>
      </c>
      <c r="O1053" s="2" t="s">
        <v>5</v>
      </c>
      <c r="P1053" s="2" t="s">
        <v>4</v>
      </c>
      <c r="Q1053" s="2" t="s">
        <v>6</v>
      </c>
      <c r="R1053" s="2" t="s">
        <v>7</v>
      </c>
      <c r="S1053" s="3"/>
      <c r="V1053" s="17"/>
      <c r="X1053" s="1" t="s">
        <v>0</v>
      </c>
      <c r="Y1053" s="19">
        <f>AD1068</f>
        <v>0</v>
      </c>
      <c r="AA1053" s="2" t="s">
        <v>1</v>
      </c>
      <c r="AB1053" s="2" t="s">
        <v>2</v>
      </c>
      <c r="AC1053" s="2" t="s">
        <v>3</v>
      </c>
      <c r="AD1053" s="2" t="s">
        <v>4</v>
      </c>
      <c r="AJ1053" s="2" t="s">
        <v>1</v>
      </c>
      <c r="AK1053" s="2" t="s">
        <v>5</v>
      </c>
      <c r="AL1053" s="2" t="s">
        <v>4</v>
      </c>
      <c r="AM1053" s="2" t="s">
        <v>6</v>
      </c>
      <c r="AN1053" s="2" t="s">
        <v>7</v>
      </c>
      <c r="AO1053" s="3"/>
    </row>
    <row r="1054" spans="1:43">
      <c r="C1054" s="2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Y1054" s="2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1:43">
      <c r="B1055" s="1" t="s">
        <v>24</v>
      </c>
      <c r="C1055" s="19">
        <f>IF(C1052&gt;0,C1052+C1053,C1053)</f>
        <v>130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" t="s">
        <v>24</v>
      </c>
      <c r="Y1055" s="19">
        <f>IF(Y1052&gt;0,Y1052+Y1053,Y1053)</f>
        <v>130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1:43">
      <c r="B1056" s="1" t="s">
        <v>9</v>
      </c>
      <c r="C1056" s="20">
        <f>C1080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" t="s">
        <v>9</v>
      </c>
      <c r="Y1056" s="20">
        <f>Y1080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6" t="s">
        <v>26</v>
      </c>
      <c r="C1057" s="21">
        <f>C1055-C1056</f>
        <v>130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6" t="s">
        <v>27</v>
      </c>
      <c r="Y1057" s="21">
        <f>Y1055-Y1056</f>
        <v>130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ht="23.25">
      <c r="B1058" s="6"/>
      <c r="C1058" s="7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219" t="str">
        <f>IF(Y1057&lt;0,"NO PAGAR","COBRAR'")</f>
        <v>COBRAR'</v>
      </c>
      <c r="Y1058" s="219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ht="23.25">
      <c r="B1059" s="219" t="str">
        <f>IF(C1057&lt;0,"NO PAGAR","COBRAR'")</f>
        <v>COBRAR'</v>
      </c>
      <c r="C1059" s="219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6"/>
      <c r="Y1059" s="8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210" t="s">
        <v>9</v>
      </c>
      <c r="C1060" s="211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210" t="s">
        <v>9</v>
      </c>
      <c r="Y1060" s="211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9" t="str">
        <f>IF(Y1012&lt;0,"SALDO ADELANTADO","SALDO A FAVOR '")</f>
        <v>SALDO A FAVOR '</v>
      </c>
      <c r="C1061" s="10" t="b">
        <f>IF(Y1012&lt;=0,Y1012*-1)</f>
        <v>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9" t="str">
        <f>IF(C1057&lt;0,"SALDO ADELANTADO","SALDO A FAVOR'")</f>
        <v>SALDO A FAVOR'</v>
      </c>
      <c r="Y1061" s="10" t="b">
        <f>IF(C1057&lt;=0,C1057*-1)</f>
        <v>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10</v>
      </c>
      <c r="C1062" s="10">
        <f>R1070</f>
        <v>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10</v>
      </c>
      <c r="Y1062" s="10">
        <f>AN1070</f>
        <v>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11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11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1" t="s">
        <v>12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12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1" t="s">
        <v>13</v>
      </c>
      <c r="C1065" s="1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13</v>
      </c>
      <c r="Y1065" s="1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1" t="s">
        <v>14</v>
      </c>
      <c r="C1066" s="10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14</v>
      </c>
      <c r="Y1066" s="10"/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15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15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16</v>
      </c>
      <c r="C1068" s="10"/>
      <c r="E1068" s="212" t="s">
        <v>7</v>
      </c>
      <c r="F1068" s="213"/>
      <c r="G1068" s="214"/>
      <c r="H1068" s="5">
        <f>SUM(H1054:H1067)</f>
        <v>0</v>
      </c>
      <c r="N1068" s="3"/>
      <c r="O1068" s="3"/>
      <c r="P1068" s="3"/>
      <c r="Q1068" s="3"/>
      <c r="R1068" s="18"/>
      <c r="S1068" s="3"/>
      <c r="V1068" s="17"/>
      <c r="X1068" s="11" t="s">
        <v>16</v>
      </c>
      <c r="Y1068" s="10"/>
      <c r="AA1068" s="212" t="s">
        <v>7</v>
      </c>
      <c r="AB1068" s="213"/>
      <c r="AC1068" s="214"/>
      <c r="AD1068" s="5">
        <f>SUM(AD1054:AD1067)</f>
        <v>0</v>
      </c>
      <c r="AJ1068" s="3"/>
      <c r="AK1068" s="3"/>
      <c r="AL1068" s="3"/>
      <c r="AM1068" s="3"/>
      <c r="AN1068" s="18"/>
      <c r="AO1068" s="3"/>
    </row>
    <row r="1069" spans="2:41">
      <c r="B1069" s="11" t="s">
        <v>17</v>
      </c>
      <c r="C1069" s="10"/>
      <c r="E1069" s="13"/>
      <c r="F1069" s="13"/>
      <c r="G1069" s="13"/>
      <c r="N1069" s="3"/>
      <c r="O1069" s="3"/>
      <c r="P1069" s="3"/>
      <c r="Q1069" s="3"/>
      <c r="R1069" s="18"/>
      <c r="S1069" s="3"/>
      <c r="V1069" s="17"/>
      <c r="X1069" s="11" t="s">
        <v>17</v>
      </c>
      <c r="Y1069" s="10"/>
      <c r="AA1069" s="13"/>
      <c r="AB1069" s="13"/>
      <c r="AC1069" s="13"/>
      <c r="AJ1069" s="3"/>
      <c r="AK1069" s="3"/>
      <c r="AL1069" s="3"/>
      <c r="AM1069" s="3"/>
      <c r="AN1069" s="18"/>
      <c r="AO1069" s="3"/>
    </row>
    <row r="1070" spans="2:41">
      <c r="B1070" s="12"/>
      <c r="C1070" s="10"/>
      <c r="N1070" s="212" t="s">
        <v>7</v>
      </c>
      <c r="O1070" s="213"/>
      <c r="P1070" s="213"/>
      <c r="Q1070" s="214"/>
      <c r="R1070" s="18">
        <f>SUM(R1054:R1069)</f>
        <v>0</v>
      </c>
      <c r="S1070" s="3"/>
      <c r="V1070" s="17"/>
      <c r="X1070" s="12"/>
      <c r="Y1070" s="10"/>
      <c r="AJ1070" s="212" t="s">
        <v>7</v>
      </c>
      <c r="AK1070" s="213"/>
      <c r="AL1070" s="213"/>
      <c r="AM1070" s="214"/>
      <c r="AN1070" s="18">
        <f>SUM(AN1054:AN1069)</f>
        <v>0</v>
      </c>
      <c r="AO1070" s="3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E1073" s="14"/>
      <c r="V1073" s="17"/>
      <c r="X1073" s="12"/>
      <c r="Y1073" s="10"/>
      <c r="AA1073" s="14"/>
    </row>
    <row r="1074" spans="2:27">
      <c r="B1074" s="12"/>
      <c r="C1074" s="10"/>
      <c r="V1074" s="17"/>
      <c r="X1074" s="12"/>
      <c r="Y1074" s="10"/>
    </row>
    <row r="1075" spans="2:27">
      <c r="B1075" s="12"/>
      <c r="C1075" s="10"/>
      <c r="V1075" s="17"/>
      <c r="X1075" s="12"/>
      <c r="Y1075" s="10"/>
    </row>
    <row r="1076" spans="2:27">
      <c r="B1076" s="12"/>
      <c r="C1076" s="10"/>
      <c r="V1076" s="17"/>
      <c r="X1076" s="12"/>
      <c r="Y1076" s="10"/>
    </row>
    <row r="1077" spans="2:27">
      <c r="B1077" s="12"/>
      <c r="C1077" s="10"/>
      <c r="V1077" s="17"/>
      <c r="X1077" s="12"/>
      <c r="Y1077" s="10"/>
    </row>
    <row r="1078" spans="2:27">
      <c r="B1078" s="12"/>
      <c r="C1078" s="10"/>
      <c r="V1078" s="17"/>
      <c r="X1078" s="12"/>
      <c r="Y1078" s="10"/>
    </row>
    <row r="1079" spans="2:27">
      <c r="B1079" s="11"/>
      <c r="C1079" s="10"/>
      <c r="V1079" s="17"/>
      <c r="X1079" s="11"/>
      <c r="Y1079" s="10"/>
    </row>
    <row r="1080" spans="2:27">
      <c r="B1080" s="15" t="s">
        <v>18</v>
      </c>
      <c r="C1080" s="16">
        <f>SUM(C1061:C1079)</f>
        <v>0</v>
      </c>
      <c r="D1080" t="s">
        <v>22</v>
      </c>
      <c r="E1080" t="s">
        <v>21</v>
      </c>
      <c r="V1080" s="17"/>
      <c r="X1080" s="15" t="s">
        <v>18</v>
      </c>
      <c r="Y1080" s="16">
        <f>SUM(Y1061:Y1079)</f>
        <v>0</v>
      </c>
      <c r="Z1080" t="s">
        <v>22</v>
      </c>
      <c r="AA1080" t="s">
        <v>21</v>
      </c>
    </row>
    <row r="1081" spans="2:27">
      <c r="E1081" s="1" t="s">
        <v>19</v>
      </c>
      <c r="V1081" s="17"/>
      <c r="AA1081" s="1" t="s">
        <v>19</v>
      </c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</sheetData>
  <mergeCells count="288">
    <mergeCell ref="E1068:G1068"/>
    <mergeCell ref="AA1068:AC1068"/>
    <mergeCell ref="N1070:Q1070"/>
    <mergeCell ref="AJ1070:AM1070"/>
    <mergeCell ref="E1052:H1052"/>
    <mergeCell ref="AA1052:AD1052"/>
    <mergeCell ref="X1058:Y1058"/>
    <mergeCell ref="B1059:C1059"/>
    <mergeCell ref="B1060:C1060"/>
    <mergeCell ref="X1060:Y1060"/>
    <mergeCell ref="E1023:G1023"/>
    <mergeCell ref="AA1023:AC1023"/>
    <mergeCell ref="N1025:Q1025"/>
    <mergeCell ref="AJ1025:AM1025"/>
    <mergeCell ref="H1047:J1048"/>
    <mergeCell ref="AA1047:AC1048"/>
    <mergeCell ref="E1007:H1007"/>
    <mergeCell ref="AA1007:AD1007"/>
    <mergeCell ref="B1013:C1013"/>
    <mergeCell ref="X1013:Y1013"/>
    <mergeCell ref="B1014:C1014"/>
    <mergeCell ref="X1014:Y1014"/>
    <mergeCell ref="E975:G975"/>
    <mergeCell ref="AA975:AC975"/>
    <mergeCell ref="N977:Q977"/>
    <mergeCell ref="AJ977:AM977"/>
    <mergeCell ref="AC1001:AE1003"/>
    <mergeCell ref="H1002:J1003"/>
    <mergeCell ref="E959:H959"/>
    <mergeCell ref="AA959:AD959"/>
    <mergeCell ref="X965:Y965"/>
    <mergeCell ref="B966:C966"/>
    <mergeCell ref="B967:C967"/>
    <mergeCell ref="X967:Y967"/>
    <mergeCell ref="E930:G930"/>
    <mergeCell ref="AA930:AC930"/>
    <mergeCell ref="N932:Q932"/>
    <mergeCell ref="AJ932:AM932"/>
    <mergeCell ref="H954:J955"/>
    <mergeCell ref="AA954:AC955"/>
    <mergeCell ref="E914:H914"/>
    <mergeCell ref="AA914:AD914"/>
    <mergeCell ref="B920:C920"/>
    <mergeCell ref="X920:Y920"/>
    <mergeCell ref="B921:C921"/>
    <mergeCell ref="X921:Y921"/>
    <mergeCell ref="E881:G881"/>
    <mergeCell ref="AA881:AC881"/>
    <mergeCell ref="N883:Q883"/>
    <mergeCell ref="AJ883:AM883"/>
    <mergeCell ref="AC908:AE910"/>
    <mergeCell ref="H909:J910"/>
    <mergeCell ref="E865:H865"/>
    <mergeCell ref="AA865:AD865"/>
    <mergeCell ref="X871:Y871"/>
    <mergeCell ref="B872:C872"/>
    <mergeCell ref="B873:C873"/>
    <mergeCell ref="X873:Y873"/>
    <mergeCell ref="E836:G836"/>
    <mergeCell ref="AA836:AC836"/>
    <mergeCell ref="N838:Q838"/>
    <mergeCell ref="AJ838:AM838"/>
    <mergeCell ref="H860:J861"/>
    <mergeCell ref="AA860:AC861"/>
    <mergeCell ref="E820:H820"/>
    <mergeCell ref="AA820:AD820"/>
    <mergeCell ref="B826:C826"/>
    <mergeCell ref="X826:Y826"/>
    <mergeCell ref="B827:C827"/>
    <mergeCell ref="X827:Y827"/>
    <mergeCell ref="E788:G788"/>
    <mergeCell ref="AA788:AC788"/>
    <mergeCell ref="N790:Q790"/>
    <mergeCell ref="AJ790:AM790"/>
    <mergeCell ref="AC814:AE816"/>
    <mergeCell ref="H815:J816"/>
    <mergeCell ref="E772:H772"/>
    <mergeCell ref="AA772:AD772"/>
    <mergeCell ref="X778:Y778"/>
    <mergeCell ref="B779:C779"/>
    <mergeCell ref="B780:C780"/>
    <mergeCell ref="X780:Y780"/>
    <mergeCell ref="E743:G743"/>
    <mergeCell ref="AA743:AC743"/>
    <mergeCell ref="N745:Q745"/>
    <mergeCell ref="AJ745:AM745"/>
    <mergeCell ref="H767:J768"/>
    <mergeCell ref="AA767:AC768"/>
    <mergeCell ref="E727:H727"/>
    <mergeCell ref="AA727:AD727"/>
    <mergeCell ref="B733:C733"/>
    <mergeCell ref="X733:Y733"/>
    <mergeCell ref="B734:C734"/>
    <mergeCell ref="X734:Y734"/>
    <mergeCell ref="E695:G695"/>
    <mergeCell ref="AA695:AC695"/>
    <mergeCell ref="N697:Q697"/>
    <mergeCell ref="AJ697:AM697"/>
    <mergeCell ref="AC721:AE723"/>
    <mergeCell ref="H722:J723"/>
    <mergeCell ref="E679:H679"/>
    <mergeCell ref="AA679:AD679"/>
    <mergeCell ref="X685:Y685"/>
    <mergeCell ref="B686:C686"/>
    <mergeCell ref="B687:C687"/>
    <mergeCell ref="X687:Y687"/>
    <mergeCell ref="E655:G655"/>
    <mergeCell ref="AA655:AC655"/>
    <mergeCell ref="N657:Q657"/>
    <mergeCell ref="AJ657:AM657"/>
    <mergeCell ref="H674:J675"/>
    <mergeCell ref="AA674:AC675"/>
    <mergeCell ref="E639:H639"/>
    <mergeCell ref="AA639:AD639"/>
    <mergeCell ref="B645:C645"/>
    <mergeCell ref="X645:Y645"/>
    <mergeCell ref="B646:C646"/>
    <mergeCell ref="X646:Y646"/>
    <mergeCell ref="E607:G607"/>
    <mergeCell ref="AA607:AC607"/>
    <mergeCell ref="N609:Q609"/>
    <mergeCell ref="AJ609:AM609"/>
    <mergeCell ref="AC633:AE635"/>
    <mergeCell ref="H634:J635"/>
    <mergeCell ref="E591:H591"/>
    <mergeCell ref="AA591:AD591"/>
    <mergeCell ref="X597:Y597"/>
    <mergeCell ref="B598:C598"/>
    <mergeCell ref="B599:C599"/>
    <mergeCell ref="X599:Y599"/>
    <mergeCell ref="AA568:AC568"/>
    <mergeCell ref="N570:Q570"/>
    <mergeCell ref="AJ570:AM570"/>
    <mergeCell ref="H586:J587"/>
    <mergeCell ref="AA586:AC587"/>
    <mergeCell ref="F573:G573"/>
    <mergeCell ref="E552:H552"/>
    <mergeCell ref="AA552:AD552"/>
    <mergeCell ref="B558:C558"/>
    <mergeCell ref="X558:Y558"/>
    <mergeCell ref="B559:C559"/>
    <mergeCell ref="X559:Y559"/>
    <mergeCell ref="E520:G520"/>
    <mergeCell ref="AA520:AC520"/>
    <mergeCell ref="N522:Q522"/>
    <mergeCell ref="AJ522:AM522"/>
    <mergeCell ref="AC546:AE548"/>
    <mergeCell ref="H547:J548"/>
    <mergeCell ref="E504:H504"/>
    <mergeCell ref="AA504:AD504"/>
    <mergeCell ref="X510:Y510"/>
    <mergeCell ref="B511:C511"/>
    <mergeCell ref="B512:C512"/>
    <mergeCell ref="X512:Y512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2:K365"/>
  <sheetViews>
    <sheetView tabSelected="1" topLeftCell="A307" workbookViewId="0">
      <selection activeCell="A326" sqref="A326"/>
    </sheetView>
  </sheetViews>
  <sheetFormatPr baseColWidth="10" defaultRowHeight="15"/>
  <cols>
    <col min="2" max="2" width="25.5703125" customWidth="1"/>
    <col min="3" max="3" width="29.42578125" customWidth="1"/>
    <col min="4" max="5" width="14.85546875" customWidth="1"/>
    <col min="8" max="8" width="15.42578125" customWidth="1"/>
  </cols>
  <sheetData>
    <row r="2" spans="1:8" ht="27">
      <c r="A2" s="241" t="s">
        <v>1134</v>
      </c>
      <c r="B2" s="242"/>
      <c r="C2" s="242"/>
      <c r="D2" s="242"/>
      <c r="E2" s="242"/>
      <c r="F2" s="242"/>
      <c r="G2" s="242"/>
      <c r="H2" s="243"/>
    </row>
    <row r="3" spans="1:8" ht="15.75">
      <c r="A3" s="176" t="s">
        <v>34</v>
      </c>
      <c r="B3" s="176" t="s">
        <v>1137</v>
      </c>
      <c r="C3" s="176" t="s">
        <v>1138</v>
      </c>
      <c r="D3" s="176" t="s">
        <v>1131</v>
      </c>
      <c r="E3" s="176" t="s">
        <v>1136</v>
      </c>
      <c r="F3" s="176" t="s">
        <v>110</v>
      </c>
      <c r="G3" s="176" t="s">
        <v>1132</v>
      </c>
      <c r="H3" s="176" t="s">
        <v>1133</v>
      </c>
    </row>
    <row r="4" spans="1:8">
      <c r="A4" s="25">
        <v>45139</v>
      </c>
      <c r="B4" s="3" t="s">
        <v>1135</v>
      </c>
      <c r="C4" s="3" t="s">
        <v>204</v>
      </c>
      <c r="D4" s="3"/>
      <c r="E4" s="47">
        <v>13113415</v>
      </c>
      <c r="F4" s="167">
        <v>200</v>
      </c>
      <c r="G4" s="167"/>
      <c r="H4" s="167">
        <f>F4+G4</f>
        <v>200</v>
      </c>
    </row>
    <row r="5" spans="1:8">
      <c r="A5" s="25">
        <v>45139</v>
      </c>
      <c r="B5" s="3" t="s">
        <v>13</v>
      </c>
      <c r="C5" s="3" t="s">
        <v>140</v>
      </c>
      <c r="D5" s="3"/>
      <c r="E5" s="47">
        <v>13117411</v>
      </c>
      <c r="F5" s="167">
        <v>200</v>
      </c>
      <c r="G5" s="167"/>
      <c r="H5" s="167">
        <f t="shared" ref="H5:H68" si="0">F5+G5</f>
        <v>200</v>
      </c>
    </row>
    <row r="6" spans="1:8">
      <c r="A6" s="25">
        <v>45140</v>
      </c>
      <c r="B6" s="3" t="s">
        <v>1139</v>
      </c>
      <c r="C6" s="3" t="s">
        <v>543</v>
      </c>
      <c r="D6" s="3"/>
      <c r="E6" s="47">
        <v>13121764</v>
      </c>
      <c r="F6" s="167">
        <v>600</v>
      </c>
      <c r="G6" s="167">
        <v>1100</v>
      </c>
      <c r="H6" s="167">
        <f t="shared" si="0"/>
        <v>1700</v>
      </c>
    </row>
    <row r="7" spans="1:8">
      <c r="A7" s="25">
        <v>45140</v>
      </c>
      <c r="B7" s="3" t="s">
        <v>1140</v>
      </c>
      <c r="C7" s="3" t="s">
        <v>1141</v>
      </c>
      <c r="D7" s="3"/>
      <c r="E7" s="47" t="s">
        <v>1142</v>
      </c>
      <c r="F7" s="167"/>
      <c r="G7" s="167">
        <v>54</v>
      </c>
      <c r="H7" s="167">
        <f t="shared" si="0"/>
        <v>54</v>
      </c>
    </row>
    <row r="8" spans="1:8">
      <c r="A8" s="25">
        <v>45140</v>
      </c>
      <c r="B8" s="3" t="s">
        <v>1143</v>
      </c>
      <c r="C8" s="3" t="s">
        <v>1143</v>
      </c>
      <c r="D8" s="3"/>
      <c r="E8" s="47" t="s">
        <v>1144</v>
      </c>
      <c r="F8" s="167"/>
      <c r="G8" s="167">
        <v>112</v>
      </c>
      <c r="H8" s="167">
        <f t="shared" si="0"/>
        <v>112</v>
      </c>
    </row>
    <row r="9" spans="1:8">
      <c r="A9" s="25">
        <v>45140</v>
      </c>
      <c r="B9" s="3" t="s">
        <v>13</v>
      </c>
      <c r="C9" s="3" t="s">
        <v>13</v>
      </c>
      <c r="D9" s="3" t="s">
        <v>1147</v>
      </c>
      <c r="E9" s="47" t="s">
        <v>1145</v>
      </c>
      <c r="F9" s="167"/>
      <c r="G9" s="167">
        <v>241.24</v>
      </c>
      <c r="H9" s="167">
        <f t="shared" si="0"/>
        <v>241.24</v>
      </c>
    </row>
    <row r="10" spans="1:8">
      <c r="A10" s="25">
        <v>45140</v>
      </c>
      <c r="B10" s="3" t="s">
        <v>1148</v>
      </c>
      <c r="C10" s="3" t="s">
        <v>1149</v>
      </c>
      <c r="D10" s="3" t="s">
        <v>1147</v>
      </c>
      <c r="E10" s="47" t="s">
        <v>1146</v>
      </c>
      <c r="F10" s="167"/>
      <c r="G10" s="167">
        <v>191.24</v>
      </c>
      <c r="H10" s="167">
        <f t="shared" si="0"/>
        <v>191.24</v>
      </c>
    </row>
    <row r="11" spans="1:8">
      <c r="A11" s="25">
        <v>45140</v>
      </c>
      <c r="B11" s="3" t="s">
        <v>1150</v>
      </c>
      <c r="C11" s="3" t="s">
        <v>591</v>
      </c>
      <c r="D11" s="3" t="s">
        <v>1147</v>
      </c>
      <c r="E11" s="47" t="s">
        <v>1151</v>
      </c>
      <c r="F11" s="167"/>
      <c r="G11" s="167">
        <v>241.24</v>
      </c>
      <c r="H11" s="167">
        <f t="shared" si="0"/>
        <v>241.24</v>
      </c>
    </row>
    <row r="12" spans="1:8">
      <c r="A12" s="25">
        <v>45140</v>
      </c>
      <c r="B12" s="3" t="s">
        <v>359</v>
      </c>
      <c r="C12" s="3" t="s">
        <v>204</v>
      </c>
      <c r="D12" s="3" t="s">
        <v>1147</v>
      </c>
      <c r="E12" s="47" t="s">
        <v>1152</v>
      </c>
      <c r="F12" s="167"/>
      <c r="G12" s="167">
        <v>520</v>
      </c>
      <c r="H12" s="167">
        <f t="shared" si="0"/>
        <v>520</v>
      </c>
    </row>
    <row r="13" spans="1:8">
      <c r="A13" s="25">
        <v>45140</v>
      </c>
      <c r="B13" s="3" t="s">
        <v>1153</v>
      </c>
      <c r="C13" s="3" t="s">
        <v>1153</v>
      </c>
      <c r="D13" s="3"/>
      <c r="E13" s="47" t="s">
        <v>1154</v>
      </c>
      <c r="F13" s="167"/>
      <c r="G13" s="167">
        <v>125</v>
      </c>
      <c r="H13" s="167">
        <f t="shared" si="0"/>
        <v>125</v>
      </c>
    </row>
    <row r="14" spans="1:8">
      <c r="A14" s="25">
        <v>45140</v>
      </c>
      <c r="B14" s="3" t="s">
        <v>359</v>
      </c>
      <c r="C14" s="3" t="s">
        <v>1155</v>
      </c>
      <c r="D14" s="3" t="s">
        <v>1147</v>
      </c>
      <c r="E14" s="47">
        <v>13125770</v>
      </c>
      <c r="F14" s="167"/>
      <c r="G14" s="167">
        <v>578.76</v>
      </c>
      <c r="H14" s="167">
        <f t="shared" si="0"/>
        <v>578.76</v>
      </c>
    </row>
    <row r="15" spans="1:8">
      <c r="A15" s="25">
        <v>45140</v>
      </c>
      <c r="B15" s="3" t="s">
        <v>872</v>
      </c>
      <c r="C15" s="3" t="s">
        <v>872</v>
      </c>
      <c r="D15" s="3" t="s">
        <v>1147</v>
      </c>
      <c r="E15" s="47">
        <v>13125739</v>
      </c>
      <c r="F15" s="167"/>
      <c r="G15" s="167">
        <v>260</v>
      </c>
      <c r="H15" s="167">
        <f t="shared" si="0"/>
        <v>260</v>
      </c>
    </row>
    <row r="16" spans="1:8">
      <c r="A16" s="25">
        <v>45141</v>
      </c>
      <c r="B16" s="3" t="s">
        <v>359</v>
      </c>
      <c r="C16" s="3" t="s">
        <v>1156</v>
      </c>
      <c r="D16" s="3" t="s">
        <v>1157</v>
      </c>
      <c r="E16" s="47" t="s">
        <v>1162</v>
      </c>
      <c r="F16" s="167">
        <v>80</v>
      </c>
      <c r="G16" s="167"/>
      <c r="H16" s="167">
        <f t="shared" si="0"/>
        <v>80</v>
      </c>
    </row>
    <row r="17" spans="1:8">
      <c r="A17" s="25">
        <v>45141</v>
      </c>
      <c r="B17" s="3" t="s">
        <v>1158</v>
      </c>
      <c r="C17" s="3" t="s">
        <v>1159</v>
      </c>
      <c r="D17" s="3">
        <v>1254</v>
      </c>
      <c r="E17" s="47" t="s">
        <v>1163</v>
      </c>
      <c r="F17" s="167"/>
      <c r="G17" s="167">
        <v>550</v>
      </c>
      <c r="H17" s="167">
        <f t="shared" si="0"/>
        <v>550</v>
      </c>
    </row>
    <row r="18" spans="1:8">
      <c r="A18" s="25">
        <v>45141</v>
      </c>
      <c r="B18" s="3" t="s">
        <v>433</v>
      </c>
      <c r="C18" s="3" t="s">
        <v>793</v>
      </c>
      <c r="D18" s="3">
        <v>3</v>
      </c>
      <c r="E18" s="47" t="s">
        <v>1164</v>
      </c>
      <c r="F18" s="167"/>
      <c r="G18" s="167">
        <v>4976.32</v>
      </c>
      <c r="H18" s="167">
        <f t="shared" si="0"/>
        <v>4976.32</v>
      </c>
    </row>
    <row r="19" spans="1:8">
      <c r="A19" s="25">
        <v>45141</v>
      </c>
      <c r="B19" s="3" t="s">
        <v>1160</v>
      </c>
      <c r="C19" s="3" t="s">
        <v>1161</v>
      </c>
      <c r="D19" s="3">
        <v>1040</v>
      </c>
      <c r="E19" s="47" t="s">
        <v>1165</v>
      </c>
      <c r="F19" s="167"/>
      <c r="G19" s="167">
        <v>1100</v>
      </c>
      <c r="H19" s="167">
        <f t="shared" si="0"/>
        <v>1100</v>
      </c>
    </row>
    <row r="20" spans="1:8">
      <c r="A20" s="25">
        <v>45142</v>
      </c>
      <c r="B20" s="3" t="s">
        <v>1135</v>
      </c>
      <c r="C20" s="3" t="s">
        <v>308</v>
      </c>
      <c r="D20" s="3">
        <v>14</v>
      </c>
      <c r="E20" s="47">
        <v>13134070</v>
      </c>
      <c r="F20" s="167">
        <v>1227.01</v>
      </c>
      <c r="G20" s="167"/>
      <c r="H20" s="167">
        <f t="shared" si="0"/>
        <v>1227.01</v>
      </c>
    </row>
    <row r="21" spans="1:8">
      <c r="A21" s="25">
        <v>45111</v>
      </c>
      <c r="B21" s="3" t="s">
        <v>1135</v>
      </c>
      <c r="C21" s="3" t="s">
        <v>204</v>
      </c>
      <c r="D21" s="3">
        <v>15</v>
      </c>
      <c r="E21" s="47">
        <v>13134070</v>
      </c>
      <c r="F21" s="167">
        <v>400</v>
      </c>
      <c r="G21" s="167"/>
      <c r="H21" s="167">
        <f t="shared" si="0"/>
        <v>400</v>
      </c>
    </row>
    <row r="22" spans="1:8">
      <c r="A22" s="25">
        <v>45145</v>
      </c>
      <c r="B22" s="3" t="s">
        <v>1135</v>
      </c>
      <c r="C22" s="3" t="s">
        <v>543</v>
      </c>
      <c r="D22" s="3">
        <v>16</v>
      </c>
      <c r="E22" s="47">
        <v>13144867</v>
      </c>
      <c r="F22" s="167">
        <v>800</v>
      </c>
      <c r="G22" s="167"/>
      <c r="H22" s="167">
        <f t="shared" si="0"/>
        <v>800</v>
      </c>
    </row>
    <row r="23" spans="1:8">
      <c r="A23" s="25">
        <v>45147</v>
      </c>
      <c r="B23" s="3" t="s">
        <v>359</v>
      </c>
      <c r="C23" s="3" t="s">
        <v>204</v>
      </c>
      <c r="D23" s="3">
        <v>98</v>
      </c>
      <c r="E23" s="47" t="s">
        <v>1189</v>
      </c>
      <c r="F23" s="167">
        <v>350</v>
      </c>
      <c r="G23" s="167"/>
      <c r="H23" s="167">
        <f t="shared" si="0"/>
        <v>350</v>
      </c>
    </row>
    <row r="24" spans="1:8">
      <c r="A24" s="25">
        <v>45147</v>
      </c>
      <c r="B24" s="3" t="s">
        <v>1160</v>
      </c>
      <c r="C24" s="3" t="s">
        <v>238</v>
      </c>
      <c r="D24" s="3">
        <v>1015</v>
      </c>
      <c r="E24" s="47" t="s">
        <v>1188</v>
      </c>
      <c r="F24" s="167">
        <v>410</v>
      </c>
      <c r="G24" s="167"/>
      <c r="H24" s="167">
        <f t="shared" si="0"/>
        <v>410</v>
      </c>
    </row>
    <row r="25" spans="1:8">
      <c r="A25" s="25">
        <v>45147</v>
      </c>
      <c r="B25" s="3" t="s">
        <v>134</v>
      </c>
      <c r="C25" s="3" t="s">
        <v>1190</v>
      </c>
      <c r="D25" s="3" t="s">
        <v>1157</v>
      </c>
      <c r="E25" s="47">
        <v>13160662</v>
      </c>
      <c r="F25" s="167"/>
      <c r="G25" s="167">
        <v>300</v>
      </c>
      <c r="H25" s="167">
        <f t="shared" si="0"/>
        <v>300</v>
      </c>
    </row>
    <row r="26" spans="1:8">
      <c r="A26" s="25">
        <v>45148</v>
      </c>
      <c r="B26" s="3" t="s">
        <v>1195</v>
      </c>
      <c r="C26" s="3" t="s">
        <v>1196</v>
      </c>
      <c r="D26" s="3">
        <v>193</v>
      </c>
      <c r="E26" s="47">
        <v>13171297</v>
      </c>
      <c r="F26" s="167"/>
      <c r="G26" s="167">
        <v>550</v>
      </c>
      <c r="H26" s="167">
        <f t="shared" si="0"/>
        <v>550</v>
      </c>
    </row>
    <row r="27" spans="1:8">
      <c r="A27" s="25">
        <v>45152</v>
      </c>
      <c r="B27" s="3" t="s">
        <v>872</v>
      </c>
      <c r="C27" s="3" t="s">
        <v>140</v>
      </c>
      <c r="D27" s="3">
        <v>21</v>
      </c>
      <c r="E27" s="47" t="s">
        <v>1198</v>
      </c>
      <c r="F27" s="167">
        <v>100</v>
      </c>
      <c r="G27" s="167"/>
      <c r="H27" s="167">
        <f t="shared" si="0"/>
        <v>100</v>
      </c>
    </row>
    <row r="28" spans="1:8">
      <c r="A28" s="25">
        <v>45152</v>
      </c>
      <c r="B28" s="3" t="s">
        <v>1135</v>
      </c>
      <c r="C28" s="3" t="s">
        <v>543</v>
      </c>
      <c r="D28" s="3">
        <v>17</v>
      </c>
      <c r="E28" s="47" t="s">
        <v>1199</v>
      </c>
      <c r="F28" s="167">
        <v>200</v>
      </c>
      <c r="G28" s="167"/>
      <c r="H28" s="167">
        <f t="shared" si="0"/>
        <v>200</v>
      </c>
    </row>
    <row r="29" spans="1:8">
      <c r="A29" s="25">
        <v>45152</v>
      </c>
      <c r="B29" s="3" t="s">
        <v>1135</v>
      </c>
      <c r="C29" s="3" t="s">
        <v>1200</v>
      </c>
      <c r="D29" s="3" t="s">
        <v>1157</v>
      </c>
      <c r="E29" s="47" t="s">
        <v>1199</v>
      </c>
      <c r="F29" s="167"/>
      <c r="G29" s="167">
        <v>1500</v>
      </c>
      <c r="H29" s="167">
        <f t="shared" si="0"/>
        <v>1500</v>
      </c>
    </row>
    <row r="30" spans="1:8">
      <c r="A30" s="25">
        <v>45152</v>
      </c>
      <c r="B30" s="3" t="s">
        <v>1204</v>
      </c>
      <c r="C30" s="3" t="s">
        <v>1204</v>
      </c>
      <c r="D30" s="3" t="s">
        <v>1205</v>
      </c>
      <c r="E30" s="3">
        <v>57249300</v>
      </c>
      <c r="F30" s="167"/>
      <c r="G30" s="167">
        <v>3300.46</v>
      </c>
      <c r="H30" s="167">
        <f t="shared" si="0"/>
        <v>3300.46</v>
      </c>
    </row>
    <row r="31" spans="1:8">
      <c r="A31" s="25">
        <v>45153</v>
      </c>
      <c r="B31" s="3" t="s">
        <v>14</v>
      </c>
      <c r="C31" s="3" t="s">
        <v>14</v>
      </c>
      <c r="D31" s="3"/>
      <c r="E31" s="3"/>
      <c r="F31" s="167"/>
      <c r="G31" s="167">
        <v>1084.57</v>
      </c>
      <c r="H31" s="167">
        <f t="shared" si="0"/>
        <v>1084.57</v>
      </c>
    </row>
    <row r="32" spans="1:8">
      <c r="A32" s="25">
        <v>45154</v>
      </c>
      <c r="B32" s="3" t="s">
        <v>1214</v>
      </c>
      <c r="C32" s="3" t="s">
        <v>308</v>
      </c>
      <c r="D32" s="3" t="s">
        <v>1215</v>
      </c>
      <c r="E32" s="3">
        <v>57285594</v>
      </c>
      <c r="F32" s="167">
        <v>2000</v>
      </c>
      <c r="G32" s="167"/>
      <c r="H32" s="167">
        <f t="shared" si="0"/>
        <v>2000</v>
      </c>
    </row>
    <row r="33" spans="1:8">
      <c r="A33" s="25">
        <v>45154</v>
      </c>
      <c r="B33" s="3" t="s">
        <v>1150</v>
      </c>
      <c r="C33" s="3" t="s">
        <v>591</v>
      </c>
      <c r="D33" s="3" t="s">
        <v>1147</v>
      </c>
      <c r="E33" s="3">
        <v>57287441</v>
      </c>
      <c r="F33" s="167">
        <v>125</v>
      </c>
      <c r="G33" s="167"/>
      <c r="H33" s="167">
        <f t="shared" si="0"/>
        <v>125</v>
      </c>
    </row>
    <row r="34" spans="1:8">
      <c r="A34" s="25">
        <v>45155</v>
      </c>
      <c r="B34" s="3" t="s">
        <v>872</v>
      </c>
      <c r="C34" s="3" t="s">
        <v>140</v>
      </c>
      <c r="D34" s="3">
        <v>22</v>
      </c>
      <c r="E34" s="3">
        <v>13201983</v>
      </c>
      <c r="F34" s="167">
        <v>100</v>
      </c>
      <c r="G34" s="167"/>
      <c r="H34" s="167">
        <f t="shared" si="0"/>
        <v>100</v>
      </c>
    </row>
    <row r="35" spans="1:8">
      <c r="A35" s="25">
        <v>45155</v>
      </c>
      <c r="B35" s="3" t="s">
        <v>13</v>
      </c>
      <c r="C35" s="3" t="s">
        <v>591</v>
      </c>
      <c r="D35" s="3">
        <v>31</v>
      </c>
      <c r="E35" s="3" t="s">
        <v>1227</v>
      </c>
      <c r="F35" s="167">
        <v>1500</v>
      </c>
      <c r="G35" s="167"/>
      <c r="H35" s="167">
        <f t="shared" si="0"/>
        <v>1500</v>
      </c>
    </row>
    <row r="36" spans="1:8">
      <c r="A36" s="25">
        <v>45155</v>
      </c>
      <c r="B36" s="3" t="s">
        <v>1139</v>
      </c>
      <c r="C36" s="3" t="s">
        <v>543</v>
      </c>
      <c r="D36" s="3">
        <v>16</v>
      </c>
      <c r="E36" s="3" t="s">
        <v>1228</v>
      </c>
      <c r="F36" s="167"/>
      <c r="G36" s="167">
        <v>1949.99</v>
      </c>
      <c r="H36" s="167">
        <f t="shared" si="0"/>
        <v>1949.99</v>
      </c>
    </row>
    <row r="37" spans="1:8" ht="15.75">
      <c r="A37" s="25">
        <v>45155</v>
      </c>
      <c r="B37" s="3" t="s">
        <v>433</v>
      </c>
      <c r="C37" s="3" t="s">
        <v>793</v>
      </c>
      <c r="D37" s="178">
        <v>5</v>
      </c>
      <c r="E37" s="3" t="s">
        <v>1229</v>
      </c>
      <c r="F37" s="167">
        <v>78.62</v>
      </c>
      <c r="G37" s="167">
        <v>2121.38</v>
      </c>
      <c r="H37" s="167">
        <f t="shared" si="0"/>
        <v>2200</v>
      </c>
    </row>
    <row r="38" spans="1:8">
      <c r="A38" s="25">
        <v>45155</v>
      </c>
      <c r="B38" s="3" t="s">
        <v>359</v>
      </c>
      <c r="C38" s="3" t="s">
        <v>204</v>
      </c>
      <c r="D38" s="3" t="s">
        <v>1147</v>
      </c>
      <c r="E38" s="3" t="s">
        <v>1230</v>
      </c>
      <c r="F38" s="167">
        <v>250</v>
      </c>
      <c r="G38" s="167"/>
      <c r="H38" s="167">
        <f t="shared" si="0"/>
        <v>250</v>
      </c>
    </row>
    <row r="39" spans="1:8">
      <c r="A39" s="25">
        <v>45155</v>
      </c>
      <c r="B39" s="3" t="s">
        <v>1231</v>
      </c>
      <c r="C39" s="3" t="s">
        <v>1231</v>
      </c>
      <c r="D39" s="3">
        <v>324803</v>
      </c>
      <c r="E39" s="3" t="s">
        <v>1232</v>
      </c>
      <c r="F39" s="167"/>
      <c r="G39" s="167">
        <v>381.69</v>
      </c>
      <c r="H39" s="167">
        <f t="shared" si="0"/>
        <v>381.69</v>
      </c>
    </row>
    <row r="40" spans="1:8">
      <c r="A40" s="25">
        <v>45156</v>
      </c>
      <c r="B40" s="3" t="s">
        <v>1150</v>
      </c>
      <c r="C40" s="3" t="s">
        <v>591</v>
      </c>
      <c r="D40" s="3">
        <v>1</v>
      </c>
      <c r="E40" s="3" t="s">
        <v>1246</v>
      </c>
      <c r="F40" s="167">
        <v>100</v>
      </c>
      <c r="G40" s="167"/>
      <c r="H40" s="167">
        <f t="shared" si="0"/>
        <v>100</v>
      </c>
    </row>
    <row r="41" spans="1:8">
      <c r="A41" s="25">
        <v>45156</v>
      </c>
      <c r="B41" s="3" t="s">
        <v>1135</v>
      </c>
      <c r="C41" s="3" t="s">
        <v>308</v>
      </c>
      <c r="D41" s="3">
        <v>18</v>
      </c>
      <c r="E41" s="3" t="s">
        <v>1247</v>
      </c>
      <c r="F41" s="167">
        <v>2000</v>
      </c>
      <c r="G41" s="167"/>
      <c r="H41" s="167">
        <f t="shared" si="0"/>
        <v>2000</v>
      </c>
    </row>
    <row r="42" spans="1:8">
      <c r="A42" s="25">
        <v>45156</v>
      </c>
      <c r="B42" s="3" t="s">
        <v>1135</v>
      </c>
      <c r="C42" s="3" t="s">
        <v>204</v>
      </c>
      <c r="D42" s="3">
        <v>18</v>
      </c>
      <c r="E42" s="3" t="s">
        <v>1247</v>
      </c>
      <c r="F42" s="167">
        <v>195</v>
      </c>
      <c r="G42" s="167"/>
      <c r="H42" s="167">
        <f t="shared" si="0"/>
        <v>195</v>
      </c>
    </row>
    <row r="43" spans="1:8">
      <c r="A43" s="25">
        <v>45156</v>
      </c>
      <c r="B43" s="3" t="s">
        <v>1135</v>
      </c>
      <c r="C43" s="3" t="s">
        <v>1253</v>
      </c>
      <c r="D43" s="3">
        <v>18</v>
      </c>
      <c r="E43" s="3" t="s">
        <v>1247</v>
      </c>
      <c r="F43" s="167"/>
      <c r="G43" s="167">
        <v>217</v>
      </c>
      <c r="H43" s="167">
        <f t="shared" si="0"/>
        <v>217</v>
      </c>
    </row>
    <row r="44" spans="1:8">
      <c r="A44" s="25">
        <v>45159</v>
      </c>
      <c r="B44" s="3" t="s">
        <v>1135</v>
      </c>
      <c r="C44" s="3" t="s">
        <v>204</v>
      </c>
      <c r="D44" s="3">
        <v>19</v>
      </c>
      <c r="E44" s="3" t="s">
        <v>1248</v>
      </c>
      <c r="F44" s="167">
        <v>100</v>
      </c>
      <c r="G44" s="167"/>
      <c r="H44" s="167">
        <f t="shared" si="0"/>
        <v>100</v>
      </c>
    </row>
    <row r="45" spans="1:8">
      <c r="A45" s="25">
        <v>45159</v>
      </c>
      <c r="B45" s="3" t="s">
        <v>1135</v>
      </c>
      <c r="C45" s="3" t="s">
        <v>204</v>
      </c>
      <c r="D45" s="3">
        <v>19</v>
      </c>
      <c r="E45" s="3">
        <v>57358398</v>
      </c>
      <c r="F45" s="167">
        <v>300</v>
      </c>
      <c r="G45" s="167"/>
      <c r="H45" s="167">
        <f t="shared" si="0"/>
        <v>300</v>
      </c>
    </row>
    <row r="46" spans="1:8">
      <c r="A46" s="25">
        <v>45159</v>
      </c>
      <c r="B46" s="3" t="s">
        <v>433</v>
      </c>
      <c r="C46" s="3" t="s">
        <v>793</v>
      </c>
      <c r="D46" s="3" t="s">
        <v>1249</v>
      </c>
      <c r="E46" s="3">
        <v>57370079</v>
      </c>
      <c r="F46" s="167">
        <v>150</v>
      </c>
      <c r="G46" s="167"/>
      <c r="H46" s="167">
        <f t="shared" si="0"/>
        <v>150</v>
      </c>
    </row>
    <row r="47" spans="1:8">
      <c r="A47" s="25">
        <v>45159</v>
      </c>
      <c r="B47" s="3" t="s">
        <v>433</v>
      </c>
      <c r="C47" s="3" t="s">
        <v>793</v>
      </c>
      <c r="D47" s="3" t="s">
        <v>1250</v>
      </c>
      <c r="E47" s="3" t="s">
        <v>1252</v>
      </c>
      <c r="F47" s="167">
        <v>2500</v>
      </c>
      <c r="G47" s="167"/>
      <c r="H47" s="167">
        <f t="shared" si="0"/>
        <v>2500</v>
      </c>
    </row>
    <row r="48" spans="1:8">
      <c r="A48" s="25">
        <v>45008</v>
      </c>
      <c r="B48" s="3" t="s">
        <v>433</v>
      </c>
      <c r="C48" s="3" t="s">
        <v>793</v>
      </c>
      <c r="D48" s="3" t="s">
        <v>1250</v>
      </c>
      <c r="E48" s="3" t="s">
        <v>1251</v>
      </c>
      <c r="F48" s="167">
        <v>200</v>
      </c>
      <c r="G48" s="167"/>
      <c r="H48" s="167">
        <f t="shared" si="0"/>
        <v>200</v>
      </c>
    </row>
    <row r="49" spans="1:8">
      <c r="A49" s="25">
        <v>45161</v>
      </c>
      <c r="B49" s="3" t="s">
        <v>13</v>
      </c>
      <c r="C49" s="3" t="s">
        <v>140</v>
      </c>
      <c r="D49" s="3">
        <v>33</v>
      </c>
      <c r="E49" s="3">
        <v>57372711</v>
      </c>
      <c r="F49" s="167">
        <v>350</v>
      </c>
      <c r="G49" s="167"/>
      <c r="H49" s="167">
        <f t="shared" si="0"/>
        <v>350</v>
      </c>
    </row>
    <row r="50" spans="1:8">
      <c r="A50" s="25">
        <v>45161</v>
      </c>
      <c r="B50" s="3" t="s">
        <v>433</v>
      </c>
      <c r="C50" s="3" t="s">
        <v>793</v>
      </c>
      <c r="D50" s="3" t="s">
        <v>1261</v>
      </c>
      <c r="E50" s="3" t="s">
        <v>1259</v>
      </c>
      <c r="F50" s="167">
        <v>200</v>
      </c>
      <c r="G50" s="167"/>
      <c r="H50" s="167">
        <f t="shared" si="0"/>
        <v>200</v>
      </c>
    </row>
    <row r="51" spans="1:8">
      <c r="A51" s="25">
        <v>45161</v>
      </c>
      <c r="B51" s="3" t="s">
        <v>1150</v>
      </c>
      <c r="C51" s="3" t="s">
        <v>140</v>
      </c>
      <c r="D51" s="3">
        <v>3</v>
      </c>
      <c r="E51" s="3" t="s">
        <v>1260</v>
      </c>
      <c r="F51" s="167">
        <v>200</v>
      </c>
      <c r="G51" s="167"/>
      <c r="H51" s="167">
        <f t="shared" si="0"/>
        <v>200</v>
      </c>
    </row>
    <row r="52" spans="1:8">
      <c r="A52" s="25">
        <v>45162</v>
      </c>
      <c r="B52" s="3" t="s">
        <v>1150</v>
      </c>
      <c r="C52" s="3" t="s">
        <v>140</v>
      </c>
      <c r="D52" s="3">
        <v>5</v>
      </c>
      <c r="E52" s="3">
        <v>13239280</v>
      </c>
      <c r="F52" s="167">
        <v>1672.25</v>
      </c>
      <c r="G52" s="167"/>
      <c r="H52" s="167">
        <f t="shared" si="0"/>
        <v>1672.25</v>
      </c>
    </row>
    <row r="53" spans="1:8">
      <c r="A53" s="25">
        <v>45162</v>
      </c>
      <c r="B53" s="3" t="s">
        <v>1160</v>
      </c>
      <c r="C53" s="3" t="s">
        <v>238</v>
      </c>
      <c r="D53" s="3">
        <v>1092</v>
      </c>
      <c r="E53" s="3" t="s">
        <v>1269</v>
      </c>
      <c r="F53" s="167"/>
      <c r="G53" s="167">
        <v>600</v>
      </c>
      <c r="H53" s="167">
        <f t="shared" si="0"/>
        <v>600</v>
      </c>
    </row>
    <row r="54" spans="1:8">
      <c r="A54" s="25">
        <v>45162</v>
      </c>
      <c r="B54" s="3" t="s">
        <v>1158</v>
      </c>
      <c r="C54" s="3" t="s">
        <v>1270</v>
      </c>
      <c r="D54" s="3">
        <v>1254</v>
      </c>
      <c r="E54" s="3" t="s">
        <v>1271</v>
      </c>
      <c r="F54" s="167"/>
      <c r="G54" s="167">
        <v>650</v>
      </c>
      <c r="H54" s="167">
        <f t="shared" si="0"/>
        <v>650</v>
      </c>
    </row>
    <row r="55" spans="1:8">
      <c r="A55" s="25">
        <v>45161</v>
      </c>
      <c r="B55" s="3" t="s">
        <v>1204</v>
      </c>
      <c r="C55" s="3" t="s">
        <v>1204</v>
      </c>
      <c r="D55" s="3">
        <v>26964</v>
      </c>
      <c r="E55" s="3">
        <v>13233483</v>
      </c>
      <c r="F55" s="167"/>
      <c r="G55" s="167">
        <v>2848.11</v>
      </c>
      <c r="H55" s="167">
        <f t="shared" si="0"/>
        <v>2848.11</v>
      </c>
    </row>
    <row r="56" spans="1:8">
      <c r="A56" s="25">
        <v>45161</v>
      </c>
      <c r="B56" s="3" t="s">
        <v>1272</v>
      </c>
      <c r="C56" s="3" t="s">
        <v>1273</v>
      </c>
      <c r="D56" s="3">
        <v>391</v>
      </c>
      <c r="E56" s="3">
        <v>13233547</v>
      </c>
      <c r="F56" s="167"/>
      <c r="G56" s="167">
        <v>550</v>
      </c>
      <c r="H56" s="167">
        <f t="shared" si="0"/>
        <v>550</v>
      </c>
    </row>
    <row r="57" spans="1:8">
      <c r="A57" s="25">
        <v>45162</v>
      </c>
      <c r="B57" s="3" t="s">
        <v>1274</v>
      </c>
      <c r="C57" s="3" t="s">
        <v>1270</v>
      </c>
      <c r="D57" s="3">
        <v>1254</v>
      </c>
      <c r="E57" s="3">
        <v>13239324</v>
      </c>
      <c r="F57" s="167"/>
      <c r="G57" s="167">
        <v>20</v>
      </c>
      <c r="H57" s="167">
        <f t="shared" si="0"/>
        <v>20</v>
      </c>
    </row>
    <row r="58" spans="1:8">
      <c r="A58" s="25">
        <v>45163</v>
      </c>
      <c r="B58" s="3" t="s">
        <v>1135</v>
      </c>
      <c r="C58" s="3" t="s">
        <v>204</v>
      </c>
      <c r="D58" s="3">
        <v>22</v>
      </c>
      <c r="E58" s="3">
        <v>1352</v>
      </c>
      <c r="F58" s="167">
        <v>150</v>
      </c>
      <c r="G58" s="167"/>
      <c r="H58" s="167">
        <f t="shared" si="0"/>
        <v>150</v>
      </c>
    </row>
    <row r="59" spans="1:8">
      <c r="A59" s="25">
        <v>45166</v>
      </c>
      <c r="B59" s="3" t="s">
        <v>1135</v>
      </c>
      <c r="C59" s="3" t="s">
        <v>308</v>
      </c>
      <c r="D59" s="3">
        <v>21</v>
      </c>
      <c r="E59" s="3" t="s">
        <v>1284</v>
      </c>
      <c r="F59" s="167">
        <v>660</v>
      </c>
      <c r="G59" s="167"/>
      <c r="H59" s="167">
        <f t="shared" si="0"/>
        <v>660</v>
      </c>
    </row>
    <row r="60" spans="1:8">
      <c r="A60" s="25">
        <v>45166</v>
      </c>
      <c r="B60" s="3" t="s">
        <v>433</v>
      </c>
      <c r="C60" s="3" t="s">
        <v>793</v>
      </c>
      <c r="D60" s="3">
        <v>9</v>
      </c>
      <c r="E60" s="3" t="s">
        <v>1280</v>
      </c>
      <c r="F60" s="167">
        <v>550</v>
      </c>
      <c r="G60" s="167"/>
      <c r="H60" s="167">
        <f t="shared" si="0"/>
        <v>550</v>
      </c>
    </row>
    <row r="61" spans="1:8">
      <c r="A61" s="25">
        <v>45166</v>
      </c>
      <c r="B61" s="3" t="s">
        <v>1150</v>
      </c>
      <c r="C61" s="3" t="s">
        <v>140</v>
      </c>
      <c r="D61" s="3">
        <v>7</v>
      </c>
      <c r="E61" s="3">
        <v>1356</v>
      </c>
      <c r="F61" s="167">
        <v>220</v>
      </c>
      <c r="G61" s="167"/>
      <c r="H61" s="167">
        <f t="shared" si="0"/>
        <v>220</v>
      </c>
    </row>
    <row r="62" spans="1:8">
      <c r="A62" s="25">
        <v>45166</v>
      </c>
      <c r="B62" s="3" t="s">
        <v>1281</v>
      </c>
      <c r="C62" s="3" t="s">
        <v>140</v>
      </c>
      <c r="D62" s="3">
        <v>253</v>
      </c>
      <c r="E62" s="3">
        <v>1353</v>
      </c>
      <c r="F62" s="167">
        <v>280</v>
      </c>
      <c r="G62" s="167"/>
      <c r="H62" s="167">
        <f t="shared" si="0"/>
        <v>280</v>
      </c>
    </row>
    <row r="63" spans="1:8">
      <c r="A63" s="25">
        <v>45166</v>
      </c>
      <c r="B63" s="3" t="s">
        <v>1135</v>
      </c>
      <c r="C63" s="3" t="s">
        <v>204</v>
      </c>
      <c r="D63" s="3">
        <v>23</v>
      </c>
      <c r="E63" s="3">
        <v>1359</v>
      </c>
      <c r="F63" s="167">
        <v>911</v>
      </c>
      <c r="G63" s="167"/>
      <c r="H63" s="167">
        <f t="shared" si="0"/>
        <v>911</v>
      </c>
    </row>
    <row r="64" spans="1:8">
      <c r="A64" s="25">
        <v>45166</v>
      </c>
      <c r="B64" s="3" t="s">
        <v>1139</v>
      </c>
      <c r="C64" s="3" t="s">
        <v>543</v>
      </c>
      <c r="D64" s="3">
        <v>17</v>
      </c>
      <c r="E64" s="3">
        <v>1360</v>
      </c>
      <c r="F64" s="167"/>
      <c r="G64" s="167">
        <v>407.97</v>
      </c>
      <c r="H64" s="167">
        <f t="shared" si="0"/>
        <v>407.97</v>
      </c>
    </row>
    <row r="65" spans="1:8">
      <c r="A65" s="25">
        <v>45168</v>
      </c>
      <c r="B65" s="3" t="s">
        <v>1150</v>
      </c>
      <c r="C65" s="3" t="s">
        <v>254</v>
      </c>
      <c r="D65" s="3">
        <v>8</v>
      </c>
      <c r="E65" s="3">
        <v>1361</v>
      </c>
      <c r="F65" s="167">
        <v>150</v>
      </c>
      <c r="G65" s="167"/>
      <c r="H65" s="167">
        <f t="shared" si="0"/>
        <v>150</v>
      </c>
    </row>
    <row r="66" spans="1:8">
      <c r="A66" s="25">
        <v>45168</v>
      </c>
      <c r="B66" s="3" t="s">
        <v>1150</v>
      </c>
      <c r="C66" s="3" t="s">
        <v>140</v>
      </c>
      <c r="D66" s="3">
        <v>8</v>
      </c>
      <c r="E66" s="3">
        <v>1361</v>
      </c>
      <c r="F66" s="167">
        <v>100</v>
      </c>
      <c r="G66" s="167"/>
      <c r="H66" s="167">
        <f t="shared" si="0"/>
        <v>100</v>
      </c>
    </row>
    <row r="67" spans="1:8">
      <c r="A67" s="25">
        <v>45168</v>
      </c>
      <c r="B67" s="3" t="s">
        <v>433</v>
      </c>
      <c r="C67" s="3" t="s">
        <v>793</v>
      </c>
      <c r="D67" s="3">
        <v>10</v>
      </c>
      <c r="E67" s="3">
        <v>1362</v>
      </c>
      <c r="F67" s="167">
        <v>200</v>
      </c>
      <c r="G67" s="167"/>
      <c r="H67" s="167">
        <f t="shared" si="0"/>
        <v>200</v>
      </c>
    </row>
    <row r="68" spans="1:8">
      <c r="A68" s="25">
        <v>45168</v>
      </c>
      <c r="B68" s="3" t="s">
        <v>359</v>
      </c>
      <c r="C68" s="3" t="s">
        <v>204</v>
      </c>
      <c r="D68" s="3">
        <v>99</v>
      </c>
      <c r="E68" s="3">
        <v>1363</v>
      </c>
      <c r="F68" s="167">
        <v>410</v>
      </c>
      <c r="G68" s="167"/>
      <c r="H68" s="167">
        <f t="shared" si="0"/>
        <v>410</v>
      </c>
    </row>
    <row r="69" spans="1:8">
      <c r="A69" s="25">
        <v>45168</v>
      </c>
      <c r="B69" s="3" t="s">
        <v>1135</v>
      </c>
      <c r="C69" s="3" t="s">
        <v>1200</v>
      </c>
      <c r="D69" s="3" t="s">
        <v>1282</v>
      </c>
      <c r="E69" s="3">
        <v>1364</v>
      </c>
      <c r="F69" s="167"/>
      <c r="G69" s="167">
        <v>200</v>
      </c>
      <c r="H69" s="167">
        <f t="shared" ref="H69:H74" si="1">F69+G69</f>
        <v>200</v>
      </c>
    </row>
    <row r="70" spans="1:8">
      <c r="A70" s="25">
        <v>45169</v>
      </c>
      <c r="B70" s="3" t="s">
        <v>1139</v>
      </c>
      <c r="C70" s="3" t="s">
        <v>543</v>
      </c>
      <c r="D70" s="3">
        <v>18</v>
      </c>
      <c r="E70" s="3">
        <v>1365</v>
      </c>
      <c r="F70" s="167">
        <v>230</v>
      </c>
      <c r="G70" s="167">
        <v>270</v>
      </c>
      <c r="H70" s="167">
        <f t="shared" si="1"/>
        <v>500</v>
      </c>
    </row>
    <row r="71" spans="1:8">
      <c r="A71" s="25">
        <v>45169</v>
      </c>
      <c r="B71" s="3" t="s">
        <v>872</v>
      </c>
      <c r="C71" s="3" t="s">
        <v>872</v>
      </c>
      <c r="D71" s="3">
        <v>23</v>
      </c>
      <c r="E71" s="3">
        <v>1366</v>
      </c>
      <c r="F71" s="167"/>
      <c r="G71" s="167">
        <v>440</v>
      </c>
      <c r="H71" s="167">
        <f t="shared" si="1"/>
        <v>440</v>
      </c>
    </row>
    <row r="72" spans="1:8">
      <c r="A72" s="25">
        <v>45169</v>
      </c>
      <c r="B72" s="3" t="s">
        <v>1296</v>
      </c>
      <c r="C72" s="3" t="s">
        <v>1296</v>
      </c>
      <c r="D72" s="3">
        <v>23</v>
      </c>
      <c r="E72" s="3">
        <v>1368</v>
      </c>
      <c r="F72" s="167"/>
      <c r="G72" s="167">
        <v>220</v>
      </c>
      <c r="H72" s="167">
        <f t="shared" si="1"/>
        <v>220</v>
      </c>
    </row>
    <row r="73" spans="1:8">
      <c r="A73" s="25">
        <v>45169</v>
      </c>
      <c r="B73" s="3" t="s">
        <v>1153</v>
      </c>
      <c r="C73" s="3" t="s">
        <v>1153</v>
      </c>
      <c r="D73" s="3">
        <v>153</v>
      </c>
      <c r="E73" s="3">
        <v>13275629</v>
      </c>
      <c r="F73" s="167"/>
      <c r="G73" s="167">
        <v>100</v>
      </c>
      <c r="H73" s="167">
        <f t="shared" si="1"/>
        <v>100</v>
      </c>
    </row>
    <row r="74" spans="1:8">
      <c r="A74" s="25">
        <v>45169</v>
      </c>
      <c r="B74" s="3" t="s">
        <v>1300</v>
      </c>
      <c r="C74" s="3" t="s">
        <v>1153</v>
      </c>
      <c r="D74" s="3" t="s">
        <v>1282</v>
      </c>
      <c r="E74" s="3">
        <v>13275668</v>
      </c>
      <c r="F74" s="167"/>
      <c r="G74" s="167">
        <v>821.55</v>
      </c>
      <c r="H74" s="167">
        <f t="shared" si="1"/>
        <v>821.55</v>
      </c>
    </row>
    <row r="81" spans="1:8" ht="27">
      <c r="A81" s="241" t="s">
        <v>1302</v>
      </c>
      <c r="B81" s="242"/>
      <c r="C81" s="242"/>
      <c r="D81" s="242"/>
      <c r="E81" s="242"/>
      <c r="F81" s="242"/>
      <c r="G81" s="242"/>
      <c r="H81" s="243"/>
    </row>
    <row r="82" spans="1:8" ht="15.75">
      <c r="A82" s="176" t="s">
        <v>34</v>
      </c>
      <c r="B82" s="176" t="s">
        <v>1137</v>
      </c>
      <c r="C82" s="176" t="s">
        <v>1138</v>
      </c>
      <c r="D82" s="176" t="s">
        <v>1131</v>
      </c>
      <c r="E82" s="176" t="s">
        <v>1136</v>
      </c>
      <c r="F82" s="176" t="s">
        <v>110</v>
      </c>
      <c r="G82" s="176" t="s">
        <v>1132</v>
      </c>
      <c r="H82" s="176" t="s">
        <v>1133</v>
      </c>
    </row>
    <row r="83" spans="1:8">
      <c r="A83" s="25">
        <v>45170</v>
      </c>
      <c r="B83" s="3" t="s">
        <v>356</v>
      </c>
      <c r="C83" s="3" t="s">
        <v>356</v>
      </c>
      <c r="D83" s="3" t="s">
        <v>1147</v>
      </c>
      <c r="E83" s="47">
        <v>1369</v>
      </c>
      <c r="F83" s="167"/>
      <c r="G83" s="167">
        <v>116.26</v>
      </c>
      <c r="H83" s="167">
        <f>F83+G83</f>
        <v>116.26</v>
      </c>
    </row>
    <row r="84" spans="1:8">
      <c r="A84" s="25">
        <v>45170</v>
      </c>
      <c r="B84" s="3" t="s">
        <v>1303</v>
      </c>
      <c r="C84" s="3" t="s">
        <v>1169</v>
      </c>
      <c r="D84" s="3">
        <v>11</v>
      </c>
      <c r="E84" s="47">
        <v>1370</v>
      </c>
      <c r="F84" s="167">
        <v>500</v>
      </c>
      <c r="G84" s="167"/>
      <c r="H84" s="167">
        <f t="shared" ref="H84:H147" si="2">F84+G84</f>
        <v>500</v>
      </c>
    </row>
    <row r="85" spans="1:8">
      <c r="A85" s="25">
        <v>45170</v>
      </c>
      <c r="B85" s="3" t="s">
        <v>1304</v>
      </c>
      <c r="C85" s="3" t="s">
        <v>1305</v>
      </c>
      <c r="D85" s="3" t="s">
        <v>1147</v>
      </c>
      <c r="E85" s="47">
        <v>1371</v>
      </c>
      <c r="F85" s="167"/>
      <c r="G85" s="167">
        <v>260</v>
      </c>
      <c r="H85" s="167">
        <f t="shared" si="2"/>
        <v>260</v>
      </c>
    </row>
    <row r="86" spans="1:8">
      <c r="A86" s="25">
        <v>45170</v>
      </c>
      <c r="B86" s="3" t="s">
        <v>1306</v>
      </c>
      <c r="C86" s="3" t="s">
        <v>1306</v>
      </c>
      <c r="D86" s="3" t="s">
        <v>1147</v>
      </c>
      <c r="E86" s="47">
        <v>1372</v>
      </c>
      <c r="F86" s="167"/>
      <c r="G86" s="167">
        <v>241</v>
      </c>
      <c r="H86" s="167">
        <f t="shared" si="2"/>
        <v>241</v>
      </c>
    </row>
    <row r="87" spans="1:8">
      <c r="A87" s="25">
        <v>45170</v>
      </c>
      <c r="B87" s="3" t="s">
        <v>1304</v>
      </c>
      <c r="C87" s="3" t="s">
        <v>1305</v>
      </c>
      <c r="D87" s="3">
        <v>24</v>
      </c>
      <c r="E87" s="47">
        <v>1373</v>
      </c>
      <c r="F87" s="167"/>
      <c r="G87" s="167">
        <v>217.5</v>
      </c>
      <c r="H87" s="167">
        <f t="shared" si="2"/>
        <v>217.5</v>
      </c>
    </row>
    <row r="88" spans="1:8">
      <c r="A88" s="25">
        <v>45170</v>
      </c>
      <c r="B88" s="3" t="s">
        <v>1150</v>
      </c>
      <c r="C88" s="3" t="s">
        <v>308</v>
      </c>
      <c r="D88" s="3">
        <v>9</v>
      </c>
      <c r="E88" s="47">
        <v>1374</v>
      </c>
      <c r="F88" s="167">
        <v>1000</v>
      </c>
      <c r="G88" s="167">
        <v>0</v>
      </c>
      <c r="H88" s="167">
        <f t="shared" si="2"/>
        <v>1000</v>
      </c>
    </row>
    <row r="89" spans="1:8">
      <c r="A89" s="25">
        <v>45170</v>
      </c>
      <c r="B89" s="3" t="s">
        <v>1312</v>
      </c>
      <c r="C89" s="3" t="s">
        <v>1313</v>
      </c>
      <c r="D89" s="3">
        <v>416</v>
      </c>
      <c r="E89" s="47" t="s">
        <v>1314</v>
      </c>
      <c r="F89" s="167"/>
      <c r="G89" s="167">
        <v>470</v>
      </c>
      <c r="H89" s="167">
        <f t="shared" si="2"/>
        <v>470</v>
      </c>
    </row>
    <row r="90" spans="1:8">
      <c r="A90" s="25">
        <v>45170</v>
      </c>
      <c r="B90" s="3" t="s">
        <v>13</v>
      </c>
      <c r="C90" s="3" t="s">
        <v>13</v>
      </c>
      <c r="D90" s="3" t="s">
        <v>1147</v>
      </c>
      <c r="E90" s="47" t="s">
        <v>1315</v>
      </c>
      <c r="F90" s="167"/>
      <c r="G90" s="167">
        <v>241.24</v>
      </c>
      <c r="H90" s="167">
        <f t="shared" si="2"/>
        <v>241.24</v>
      </c>
    </row>
    <row r="91" spans="1:8">
      <c r="A91" s="25">
        <v>45170</v>
      </c>
      <c r="B91" s="3" t="s">
        <v>1316</v>
      </c>
      <c r="C91" s="3" t="s">
        <v>1317</v>
      </c>
      <c r="D91" s="3">
        <v>28</v>
      </c>
      <c r="E91" s="47">
        <v>1375</v>
      </c>
      <c r="F91" s="167"/>
      <c r="G91" s="167">
        <v>490</v>
      </c>
      <c r="H91" s="167">
        <f t="shared" si="2"/>
        <v>490</v>
      </c>
    </row>
    <row r="92" spans="1:8">
      <c r="A92" s="25">
        <v>45170</v>
      </c>
      <c r="B92" s="3" t="s">
        <v>1322</v>
      </c>
      <c r="C92" s="3" t="s">
        <v>1323</v>
      </c>
      <c r="D92" s="3" t="s">
        <v>1147</v>
      </c>
      <c r="E92" s="47">
        <v>1376</v>
      </c>
      <c r="F92" s="167"/>
      <c r="G92" s="167">
        <v>41.24</v>
      </c>
      <c r="H92" s="167">
        <f t="shared" si="2"/>
        <v>41.24</v>
      </c>
    </row>
    <row r="93" spans="1:8">
      <c r="A93" s="25">
        <v>45170</v>
      </c>
      <c r="B93" s="3" t="s">
        <v>1150</v>
      </c>
      <c r="C93" s="3" t="s">
        <v>1149</v>
      </c>
      <c r="D93" s="3">
        <v>10</v>
      </c>
      <c r="E93" s="47">
        <v>1377</v>
      </c>
      <c r="F93" s="167"/>
      <c r="G93" s="167">
        <v>108.76</v>
      </c>
      <c r="H93" s="167">
        <f t="shared" si="2"/>
        <v>108.76</v>
      </c>
    </row>
    <row r="94" spans="1:8">
      <c r="A94" s="25">
        <v>45173</v>
      </c>
      <c r="B94" s="3" t="s">
        <v>1322</v>
      </c>
      <c r="C94" s="3" t="s">
        <v>1149</v>
      </c>
      <c r="D94" s="3" t="s">
        <v>1339</v>
      </c>
      <c r="E94" s="47">
        <v>1318</v>
      </c>
      <c r="F94" s="167"/>
      <c r="G94" s="167">
        <v>43.58</v>
      </c>
      <c r="H94" s="167">
        <f t="shared" si="2"/>
        <v>43.58</v>
      </c>
    </row>
    <row r="95" spans="1:8">
      <c r="A95" s="25">
        <v>45173</v>
      </c>
      <c r="B95" s="3" t="s">
        <v>13</v>
      </c>
      <c r="C95" s="3" t="s">
        <v>55</v>
      </c>
      <c r="D95" s="3">
        <v>34</v>
      </c>
      <c r="E95" s="47">
        <v>1379</v>
      </c>
      <c r="F95" s="167"/>
      <c r="G95" s="167">
        <v>214.29</v>
      </c>
      <c r="H95" s="167">
        <f t="shared" si="2"/>
        <v>214.29</v>
      </c>
    </row>
    <row r="96" spans="1:8">
      <c r="A96" s="25">
        <v>45173</v>
      </c>
      <c r="B96" s="3" t="s">
        <v>61</v>
      </c>
      <c r="C96" s="3" t="s">
        <v>55</v>
      </c>
      <c r="D96" s="3">
        <v>100</v>
      </c>
      <c r="E96" s="47">
        <v>1380</v>
      </c>
      <c r="F96" s="167"/>
      <c r="G96" s="167">
        <v>214.29</v>
      </c>
      <c r="H96" s="167">
        <f t="shared" si="2"/>
        <v>214.29</v>
      </c>
    </row>
    <row r="97" spans="1:8">
      <c r="A97" s="25">
        <v>45173</v>
      </c>
      <c r="B97" s="3" t="s">
        <v>1304</v>
      </c>
      <c r="C97" s="3" t="s">
        <v>55</v>
      </c>
      <c r="D97" s="3">
        <v>25</v>
      </c>
      <c r="E97" s="47">
        <v>1381</v>
      </c>
      <c r="F97" s="167"/>
      <c r="G97" s="167">
        <v>214.29</v>
      </c>
      <c r="H97" s="167">
        <f t="shared" si="2"/>
        <v>214.29</v>
      </c>
    </row>
    <row r="98" spans="1:8">
      <c r="A98" s="25">
        <v>45173</v>
      </c>
      <c r="B98" s="3" t="s">
        <v>1303</v>
      </c>
      <c r="C98" s="3" t="s">
        <v>55</v>
      </c>
      <c r="D98" s="3">
        <v>12</v>
      </c>
      <c r="E98" s="47">
        <v>1382</v>
      </c>
      <c r="F98" s="167"/>
      <c r="G98" s="167">
        <v>214.29</v>
      </c>
      <c r="H98" s="167">
        <f t="shared" si="2"/>
        <v>214.29</v>
      </c>
    </row>
    <row r="99" spans="1:8">
      <c r="A99" s="25">
        <v>45173</v>
      </c>
      <c r="B99" s="3" t="s">
        <v>1340</v>
      </c>
      <c r="C99" s="3" t="s">
        <v>55</v>
      </c>
      <c r="D99" s="3">
        <v>19</v>
      </c>
      <c r="E99" s="47">
        <v>1384</v>
      </c>
      <c r="F99" s="167"/>
      <c r="G99" s="167">
        <v>428.58</v>
      </c>
      <c r="H99" s="167">
        <f t="shared" si="2"/>
        <v>428.58</v>
      </c>
    </row>
    <row r="100" spans="1:8">
      <c r="A100" s="25">
        <v>45173</v>
      </c>
      <c r="B100" s="3" t="s">
        <v>1303</v>
      </c>
      <c r="C100" s="3" t="s">
        <v>20</v>
      </c>
      <c r="D100" s="3">
        <v>13</v>
      </c>
      <c r="E100" s="47">
        <v>1383</v>
      </c>
      <c r="F100" s="167">
        <v>2000</v>
      </c>
      <c r="G100" s="167"/>
      <c r="H100" s="167">
        <f t="shared" si="2"/>
        <v>2000</v>
      </c>
    </row>
    <row r="101" spans="1:8">
      <c r="A101" s="25">
        <v>45175</v>
      </c>
      <c r="B101" s="3" t="s">
        <v>1150</v>
      </c>
      <c r="C101" s="3" t="s">
        <v>80</v>
      </c>
      <c r="D101" s="3">
        <v>15</v>
      </c>
      <c r="E101" s="47">
        <v>1385</v>
      </c>
      <c r="F101" s="167">
        <v>270</v>
      </c>
      <c r="G101" s="167"/>
      <c r="H101" s="167">
        <f t="shared" si="2"/>
        <v>270</v>
      </c>
    </row>
    <row r="102" spans="1:8">
      <c r="A102" s="25">
        <v>45175</v>
      </c>
      <c r="B102" s="3" t="s">
        <v>1135</v>
      </c>
      <c r="C102" s="3" t="s">
        <v>308</v>
      </c>
      <c r="D102" s="3">
        <v>24</v>
      </c>
      <c r="E102" s="47">
        <v>1386</v>
      </c>
      <c r="F102" s="167">
        <v>150</v>
      </c>
      <c r="G102" s="167"/>
      <c r="H102" s="167">
        <f t="shared" si="2"/>
        <v>150</v>
      </c>
    </row>
    <row r="103" spans="1:8">
      <c r="A103" s="25">
        <v>45176</v>
      </c>
      <c r="B103" s="3" t="s">
        <v>61</v>
      </c>
      <c r="C103" s="3" t="s">
        <v>61</v>
      </c>
      <c r="D103" s="3"/>
      <c r="E103" s="47">
        <v>1387</v>
      </c>
      <c r="F103" s="167">
        <v>480</v>
      </c>
      <c r="G103" s="167"/>
      <c r="H103" s="167">
        <f t="shared" si="2"/>
        <v>480</v>
      </c>
    </row>
    <row r="104" spans="1:8">
      <c r="A104" s="25">
        <v>45176</v>
      </c>
      <c r="B104" s="3" t="s">
        <v>1340</v>
      </c>
      <c r="C104" s="3" t="s">
        <v>355</v>
      </c>
      <c r="D104" s="3">
        <v>20</v>
      </c>
      <c r="E104" s="47">
        <v>1389</v>
      </c>
      <c r="F104" s="167">
        <v>500</v>
      </c>
      <c r="G104" s="167"/>
      <c r="H104" s="167">
        <f t="shared" si="2"/>
        <v>500</v>
      </c>
    </row>
    <row r="105" spans="1:8">
      <c r="A105" s="25">
        <v>45177</v>
      </c>
      <c r="B105" s="3" t="s">
        <v>1303</v>
      </c>
      <c r="C105" s="3" t="s">
        <v>20</v>
      </c>
      <c r="D105" s="3">
        <v>14</v>
      </c>
      <c r="E105" s="47">
        <v>1390</v>
      </c>
      <c r="F105" s="167">
        <v>200</v>
      </c>
      <c r="G105" s="167"/>
      <c r="H105" s="167">
        <f t="shared" si="2"/>
        <v>200</v>
      </c>
    </row>
    <row r="106" spans="1:8">
      <c r="A106" s="25">
        <v>45177</v>
      </c>
      <c r="B106" s="3" t="s">
        <v>1204</v>
      </c>
      <c r="C106" s="3" t="s">
        <v>1204</v>
      </c>
      <c r="D106" s="3">
        <v>27443</v>
      </c>
      <c r="E106" s="47">
        <v>13303982</v>
      </c>
      <c r="F106" s="167"/>
      <c r="G106" s="167">
        <v>2683.6</v>
      </c>
      <c r="H106" s="167">
        <f t="shared" si="2"/>
        <v>2683.6</v>
      </c>
    </row>
    <row r="107" spans="1:8">
      <c r="A107" s="25">
        <v>45147</v>
      </c>
      <c r="B107" s="3" t="s">
        <v>1372</v>
      </c>
      <c r="C107" s="3" t="s">
        <v>55</v>
      </c>
      <c r="D107" s="3">
        <v>29754</v>
      </c>
      <c r="E107" s="47">
        <v>1391</v>
      </c>
      <c r="F107" s="167">
        <v>612.70000000000005</v>
      </c>
      <c r="G107" s="167">
        <v>24.85</v>
      </c>
      <c r="H107" s="167">
        <f t="shared" si="2"/>
        <v>637.55000000000007</v>
      </c>
    </row>
    <row r="108" spans="1:8">
      <c r="A108" s="25">
        <v>45180</v>
      </c>
      <c r="B108" s="3" t="s">
        <v>1372</v>
      </c>
      <c r="C108" s="3" t="s">
        <v>55</v>
      </c>
      <c r="D108" s="3">
        <v>29794</v>
      </c>
      <c r="E108" s="47">
        <v>1392</v>
      </c>
      <c r="F108" s="167"/>
      <c r="G108" s="167">
        <v>212.3</v>
      </c>
      <c r="H108" s="167">
        <f t="shared" si="2"/>
        <v>212.3</v>
      </c>
    </row>
    <row r="109" spans="1:8">
      <c r="A109" s="25">
        <v>45180</v>
      </c>
      <c r="B109" s="3" t="s">
        <v>61</v>
      </c>
      <c r="C109" s="3" t="s">
        <v>61</v>
      </c>
      <c r="D109" s="3">
        <v>101</v>
      </c>
      <c r="E109" s="3">
        <v>1393</v>
      </c>
      <c r="F109" s="167">
        <v>400</v>
      </c>
      <c r="G109" s="167"/>
      <c r="H109" s="167">
        <f t="shared" si="2"/>
        <v>400</v>
      </c>
    </row>
    <row r="110" spans="1:8">
      <c r="A110" s="25">
        <v>45180</v>
      </c>
      <c r="B110" s="3" t="s">
        <v>1370</v>
      </c>
      <c r="C110" s="3" t="s">
        <v>1371</v>
      </c>
      <c r="D110" s="3" t="s">
        <v>1282</v>
      </c>
      <c r="E110" s="3">
        <v>57623344</v>
      </c>
      <c r="F110" s="167"/>
      <c r="G110" s="167">
        <v>800</v>
      </c>
      <c r="H110" s="167">
        <f t="shared" si="2"/>
        <v>800</v>
      </c>
    </row>
    <row r="111" spans="1:8">
      <c r="A111" s="25">
        <v>45181</v>
      </c>
      <c r="B111" s="3" t="s">
        <v>1372</v>
      </c>
      <c r="C111" s="3" t="s">
        <v>1369</v>
      </c>
      <c r="D111" s="3"/>
      <c r="E111" s="3">
        <v>1394</v>
      </c>
      <c r="F111" s="167"/>
      <c r="G111" s="167">
        <v>10.42</v>
      </c>
      <c r="H111" s="167">
        <f t="shared" si="2"/>
        <v>10.42</v>
      </c>
    </row>
    <row r="112" spans="1:8">
      <c r="A112" s="25">
        <v>45181</v>
      </c>
      <c r="B112" s="3" t="s">
        <v>1150</v>
      </c>
      <c r="C112" s="3" t="s">
        <v>1305</v>
      </c>
      <c r="D112" s="3">
        <v>18</v>
      </c>
      <c r="E112" s="3">
        <v>1395</v>
      </c>
      <c r="F112" s="167">
        <v>100</v>
      </c>
      <c r="G112" s="167"/>
      <c r="H112" s="167">
        <f t="shared" si="2"/>
        <v>100</v>
      </c>
    </row>
    <row r="113" spans="1:11">
      <c r="A113" s="25">
        <v>45181</v>
      </c>
      <c r="B113" s="3" t="s">
        <v>1373</v>
      </c>
      <c r="C113" s="3" t="s">
        <v>55</v>
      </c>
      <c r="D113" s="3" t="s">
        <v>1396</v>
      </c>
      <c r="E113" s="3">
        <v>1396</v>
      </c>
      <c r="F113" s="167"/>
      <c r="G113" s="167">
        <v>238.56</v>
      </c>
      <c r="H113" s="167">
        <f t="shared" si="2"/>
        <v>238.56</v>
      </c>
    </row>
    <row r="114" spans="1:11">
      <c r="A114" s="25">
        <v>45181</v>
      </c>
      <c r="B114" s="3" t="s">
        <v>1135</v>
      </c>
      <c r="C114" s="3" t="s">
        <v>308</v>
      </c>
      <c r="D114" s="3">
        <v>25</v>
      </c>
      <c r="E114" s="3">
        <v>1397</v>
      </c>
      <c r="F114" s="167">
        <v>500</v>
      </c>
      <c r="G114" s="167"/>
      <c r="H114" s="167">
        <f t="shared" si="2"/>
        <v>500</v>
      </c>
    </row>
    <row r="115" spans="1:11">
      <c r="A115" s="25">
        <v>45181</v>
      </c>
      <c r="B115" s="3" t="s">
        <v>1374</v>
      </c>
      <c r="C115" s="3" t="s">
        <v>308</v>
      </c>
      <c r="D115" s="3">
        <v>2510</v>
      </c>
      <c r="E115" s="3">
        <v>1398</v>
      </c>
      <c r="F115" s="167">
        <v>2000</v>
      </c>
      <c r="G115" s="167"/>
      <c r="H115" s="167">
        <f t="shared" si="2"/>
        <v>2000</v>
      </c>
    </row>
    <row r="116" spans="1:11" ht="15.75">
      <c r="A116" s="25">
        <v>45181</v>
      </c>
      <c r="B116" s="3" t="s">
        <v>1150</v>
      </c>
      <c r="C116" s="3" t="s">
        <v>80</v>
      </c>
      <c r="D116" s="178">
        <v>16</v>
      </c>
      <c r="E116" s="3">
        <v>1399</v>
      </c>
      <c r="F116" s="167">
        <v>200</v>
      </c>
      <c r="G116" s="167"/>
      <c r="H116" s="167">
        <f t="shared" si="2"/>
        <v>200</v>
      </c>
    </row>
    <row r="117" spans="1:11">
      <c r="A117" s="25">
        <v>45151</v>
      </c>
      <c r="B117" s="3" t="s">
        <v>1150</v>
      </c>
      <c r="C117" s="3" t="s">
        <v>77</v>
      </c>
      <c r="D117" s="3">
        <v>17</v>
      </c>
      <c r="E117" s="3">
        <v>1400</v>
      </c>
      <c r="F117" s="167">
        <v>100</v>
      </c>
      <c r="G117" s="167"/>
      <c r="H117" s="167">
        <f t="shared" si="2"/>
        <v>100</v>
      </c>
    </row>
    <row r="118" spans="1:11">
      <c r="A118" s="25">
        <v>45151</v>
      </c>
      <c r="B118" s="3" t="s">
        <v>1383</v>
      </c>
      <c r="C118" s="3" t="s">
        <v>77</v>
      </c>
      <c r="D118" s="3">
        <v>253</v>
      </c>
      <c r="E118" s="3">
        <v>1401</v>
      </c>
      <c r="F118" s="167">
        <v>220</v>
      </c>
      <c r="G118" s="167"/>
      <c r="H118" s="167">
        <f t="shared" si="2"/>
        <v>220</v>
      </c>
    </row>
    <row r="119" spans="1:11">
      <c r="A119" s="25">
        <v>45151</v>
      </c>
      <c r="B119" s="3" t="s">
        <v>1383</v>
      </c>
      <c r="C119" s="3" t="s">
        <v>61</v>
      </c>
      <c r="D119" s="3">
        <v>254</v>
      </c>
      <c r="E119" s="3">
        <v>1402</v>
      </c>
      <c r="F119" s="167">
        <v>400</v>
      </c>
      <c r="G119" s="167"/>
      <c r="H119" s="167">
        <f t="shared" si="2"/>
        <v>400</v>
      </c>
    </row>
    <row r="120" spans="1:11">
      <c r="A120" s="25">
        <v>45183</v>
      </c>
      <c r="B120" s="3" t="s">
        <v>1392</v>
      </c>
      <c r="C120" s="3" t="s">
        <v>55</v>
      </c>
      <c r="D120" s="3">
        <v>36044</v>
      </c>
      <c r="E120" s="3">
        <v>1404</v>
      </c>
      <c r="F120" s="167">
        <v>312.08999999999997</v>
      </c>
      <c r="G120" s="167"/>
      <c r="H120" s="167">
        <f t="shared" si="2"/>
        <v>312.08999999999997</v>
      </c>
      <c r="K120">
        <v>21</v>
      </c>
    </row>
    <row r="121" spans="1:11">
      <c r="A121" s="25">
        <v>45183</v>
      </c>
      <c r="B121" s="3" t="s">
        <v>1393</v>
      </c>
      <c r="C121" s="3" t="s">
        <v>562</v>
      </c>
      <c r="D121" s="3">
        <v>1166</v>
      </c>
      <c r="E121" s="3">
        <v>1406</v>
      </c>
      <c r="F121" s="167"/>
      <c r="G121" s="167">
        <v>1510</v>
      </c>
      <c r="H121" s="167">
        <f t="shared" si="2"/>
        <v>1510</v>
      </c>
    </row>
    <row r="122" spans="1:11">
      <c r="A122" s="25">
        <v>45183</v>
      </c>
      <c r="B122" s="3" t="s">
        <v>1316</v>
      </c>
      <c r="C122" s="3" t="s">
        <v>1394</v>
      </c>
      <c r="D122" s="3">
        <v>35</v>
      </c>
      <c r="E122" s="3">
        <v>1407</v>
      </c>
      <c r="F122" s="167"/>
      <c r="G122" s="167">
        <v>490</v>
      </c>
      <c r="H122" s="167">
        <f t="shared" si="2"/>
        <v>490</v>
      </c>
    </row>
    <row r="123" spans="1:11">
      <c r="A123" s="25">
        <v>45183</v>
      </c>
      <c r="B123" s="3" t="s">
        <v>1150</v>
      </c>
      <c r="C123" s="3" t="s">
        <v>80</v>
      </c>
      <c r="D123" s="3">
        <v>20</v>
      </c>
      <c r="E123" s="3">
        <v>1408</v>
      </c>
      <c r="F123" s="167">
        <v>1600</v>
      </c>
      <c r="G123" s="167"/>
      <c r="H123" s="167">
        <f t="shared" si="2"/>
        <v>1600</v>
      </c>
    </row>
    <row r="124" spans="1:11">
      <c r="A124" s="25">
        <v>45183</v>
      </c>
      <c r="B124" s="3" t="s">
        <v>1303</v>
      </c>
      <c r="C124" s="3" t="s">
        <v>20</v>
      </c>
      <c r="D124" s="3">
        <v>15</v>
      </c>
      <c r="E124" s="3" t="s">
        <v>1400</v>
      </c>
      <c r="F124" s="167">
        <v>1504.97</v>
      </c>
      <c r="G124" s="167">
        <v>1504.97</v>
      </c>
      <c r="H124" s="167">
        <f t="shared" si="2"/>
        <v>3009.94</v>
      </c>
    </row>
    <row r="125" spans="1:11">
      <c r="A125" s="25">
        <v>45183</v>
      </c>
      <c r="B125" s="3" t="s">
        <v>356</v>
      </c>
      <c r="C125" s="3" t="s">
        <v>1395</v>
      </c>
      <c r="D125" s="3" t="s">
        <v>1282</v>
      </c>
      <c r="E125" s="3">
        <v>1410</v>
      </c>
      <c r="F125" s="167"/>
      <c r="G125" s="167">
        <v>1084.57</v>
      </c>
      <c r="H125" s="167">
        <f t="shared" si="2"/>
        <v>1084.57</v>
      </c>
    </row>
    <row r="126" spans="1:11">
      <c r="A126" s="25">
        <v>45183</v>
      </c>
      <c r="B126" s="3" t="s">
        <v>1340</v>
      </c>
      <c r="C126" s="3" t="s">
        <v>355</v>
      </c>
      <c r="D126" s="3">
        <v>21</v>
      </c>
      <c r="E126" s="3">
        <v>1411</v>
      </c>
      <c r="F126" s="167">
        <v>670.54</v>
      </c>
      <c r="G126" s="167"/>
      <c r="H126" s="167">
        <f t="shared" si="2"/>
        <v>670.54</v>
      </c>
    </row>
    <row r="127" spans="1:11">
      <c r="A127" s="25">
        <v>45183</v>
      </c>
      <c r="B127" s="3" t="s">
        <v>253</v>
      </c>
      <c r="C127" s="3" t="s">
        <v>1397</v>
      </c>
      <c r="D127" s="3">
        <v>24</v>
      </c>
      <c r="E127" s="3">
        <v>1412</v>
      </c>
      <c r="F127" s="167"/>
      <c r="G127" s="167">
        <v>300</v>
      </c>
      <c r="H127" s="167">
        <f t="shared" si="2"/>
        <v>300</v>
      </c>
    </row>
    <row r="128" spans="1:11">
      <c r="A128" s="25">
        <v>45183</v>
      </c>
      <c r="B128" s="3" t="s">
        <v>253</v>
      </c>
      <c r="C128" s="3" t="s">
        <v>308</v>
      </c>
      <c r="D128" s="3">
        <v>24</v>
      </c>
      <c r="E128" s="3">
        <v>1413</v>
      </c>
      <c r="F128" s="167"/>
      <c r="G128" s="167">
        <v>150</v>
      </c>
      <c r="H128" s="167">
        <f t="shared" si="2"/>
        <v>150</v>
      </c>
    </row>
    <row r="129" spans="1:8">
      <c r="A129" s="25">
        <v>45183</v>
      </c>
      <c r="B129" s="3" t="s">
        <v>1150</v>
      </c>
      <c r="C129" s="3" t="s">
        <v>77</v>
      </c>
      <c r="D129" s="3">
        <v>21</v>
      </c>
      <c r="E129" s="3">
        <v>1414</v>
      </c>
      <c r="F129" s="167"/>
      <c r="G129" s="167">
        <v>300</v>
      </c>
      <c r="H129" s="167">
        <f t="shared" si="2"/>
        <v>300</v>
      </c>
    </row>
    <row r="130" spans="1:8">
      <c r="A130" s="25">
        <v>45184</v>
      </c>
      <c r="B130" s="3" t="s">
        <v>61</v>
      </c>
      <c r="C130" s="3" t="s">
        <v>61</v>
      </c>
      <c r="D130" s="3">
        <v>103</v>
      </c>
      <c r="E130" s="3">
        <v>1417</v>
      </c>
      <c r="F130" s="167">
        <v>300</v>
      </c>
      <c r="G130" s="167"/>
      <c r="H130" s="167">
        <f t="shared" si="2"/>
        <v>300</v>
      </c>
    </row>
    <row r="131" spans="1:8">
      <c r="A131" s="25">
        <v>45184</v>
      </c>
      <c r="B131" s="3" t="s">
        <v>61</v>
      </c>
      <c r="C131" s="3" t="s">
        <v>61</v>
      </c>
      <c r="D131" s="3">
        <v>102</v>
      </c>
      <c r="E131" s="3">
        <v>57685466</v>
      </c>
      <c r="F131" s="167">
        <v>200</v>
      </c>
      <c r="G131" s="167"/>
      <c r="H131" s="167">
        <f t="shared" si="2"/>
        <v>200</v>
      </c>
    </row>
    <row r="132" spans="1:8">
      <c r="A132" s="25">
        <v>45184</v>
      </c>
      <c r="B132" s="3" t="s">
        <v>61</v>
      </c>
      <c r="C132" s="3" t="s">
        <v>55</v>
      </c>
      <c r="D132" s="3">
        <v>104</v>
      </c>
      <c r="E132" s="3">
        <v>57685466</v>
      </c>
      <c r="F132" s="167"/>
      <c r="G132" s="167">
        <v>200</v>
      </c>
      <c r="H132" s="167">
        <f t="shared" si="2"/>
        <v>200</v>
      </c>
    </row>
    <row r="133" spans="1:8">
      <c r="A133" s="25">
        <v>45184</v>
      </c>
      <c r="B133" s="3" t="s">
        <v>1401</v>
      </c>
      <c r="C133" s="3" t="s">
        <v>1402</v>
      </c>
      <c r="D133" s="3">
        <v>2477</v>
      </c>
      <c r="E133" s="3">
        <v>57684132</v>
      </c>
      <c r="F133" s="167">
        <v>180</v>
      </c>
      <c r="G133" s="167"/>
      <c r="H133" s="167">
        <f t="shared" si="2"/>
        <v>180</v>
      </c>
    </row>
    <row r="134" spans="1:8">
      <c r="A134" s="25">
        <v>45187</v>
      </c>
      <c r="B134" s="3" t="s">
        <v>1135</v>
      </c>
      <c r="C134" s="3" t="s">
        <v>253</v>
      </c>
      <c r="D134" s="3">
        <v>26</v>
      </c>
      <c r="E134" s="3">
        <v>1421</v>
      </c>
      <c r="F134" s="167">
        <v>300</v>
      </c>
      <c r="G134" s="167"/>
      <c r="H134" s="167">
        <f t="shared" si="2"/>
        <v>300</v>
      </c>
    </row>
    <row r="135" spans="1:8">
      <c r="A135" s="25">
        <v>45187</v>
      </c>
      <c r="B135" s="3" t="s">
        <v>1150</v>
      </c>
      <c r="C135" s="3" t="s">
        <v>1404</v>
      </c>
      <c r="D135" s="3">
        <v>22</v>
      </c>
      <c r="E135" s="3">
        <v>1422</v>
      </c>
      <c r="F135" s="167">
        <v>260</v>
      </c>
      <c r="G135" s="167"/>
      <c r="H135" s="167">
        <f t="shared" si="2"/>
        <v>260</v>
      </c>
    </row>
    <row r="136" spans="1:8">
      <c r="A136" s="25">
        <v>45190</v>
      </c>
      <c r="B136" s="3" t="s">
        <v>1204</v>
      </c>
      <c r="C136" s="3" t="s">
        <v>1204</v>
      </c>
      <c r="D136" s="3">
        <v>27818</v>
      </c>
      <c r="E136" s="3">
        <v>57761863</v>
      </c>
      <c r="F136" s="167"/>
      <c r="G136" s="167">
        <v>2324.23</v>
      </c>
      <c r="H136" s="167">
        <f t="shared" si="2"/>
        <v>2324.23</v>
      </c>
    </row>
    <row r="137" spans="1:8">
      <c r="A137" s="25">
        <v>45190</v>
      </c>
      <c r="B137" s="3" t="s">
        <v>1340</v>
      </c>
      <c r="C137" s="3" t="s">
        <v>355</v>
      </c>
      <c r="D137" s="3">
        <v>22</v>
      </c>
      <c r="E137" s="3">
        <v>1424</v>
      </c>
      <c r="F137" s="167">
        <v>240</v>
      </c>
      <c r="G137" s="167">
        <v>260</v>
      </c>
      <c r="H137" s="167">
        <f t="shared" si="2"/>
        <v>500</v>
      </c>
    </row>
    <row r="138" spans="1:8">
      <c r="A138" s="25">
        <v>45190</v>
      </c>
      <c r="B138" s="3" t="s">
        <v>61</v>
      </c>
      <c r="C138" s="3" t="s">
        <v>61</v>
      </c>
      <c r="D138" s="3">
        <v>106</v>
      </c>
      <c r="E138" s="3">
        <v>57763665</v>
      </c>
      <c r="F138" s="167">
        <v>630</v>
      </c>
      <c r="G138" s="167"/>
      <c r="H138" s="167">
        <f t="shared" si="2"/>
        <v>630</v>
      </c>
    </row>
    <row r="139" spans="1:8">
      <c r="A139" s="25">
        <v>45190</v>
      </c>
      <c r="B139" s="3" t="s">
        <v>61</v>
      </c>
      <c r="C139" s="3" t="s">
        <v>1415</v>
      </c>
      <c r="D139" s="3">
        <v>106</v>
      </c>
      <c r="E139" s="3">
        <v>57764538</v>
      </c>
      <c r="F139" s="167"/>
      <c r="G139" s="167">
        <v>200</v>
      </c>
      <c r="H139" s="167">
        <f t="shared" si="2"/>
        <v>200</v>
      </c>
    </row>
    <row r="140" spans="1:8">
      <c r="A140" s="25">
        <v>45190</v>
      </c>
      <c r="B140" s="3" t="s">
        <v>1150</v>
      </c>
      <c r="C140" s="3" t="s">
        <v>77</v>
      </c>
      <c r="D140" s="3">
        <v>24</v>
      </c>
      <c r="E140" s="3">
        <v>1425</v>
      </c>
      <c r="F140" s="167">
        <v>1600</v>
      </c>
      <c r="G140" s="167"/>
      <c r="H140" s="167">
        <f t="shared" si="2"/>
        <v>1600</v>
      </c>
    </row>
    <row r="141" spans="1:8">
      <c r="A141" s="25">
        <v>45190</v>
      </c>
      <c r="B141" s="3" t="s">
        <v>1274</v>
      </c>
      <c r="C141" s="3" t="s">
        <v>1410</v>
      </c>
      <c r="D141" s="3">
        <v>1361</v>
      </c>
      <c r="E141" s="3">
        <v>57769888</v>
      </c>
      <c r="F141" s="167"/>
      <c r="G141" s="167">
        <v>279</v>
      </c>
      <c r="H141" s="167">
        <f t="shared" si="2"/>
        <v>279</v>
      </c>
    </row>
    <row r="142" spans="1:8">
      <c r="A142" s="25">
        <v>45190</v>
      </c>
      <c r="B142" s="3" t="s">
        <v>1303</v>
      </c>
      <c r="C142" s="3" t="s">
        <v>20</v>
      </c>
      <c r="D142" s="3">
        <v>16</v>
      </c>
      <c r="E142" s="3" t="s">
        <v>1417</v>
      </c>
      <c r="F142" s="167">
        <v>1153.76</v>
      </c>
      <c r="G142" s="167">
        <v>1153.76</v>
      </c>
      <c r="H142" s="167">
        <f t="shared" si="2"/>
        <v>2307.52</v>
      </c>
    </row>
    <row r="143" spans="1:8">
      <c r="A143" s="25">
        <v>45191</v>
      </c>
      <c r="B143" s="3" t="s">
        <v>61</v>
      </c>
      <c r="C143" s="3" t="s">
        <v>224</v>
      </c>
      <c r="D143" s="3">
        <v>107</v>
      </c>
      <c r="E143" s="3">
        <v>1429</v>
      </c>
      <c r="F143" s="167">
        <v>150</v>
      </c>
      <c r="G143" s="167"/>
      <c r="H143" s="167">
        <f t="shared" si="2"/>
        <v>150</v>
      </c>
    </row>
    <row r="144" spans="1:8">
      <c r="A144" s="25">
        <v>45191</v>
      </c>
      <c r="B144" s="3" t="s">
        <v>1150</v>
      </c>
      <c r="C144" s="3" t="s">
        <v>1424</v>
      </c>
      <c r="D144" s="3">
        <v>25</v>
      </c>
      <c r="E144" s="3">
        <v>1430</v>
      </c>
      <c r="F144" s="167">
        <v>310</v>
      </c>
      <c r="G144" s="167"/>
      <c r="H144" s="167">
        <f t="shared" si="2"/>
        <v>310</v>
      </c>
    </row>
    <row r="145" spans="1:8">
      <c r="A145" s="25">
        <v>45191</v>
      </c>
      <c r="B145" s="3" t="s">
        <v>61</v>
      </c>
      <c r="C145" s="3" t="s">
        <v>61</v>
      </c>
      <c r="D145" s="3" t="s">
        <v>1423</v>
      </c>
      <c r="E145" s="189">
        <v>57779885</v>
      </c>
      <c r="F145" s="167">
        <v>280</v>
      </c>
      <c r="G145" s="167"/>
      <c r="H145" s="167">
        <f t="shared" si="2"/>
        <v>280</v>
      </c>
    </row>
    <row r="146" spans="1:8">
      <c r="A146" s="25">
        <v>45194</v>
      </c>
      <c r="B146" s="3" t="s">
        <v>1392</v>
      </c>
      <c r="C146" s="3" t="s">
        <v>273</v>
      </c>
      <c r="D146" s="3">
        <v>36731</v>
      </c>
      <c r="E146" s="3">
        <v>1434</v>
      </c>
      <c r="F146" s="167">
        <v>217.5</v>
      </c>
      <c r="G146" s="167"/>
      <c r="H146" s="167">
        <f t="shared" si="2"/>
        <v>217.5</v>
      </c>
    </row>
    <row r="147" spans="1:8">
      <c r="A147" s="25">
        <v>45194</v>
      </c>
      <c r="B147" s="3" t="s">
        <v>1303</v>
      </c>
      <c r="C147" s="3" t="s">
        <v>20</v>
      </c>
      <c r="D147" s="3">
        <v>17</v>
      </c>
      <c r="E147" s="3">
        <v>1432</v>
      </c>
      <c r="F147" s="167">
        <v>350</v>
      </c>
      <c r="G147" s="167"/>
      <c r="H147" s="167">
        <f t="shared" si="2"/>
        <v>350</v>
      </c>
    </row>
    <row r="148" spans="1:8">
      <c r="A148" s="25">
        <v>45194</v>
      </c>
      <c r="B148" s="3" t="s">
        <v>1150</v>
      </c>
      <c r="C148" s="3" t="s">
        <v>614</v>
      </c>
      <c r="D148" s="3" t="s">
        <v>1425</v>
      </c>
      <c r="E148" s="3">
        <v>1431</v>
      </c>
      <c r="F148" s="167">
        <v>200</v>
      </c>
      <c r="G148" s="167"/>
      <c r="H148" s="167">
        <f t="shared" ref="H148:H171" si="3">F148+G148</f>
        <v>200</v>
      </c>
    </row>
    <row r="149" spans="1:8">
      <c r="A149" s="25">
        <v>45194</v>
      </c>
      <c r="B149" s="3" t="s">
        <v>1231</v>
      </c>
      <c r="C149" s="3" t="s">
        <v>273</v>
      </c>
      <c r="D149" s="3" t="s">
        <v>1429</v>
      </c>
      <c r="E149" s="3">
        <v>57800041</v>
      </c>
      <c r="F149" s="167">
        <v>190.84</v>
      </c>
      <c r="G149" s="167"/>
      <c r="H149" s="167">
        <f t="shared" si="3"/>
        <v>190.84</v>
      </c>
    </row>
    <row r="150" spans="1:8">
      <c r="A150" s="25">
        <v>45194</v>
      </c>
      <c r="B150" s="3" t="s">
        <v>1135</v>
      </c>
      <c r="C150" s="3" t="s">
        <v>308</v>
      </c>
      <c r="D150" s="3">
        <v>27</v>
      </c>
      <c r="E150" s="3">
        <v>1435</v>
      </c>
      <c r="F150" s="167">
        <v>1000</v>
      </c>
      <c r="G150" s="167"/>
      <c r="H150" s="167">
        <f t="shared" si="3"/>
        <v>1000</v>
      </c>
    </row>
    <row r="151" spans="1:8">
      <c r="A151" s="25">
        <v>45194</v>
      </c>
      <c r="B151" s="3" t="s">
        <v>1432</v>
      </c>
      <c r="C151" s="3" t="s">
        <v>61</v>
      </c>
      <c r="D151" s="3">
        <v>1191</v>
      </c>
      <c r="E151" s="3">
        <v>1436</v>
      </c>
      <c r="F151" s="167">
        <v>156</v>
      </c>
      <c r="G151" s="167"/>
      <c r="H151" s="167">
        <f t="shared" si="3"/>
        <v>156</v>
      </c>
    </row>
    <row r="152" spans="1:8">
      <c r="A152" s="25">
        <v>45194</v>
      </c>
      <c r="B152" s="3" t="s">
        <v>1150</v>
      </c>
      <c r="C152" s="3" t="s">
        <v>273</v>
      </c>
      <c r="D152" s="3">
        <v>29</v>
      </c>
      <c r="E152" s="3">
        <v>1438</v>
      </c>
      <c r="F152" s="167">
        <v>200</v>
      </c>
      <c r="G152" s="167"/>
      <c r="H152" s="167">
        <f t="shared" si="3"/>
        <v>200</v>
      </c>
    </row>
    <row r="153" spans="1:8">
      <c r="A153" s="25">
        <v>45194</v>
      </c>
      <c r="B153" s="3" t="s">
        <v>1303</v>
      </c>
      <c r="C153" s="3" t="s">
        <v>20</v>
      </c>
      <c r="D153" s="3">
        <v>18</v>
      </c>
      <c r="E153" s="3">
        <v>1439</v>
      </c>
      <c r="F153" s="167">
        <v>200</v>
      </c>
      <c r="G153" s="167"/>
      <c r="H153" s="167">
        <f t="shared" si="3"/>
        <v>200</v>
      </c>
    </row>
    <row r="154" spans="1:8">
      <c r="A154" s="25">
        <v>45195</v>
      </c>
      <c r="B154" s="3" t="s">
        <v>61</v>
      </c>
      <c r="C154" s="3" t="s">
        <v>61</v>
      </c>
      <c r="D154" s="3">
        <v>108</v>
      </c>
      <c r="E154" s="3">
        <v>1440</v>
      </c>
      <c r="F154" s="167">
        <v>115</v>
      </c>
      <c r="G154" s="3"/>
      <c r="H154" s="167">
        <f t="shared" si="3"/>
        <v>115</v>
      </c>
    </row>
    <row r="155" spans="1:8">
      <c r="A155" s="25">
        <v>45196</v>
      </c>
      <c r="B155" s="3" t="s">
        <v>1340</v>
      </c>
      <c r="C155" s="3" t="s">
        <v>355</v>
      </c>
      <c r="D155" s="3">
        <v>23</v>
      </c>
      <c r="E155" s="3">
        <v>1441</v>
      </c>
      <c r="F155" s="167"/>
      <c r="G155" s="167">
        <v>660</v>
      </c>
      <c r="H155" s="167">
        <f t="shared" si="3"/>
        <v>660</v>
      </c>
    </row>
    <row r="156" spans="1:8">
      <c r="A156" s="25">
        <v>45197</v>
      </c>
      <c r="B156" s="3" t="s">
        <v>1393</v>
      </c>
      <c r="C156" s="3" t="s">
        <v>562</v>
      </c>
      <c r="D156" s="3">
        <v>1217</v>
      </c>
      <c r="E156" s="3">
        <v>1442</v>
      </c>
      <c r="F156" s="167"/>
      <c r="G156" s="167">
        <v>1100</v>
      </c>
      <c r="H156" s="167">
        <f t="shared" si="3"/>
        <v>1100</v>
      </c>
    </row>
    <row r="157" spans="1:8">
      <c r="A157" s="25">
        <v>45197</v>
      </c>
      <c r="B157" s="3" t="s">
        <v>1392</v>
      </c>
      <c r="C157" s="3" t="s">
        <v>254</v>
      </c>
      <c r="D157" s="3">
        <v>36980</v>
      </c>
      <c r="E157" s="3">
        <v>1443</v>
      </c>
      <c r="F157" s="167">
        <v>180.51</v>
      </c>
      <c r="G157" s="167"/>
      <c r="H157" s="167">
        <f t="shared" si="3"/>
        <v>180.51</v>
      </c>
    </row>
    <row r="158" spans="1:8">
      <c r="A158" s="25">
        <v>45167</v>
      </c>
      <c r="B158" s="3" t="s">
        <v>1150</v>
      </c>
      <c r="C158" s="3" t="s">
        <v>614</v>
      </c>
      <c r="D158" s="3">
        <v>30</v>
      </c>
      <c r="E158" s="3">
        <v>1444</v>
      </c>
      <c r="F158" s="167">
        <v>350</v>
      </c>
      <c r="G158" s="167"/>
      <c r="H158" s="167">
        <f t="shared" si="3"/>
        <v>350</v>
      </c>
    </row>
    <row r="159" spans="1:8">
      <c r="A159" s="25">
        <v>45198</v>
      </c>
      <c r="B159" s="3" t="s">
        <v>1303</v>
      </c>
      <c r="C159" s="3" t="s">
        <v>20</v>
      </c>
      <c r="D159" s="3">
        <v>19</v>
      </c>
      <c r="E159" s="3">
        <v>1445</v>
      </c>
      <c r="F159" s="167">
        <v>500</v>
      </c>
      <c r="G159" s="167"/>
      <c r="H159" s="167">
        <f t="shared" si="3"/>
        <v>500</v>
      </c>
    </row>
    <row r="160" spans="1:8">
      <c r="A160" s="25">
        <v>45198</v>
      </c>
      <c r="B160" s="3" t="s">
        <v>61</v>
      </c>
      <c r="C160" s="3" t="s">
        <v>55</v>
      </c>
      <c r="D160" s="3">
        <v>109</v>
      </c>
      <c r="E160" s="3">
        <v>1446</v>
      </c>
      <c r="F160" s="18"/>
      <c r="G160" s="167">
        <v>200</v>
      </c>
      <c r="H160" s="167">
        <f t="shared" si="3"/>
        <v>200</v>
      </c>
    </row>
    <row r="161" spans="1:8">
      <c r="A161" s="25">
        <v>45198</v>
      </c>
      <c r="B161" s="3" t="s">
        <v>1150</v>
      </c>
      <c r="C161" s="3" t="s">
        <v>273</v>
      </c>
      <c r="D161" s="3">
        <v>31</v>
      </c>
      <c r="E161" s="3">
        <v>1448</v>
      </c>
      <c r="F161" s="18">
        <v>352.5</v>
      </c>
      <c r="G161" s="167"/>
      <c r="H161" s="167">
        <f t="shared" si="3"/>
        <v>352.5</v>
      </c>
    </row>
    <row r="162" spans="1:8">
      <c r="A162" s="25">
        <v>45198</v>
      </c>
      <c r="B162" s="3" t="s">
        <v>1392</v>
      </c>
      <c r="C162" s="3" t="s">
        <v>55</v>
      </c>
      <c r="D162" s="3"/>
      <c r="E162" s="3">
        <v>1449</v>
      </c>
      <c r="F162" s="18"/>
      <c r="G162" s="167">
        <v>83.5</v>
      </c>
      <c r="H162" s="167">
        <f t="shared" si="3"/>
        <v>83.5</v>
      </c>
    </row>
    <row r="163" spans="1:8">
      <c r="A163" s="3"/>
      <c r="B163" s="3"/>
      <c r="C163" s="3"/>
      <c r="D163" s="3"/>
      <c r="E163" s="3"/>
      <c r="F163" s="18"/>
      <c r="G163" s="167"/>
      <c r="H163" s="167">
        <f t="shared" si="3"/>
        <v>0</v>
      </c>
    </row>
    <row r="164" spans="1:8">
      <c r="A164" s="3"/>
      <c r="B164" s="3"/>
      <c r="C164" s="3"/>
      <c r="D164" s="3"/>
      <c r="E164" s="3"/>
      <c r="F164" s="18"/>
      <c r="G164" s="167"/>
      <c r="H164" s="167">
        <f t="shared" si="3"/>
        <v>0</v>
      </c>
    </row>
    <row r="165" spans="1:8">
      <c r="A165" s="3"/>
      <c r="B165" s="3"/>
      <c r="C165" s="3"/>
      <c r="D165" s="3"/>
      <c r="E165" s="3"/>
      <c r="F165" s="18"/>
      <c r="G165" s="167"/>
      <c r="H165" s="167">
        <f t="shared" si="3"/>
        <v>0</v>
      </c>
    </row>
    <row r="166" spans="1:8">
      <c r="A166" s="3"/>
      <c r="B166" s="3"/>
      <c r="C166" s="3"/>
      <c r="D166" s="3"/>
      <c r="E166" s="3"/>
      <c r="F166" s="18"/>
      <c r="G166" s="167"/>
      <c r="H166" s="167">
        <f t="shared" si="3"/>
        <v>0</v>
      </c>
    </row>
    <row r="167" spans="1:8">
      <c r="A167" s="3"/>
      <c r="B167" s="3"/>
      <c r="C167" s="3"/>
      <c r="D167" s="3"/>
      <c r="E167" s="3"/>
      <c r="F167" s="18"/>
      <c r="G167" s="167"/>
      <c r="H167" s="167">
        <f t="shared" si="3"/>
        <v>0</v>
      </c>
    </row>
    <row r="168" spans="1:8">
      <c r="A168" s="3"/>
      <c r="B168" s="3"/>
      <c r="C168" s="3"/>
      <c r="D168" s="3"/>
      <c r="E168" s="3"/>
      <c r="F168" s="18"/>
      <c r="G168" s="3"/>
      <c r="H168" s="167">
        <f t="shared" si="3"/>
        <v>0</v>
      </c>
    </row>
    <row r="169" spans="1:8">
      <c r="A169" s="3"/>
      <c r="B169" s="3"/>
      <c r="C169" s="3"/>
      <c r="D169" s="3"/>
      <c r="E169" s="3"/>
      <c r="F169" s="18"/>
      <c r="G169" s="3"/>
      <c r="H169" s="167">
        <f t="shared" si="3"/>
        <v>0</v>
      </c>
    </row>
    <row r="170" spans="1:8">
      <c r="A170" s="3"/>
      <c r="B170" s="3"/>
      <c r="C170" s="3"/>
      <c r="D170" s="3"/>
      <c r="E170" s="3"/>
      <c r="F170" s="18"/>
      <c r="G170" s="3"/>
      <c r="H170" s="167">
        <f t="shared" si="3"/>
        <v>0</v>
      </c>
    </row>
    <row r="171" spans="1:8">
      <c r="A171" s="3"/>
      <c r="B171" s="3"/>
      <c r="C171" s="3"/>
      <c r="D171" s="3"/>
      <c r="E171" s="3"/>
      <c r="F171" s="18"/>
      <c r="G171" s="3"/>
      <c r="H171" s="167">
        <f t="shared" si="3"/>
        <v>0</v>
      </c>
    </row>
    <row r="172" spans="1:8">
      <c r="A172" s="3"/>
      <c r="B172" s="3"/>
      <c r="C172" s="3"/>
      <c r="D172" s="3"/>
      <c r="E172" s="3"/>
      <c r="F172" s="18"/>
      <c r="G172" s="3"/>
      <c r="H172" s="3"/>
    </row>
    <row r="173" spans="1:8">
      <c r="A173" s="3"/>
      <c r="B173" s="3"/>
      <c r="C173" s="3"/>
      <c r="D173" s="3"/>
      <c r="E173" s="3"/>
      <c r="F173" s="3"/>
      <c r="G173" s="3"/>
      <c r="H173" s="3"/>
    </row>
    <row r="178" spans="1:8" ht="27">
      <c r="A178" s="241" t="s">
        <v>1445</v>
      </c>
      <c r="B178" s="242"/>
      <c r="C178" s="242"/>
      <c r="D178" s="242"/>
      <c r="E178" s="242"/>
      <c r="F178" s="242"/>
      <c r="G178" s="242"/>
      <c r="H178" s="243"/>
    </row>
    <row r="179" spans="1:8" ht="15.75">
      <c r="A179" s="176" t="s">
        <v>34</v>
      </c>
      <c r="B179" s="176" t="s">
        <v>1137</v>
      </c>
      <c r="C179" s="176" t="s">
        <v>1138</v>
      </c>
      <c r="D179" s="176" t="s">
        <v>1131</v>
      </c>
      <c r="E179" s="176" t="s">
        <v>1136</v>
      </c>
      <c r="F179" s="176" t="s">
        <v>110</v>
      </c>
      <c r="G179" s="176" t="s">
        <v>1132</v>
      </c>
      <c r="H179" s="176" t="s">
        <v>1133</v>
      </c>
    </row>
    <row r="180" spans="1:8">
      <c r="A180" s="25">
        <v>45201</v>
      </c>
      <c r="B180" s="3" t="s">
        <v>356</v>
      </c>
      <c r="C180" s="3" t="s">
        <v>1446</v>
      </c>
      <c r="D180" s="47" t="s">
        <v>1452</v>
      </c>
      <c r="E180" s="47">
        <v>1450</v>
      </c>
      <c r="F180" s="167"/>
      <c r="G180" s="167">
        <v>240.26</v>
      </c>
      <c r="H180" s="167">
        <f>F180+G180</f>
        <v>240.26</v>
      </c>
    </row>
    <row r="181" spans="1:8">
      <c r="A181" s="25">
        <v>45201</v>
      </c>
      <c r="B181" s="3" t="s">
        <v>433</v>
      </c>
      <c r="C181" s="3" t="s">
        <v>1447</v>
      </c>
      <c r="D181" s="47">
        <v>20</v>
      </c>
      <c r="E181" s="47">
        <v>1451</v>
      </c>
      <c r="F181" s="167"/>
      <c r="G181" s="167">
        <v>189</v>
      </c>
      <c r="H181" s="167">
        <f t="shared" ref="H181:H244" si="4">F181+G181</f>
        <v>189</v>
      </c>
    </row>
    <row r="182" spans="1:8">
      <c r="A182" s="25">
        <v>45201</v>
      </c>
      <c r="B182" s="3" t="s">
        <v>433</v>
      </c>
      <c r="C182" s="3" t="s">
        <v>20</v>
      </c>
      <c r="D182" s="47">
        <v>21</v>
      </c>
      <c r="E182" s="47">
        <v>1452</v>
      </c>
      <c r="F182" s="167">
        <v>100</v>
      </c>
      <c r="G182" s="167"/>
      <c r="H182" s="167">
        <f t="shared" si="4"/>
        <v>100</v>
      </c>
    </row>
    <row r="183" spans="1:8">
      <c r="A183" s="25">
        <v>45201</v>
      </c>
      <c r="B183" s="3" t="s">
        <v>1448</v>
      </c>
      <c r="C183" s="3" t="s">
        <v>308</v>
      </c>
      <c r="D183" s="47">
        <v>32</v>
      </c>
      <c r="E183" s="47">
        <v>57909593</v>
      </c>
      <c r="F183" s="167">
        <v>2999</v>
      </c>
      <c r="G183" s="167"/>
      <c r="H183" s="167">
        <f t="shared" si="4"/>
        <v>2999</v>
      </c>
    </row>
    <row r="184" spans="1:8">
      <c r="A184" s="25">
        <v>45201</v>
      </c>
      <c r="B184" s="3" t="s">
        <v>13</v>
      </c>
      <c r="C184" s="3" t="s">
        <v>13</v>
      </c>
      <c r="D184" s="47" t="s">
        <v>1453</v>
      </c>
      <c r="E184" s="47" t="s">
        <v>1449</v>
      </c>
      <c r="F184" s="167"/>
      <c r="G184" s="167">
        <v>241.24</v>
      </c>
      <c r="H184" s="167">
        <f t="shared" si="4"/>
        <v>241.24</v>
      </c>
    </row>
    <row r="185" spans="1:8">
      <c r="A185" s="25">
        <v>45201</v>
      </c>
      <c r="B185" s="3" t="s">
        <v>1153</v>
      </c>
      <c r="C185" s="3" t="s">
        <v>1153</v>
      </c>
      <c r="D185" s="47">
        <v>158</v>
      </c>
      <c r="E185" s="47" t="s">
        <v>1450</v>
      </c>
      <c r="F185" s="167"/>
      <c r="G185" s="167">
        <v>120</v>
      </c>
      <c r="H185" s="167">
        <f t="shared" si="4"/>
        <v>120</v>
      </c>
    </row>
    <row r="186" spans="1:8">
      <c r="A186" s="25">
        <v>45201</v>
      </c>
      <c r="B186" s="3" t="s">
        <v>1122</v>
      </c>
      <c r="C186" s="3" t="s">
        <v>1122</v>
      </c>
      <c r="D186" s="47" t="s">
        <v>1454</v>
      </c>
      <c r="E186" s="47">
        <v>1453</v>
      </c>
      <c r="F186" s="167"/>
      <c r="G186" s="167">
        <v>241.24</v>
      </c>
      <c r="H186" s="167">
        <f t="shared" si="4"/>
        <v>241.24</v>
      </c>
    </row>
    <row r="187" spans="1:8">
      <c r="A187" s="25">
        <v>45201</v>
      </c>
      <c r="B187" s="3" t="s">
        <v>204</v>
      </c>
      <c r="C187" s="3" t="s">
        <v>359</v>
      </c>
      <c r="D187" s="47" t="s">
        <v>1455</v>
      </c>
      <c r="E187" s="47">
        <v>1457</v>
      </c>
      <c r="F187" s="167">
        <v>520</v>
      </c>
      <c r="G187" s="167"/>
      <c r="H187" s="167">
        <f t="shared" si="4"/>
        <v>520</v>
      </c>
    </row>
    <row r="188" spans="1:8">
      <c r="A188" s="25">
        <v>45201</v>
      </c>
      <c r="B188" s="3" t="s">
        <v>1135</v>
      </c>
      <c r="C188" s="3" t="s">
        <v>1451</v>
      </c>
      <c r="D188" s="47">
        <v>28</v>
      </c>
      <c r="E188" s="47">
        <v>1458</v>
      </c>
      <c r="F188" s="167"/>
      <c r="G188" s="167">
        <v>630.5</v>
      </c>
      <c r="H188" s="167">
        <f t="shared" si="4"/>
        <v>630.5</v>
      </c>
    </row>
    <row r="189" spans="1:8">
      <c r="A189" s="25">
        <v>45201</v>
      </c>
      <c r="B189" s="3" t="s">
        <v>872</v>
      </c>
      <c r="C189" s="3" t="s">
        <v>872</v>
      </c>
      <c r="D189" s="47" t="s">
        <v>1456</v>
      </c>
      <c r="E189" s="47">
        <v>1459</v>
      </c>
      <c r="F189" s="167"/>
      <c r="G189" s="167">
        <v>260</v>
      </c>
      <c r="H189" s="167">
        <f t="shared" si="4"/>
        <v>260</v>
      </c>
    </row>
    <row r="190" spans="1:8">
      <c r="A190" s="25">
        <v>45202</v>
      </c>
      <c r="B190" s="3" t="s">
        <v>433</v>
      </c>
      <c r="C190" s="3" t="s">
        <v>20</v>
      </c>
      <c r="D190" s="3">
        <v>22</v>
      </c>
      <c r="E190" s="47">
        <v>1460</v>
      </c>
      <c r="F190" s="167">
        <v>300</v>
      </c>
      <c r="G190" s="167"/>
      <c r="H190" s="167">
        <f t="shared" si="4"/>
        <v>300</v>
      </c>
    </row>
    <row r="191" spans="1:8">
      <c r="A191" s="25">
        <v>45202</v>
      </c>
      <c r="B191" s="3" t="s">
        <v>1135</v>
      </c>
      <c r="C191" s="3" t="s">
        <v>1458</v>
      </c>
      <c r="D191" s="3">
        <v>29</v>
      </c>
      <c r="E191" s="47"/>
      <c r="F191" s="167">
        <v>77</v>
      </c>
      <c r="G191" s="167"/>
      <c r="H191" s="167">
        <f t="shared" si="4"/>
        <v>77</v>
      </c>
    </row>
    <row r="192" spans="1:8">
      <c r="A192" s="25">
        <v>45202</v>
      </c>
      <c r="B192" s="3" t="s">
        <v>13</v>
      </c>
      <c r="C192" s="3" t="s">
        <v>77</v>
      </c>
      <c r="D192" s="3">
        <v>35</v>
      </c>
      <c r="E192" s="47">
        <v>1461</v>
      </c>
      <c r="F192" s="167">
        <v>257.5</v>
      </c>
      <c r="G192" s="167"/>
      <c r="H192" s="167">
        <f t="shared" si="4"/>
        <v>257.5</v>
      </c>
    </row>
    <row r="193" spans="1:8">
      <c r="A193" s="25">
        <v>45202</v>
      </c>
      <c r="B193" s="3" t="s">
        <v>1135</v>
      </c>
      <c r="C193" s="3" t="s">
        <v>77</v>
      </c>
      <c r="D193" s="3">
        <v>30</v>
      </c>
      <c r="E193" s="47">
        <v>1462</v>
      </c>
      <c r="F193" s="167">
        <v>310</v>
      </c>
      <c r="G193" s="167"/>
      <c r="H193" s="167">
        <f>F193+G193</f>
        <v>310</v>
      </c>
    </row>
    <row r="194" spans="1:8">
      <c r="A194" s="25">
        <v>45203</v>
      </c>
      <c r="B194" s="3" t="s">
        <v>1448</v>
      </c>
      <c r="C194" s="3" t="s">
        <v>80</v>
      </c>
      <c r="D194" s="3">
        <v>33</v>
      </c>
      <c r="E194" s="47">
        <v>1463</v>
      </c>
      <c r="F194" s="167">
        <v>200</v>
      </c>
      <c r="G194" s="167"/>
      <c r="H194" s="167">
        <f>F194+G194</f>
        <v>200</v>
      </c>
    </row>
    <row r="195" spans="1:8">
      <c r="A195" s="25">
        <v>45203</v>
      </c>
      <c r="B195" s="3" t="s">
        <v>1135</v>
      </c>
      <c r="C195" s="3" t="s">
        <v>308</v>
      </c>
      <c r="D195" s="3">
        <v>31</v>
      </c>
      <c r="E195" s="47">
        <v>1464</v>
      </c>
      <c r="F195" s="167">
        <v>300</v>
      </c>
      <c r="G195" s="167"/>
      <c r="H195" s="167">
        <f>F195+G195</f>
        <v>300</v>
      </c>
    </row>
    <row r="196" spans="1:8">
      <c r="A196" s="25">
        <v>45173</v>
      </c>
      <c r="B196" s="3" t="s">
        <v>1369</v>
      </c>
      <c r="C196" s="3" t="s">
        <v>1447</v>
      </c>
      <c r="D196" s="3">
        <v>37319</v>
      </c>
      <c r="E196" s="47">
        <v>1465</v>
      </c>
      <c r="F196" s="167"/>
      <c r="G196" s="167">
        <v>118</v>
      </c>
      <c r="H196" s="167">
        <f t="shared" si="4"/>
        <v>118</v>
      </c>
    </row>
    <row r="197" spans="1:8">
      <c r="A197" s="25">
        <v>45203</v>
      </c>
      <c r="B197" s="3" t="s">
        <v>1204</v>
      </c>
      <c r="C197" s="3" t="s">
        <v>1204</v>
      </c>
      <c r="D197" s="3">
        <v>28246</v>
      </c>
      <c r="E197" s="47">
        <v>57941492</v>
      </c>
      <c r="F197" s="167"/>
      <c r="G197" s="167">
        <v>3203.15</v>
      </c>
      <c r="H197" s="167">
        <f t="shared" si="4"/>
        <v>3203.15</v>
      </c>
    </row>
    <row r="198" spans="1:8">
      <c r="A198" s="25">
        <v>45203</v>
      </c>
      <c r="B198" s="3" t="s">
        <v>1511</v>
      </c>
      <c r="C198" s="3" t="s">
        <v>1512</v>
      </c>
      <c r="D198" s="3">
        <v>6433</v>
      </c>
      <c r="E198" s="47">
        <v>57942632</v>
      </c>
      <c r="F198" s="167"/>
      <c r="G198" s="167">
        <v>486.64</v>
      </c>
      <c r="H198" s="167">
        <f t="shared" si="4"/>
        <v>486.64</v>
      </c>
    </row>
    <row r="199" spans="1:8">
      <c r="A199" s="25">
        <v>45203</v>
      </c>
      <c r="B199" s="3" t="s">
        <v>433</v>
      </c>
      <c r="C199" s="3" t="s">
        <v>20</v>
      </c>
      <c r="D199" s="3">
        <v>23</v>
      </c>
      <c r="E199" s="47">
        <v>1466</v>
      </c>
      <c r="F199" s="167"/>
      <c r="G199" s="167">
        <v>300</v>
      </c>
      <c r="H199" s="167">
        <f t="shared" si="4"/>
        <v>300</v>
      </c>
    </row>
    <row r="200" spans="1:8">
      <c r="A200" s="25">
        <v>45204</v>
      </c>
      <c r="B200" s="3" t="s">
        <v>433</v>
      </c>
      <c r="C200" s="3" t="s">
        <v>20</v>
      </c>
      <c r="D200" s="3">
        <v>24</v>
      </c>
      <c r="E200" s="47">
        <v>1467</v>
      </c>
      <c r="F200" s="167">
        <v>2204.7399999999998</v>
      </c>
      <c r="G200" s="167"/>
      <c r="H200" s="167">
        <f t="shared" si="4"/>
        <v>2204.7399999999998</v>
      </c>
    </row>
    <row r="201" spans="1:8">
      <c r="A201" s="25">
        <v>45204</v>
      </c>
      <c r="B201" s="3" t="s">
        <v>1139</v>
      </c>
      <c r="C201" s="3" t="s">
        <v>355</v>
      </c>
      <c r="D201" s="3">
        <v>24</v>
      </c>
      <c r="E201" s="47">
        <v>1468</v>
      </c>
      <c r="F201" s="167">
        <v>1000</v>
      </c>
      <c r="G201" s="167"/>
      <c r="H201" s="167">
        <f t="shared" si="4"/>
        <v>1000</v>
      </c>
    </row>
    <row r="202" spans="1:8">
      <c r="A202" s="25">
        <v>45204</v>
      </c>
      <c r="B202" s="3" t="s">
        <v>1519</v>
      </c>
      <c r="C202" s="3" t="s">
        <v>77</v>
      </c>
      <c r="D202" s="3">
        <v>126</v>
      </c>
      <c r="E202" s="47">
        <v>57962866</v>
      </c>
      <c r="F202" s="167">
        <v>700</v>
      </c>
      <c r="G202" s="167"/>
      <c r="H202" s="167">
        <f t="shared" si="4"/>
        <v>700</v>
      </c>
    </row>
    <row r="203" spans="1:8">
      <c r="A203" s="25">
        <v>45204</v>
      </c>
      <c r="B203" s="3" t="s">
        <v>1519</v>
      </c>
      <c r="C203" s="3" t="s">
        <v>77</v>
      </c>
      <c r="D203" s="3">
        <v>126</v>
      </c>
      <c r="E203" s="47">
        <v>57964486</v>
      </c>
      <c r="F203" s="167">
        <v>100</v>
      </c>
      <c r="G203" s="167"/>
      <c r="H203" s="167">
        <f t="shared" si="4"/>
        <v>100</v>
      </c>
    </row>
    <row r="204" spans="1:8">
      <c r="A204" s="25">
        <v>45205</v>
      </c>
      <c r="B204" s="3" t="s">
        <v>204</v>
      </c>
      <c r="C204" s="3" t="s">
        <v>359</v>
      </c>
      <c r="D204" s="3">
        <v>110</v>
      </c>
      <c r="E204" s="47">
        <v>13464498</v>
      </c>
      <c r="F204" s="167">
        <v>200</v>
      </c>
      <c r="G204" s="167"/>
      <c r="H204" s="167">
        <f t="shared" si="4"/>
        <v>200</v>
      </c>
    </row>
    <row r="205" spans="1:8">
      <c r="A205" s="191">
        <v>45209</v>
      </c>
      <c r="B205" s="190" t="s">
        <v>20</v>
      </c>
      <c r="C205" s="190" t="s">
        <v>1575</v>
      </c>
      <c r="D205" s="190" t="s">
        <v>1423</v>
      </c>
      <c r="E205" s="201">
        <v>58008234</v>
      </c>
      <c r="F205" s="192"/>
      <c r="G205" s="192">
        <v>800</v>
      </c>
      <c r="H205" s="167">
        <f t="shared" si="4"/>
        <v>800</v>
      </c>
    </row>
    <row r="206" spans="1:8">
      <c r="A206" s="193">
        <v>45209</v>
      </c>
      <c r="B206" s="194" t="s">
        <v>1135</v>
      </c>
      <c r="C206" s="194" t="s">
        <v>77</v>
      </c>
      <c r="D206" s="194">
        <v>32</v>
      </c>
      <c r="E206" s="202">
        <v>13474074</v>
      </c>
      <c r="F206" s="195">
        <v>200</v>
      </c>
      <c r="G206" s="195"/>
      <c r="H206" s="167">
        <f t="shared" si="4"/>
        <v>200</v>
      </c>
    </row>
    <row r="207" spans="1:8">
      <c r="A207" s="193">
        <v>45209</v>
      </c>
      <c r="B207" s="194" t="s">
        <v>433</v>
      </c>
      <c r="C207" s="194" t="s">
        <v>20</v>
      </c>
      <c r="D207" s="194">
        <v>26</v>
      </c>
      <c r="E207" s="202">
        <v>1469</v>
      </c>
      <c r="F207" s="195">
        <v>200</v>
      </c>
      <c r="G207" s="195"/>
      <c r="H207" s="167">
        <f t="shared" si="4"/>
        <v>200</v>
      </c>
    </row>
    <row r="208" spans="1:8">
      <c r="A208" s="193">
        <v>45210</v>
      </c>
      <c r="B208" s="194" t="s">
        <v>433</v>
      </c>
      <c r="C208" s="194" t="s">
        <v>20</v>
      </c>
      <c r="D208" s="194">
        <v>26</v>
      </c>
      <c r="E208" s="202">
        <v>1470</v>
      </c>
      <c r="F208" s="195">
        <v>150</v>
      </c>
      <c r="G208" s="195"/>
      <c r="H208" s="167">
        <f t="shared" si="4"/>
        <v>150</v>
      </c>
    </row>
    <row r="209" spans="1:8">
      <c r="A209" s="193">
        <v>45210</v>
      </c>
      <c r="B209" s="194" t="s">
        <v>14</v>
      </c>
      <c r="C209" s="194" t="s">
        <v>14</v>
      </c>
      <c r="D209" s="194" t="s">
        <v>1423</v>
      </c>
      <c r="E209" s="202">
        <v>13477671</v>
      </c>
      <c r="F209" s="195"/>
      <c r="G209" s="195">
        <v>1025.28</v>
      </c>
      <c r="H209" s="167">
        <f t="shared" si="4"/>
        <v>1025.28</v>
      </c>
    </row>
    <row r="210" spans="1:8">
      <c r="A210" s="193">
        <v>45210</v>
      </c>
      <c r="B210" s="194" t="s">
        <v>1448</v>
      </c>
      <c r="C210" s="194" t="s">
        <v>80</v>
      </c>
      <c r="D210" s="194">
        <v>31</v>
      </c>
      <c r="E210" s="202">
        <v>1471</v>
      </c>
      <c r="F210" s="195">
        <v>350</v>
      </c>
      <c r="G210" s="195"/>
      <c r="H210" s="167">
        <f t="shared" si="4"/>
        <v>350</v>
      </c>
    </row>
    <row r="211" spans="1:8">
      <c r="A211" s="193">
        <v>45210</v>
      </c>
      <c r="B211" s="194" t="s">
        <v>204</v>
      </c>
      <c r="C211" s="194" t="s">
        <v>359</v>
      </c>
      <c r="D211" s="194">
        <v>111</v>
      </c>
      <c r="E211" s="202">
        <v>1472</v>
      </c>
      <c r="F211" s="195">
        <v>340</v>
      </c>
      <c r="G211" s="195"/>
      <c r="H211" s="167">
        <f t="shared" si="4"/>
        <v>340</v>
      </c>
    </row>
    <row r="212" spans="1:8">
      <c r="A212" s="191">
        <v>45210</v>
      </c>
      <c r="B212" s="190" t="s">
        <v>1139</v>
      </c>
      <c r="C212" s="190" t="s">
        <v>355</v>
      </c>
      <c r="D212" s="190">
        <v>26</v>
      </c>
      <c r="E212" s="201">
        <v>1473</v>
      </c>
      <c r="F212" s="192">
        <v>1000</v>
      </c>
      <c r="G212" s="192"/>
      <c r="H212" s="167">
        <f t="shared" si="4"/>
        <v>1000</v>
      </c>
    </row>
    <row r="213" spans="1:8">
      <c r="A213" s="191">
        <v>45211</v>
      </c>
      <c r="B213" s="190" t="s">
        <v>433</v>
      </c>
      <c r="C213" s="190" t="s">
        <v>20</v>
      </c>
      <c r="D213" s="190">
        <v>26</v>
      </c>
      <c r="E213" s="201">
        <v>1474</v>
      </c>
      <c r="F213" s="192">
        <v>150</v>
      </c>
      <c r="G213" s="192"/>
      <c r="H213" s="167">
        <f t="shared" si="4"/>
        <v>150</v>
      </c>
    </row>
    <row r="214" spans="1:8">
      <c r="A214" s="191">
        <v>45211</v>
      </c>
      <c r="B214" s="190" t="s">
        <v>1135</v>
      </c>
      <c r="C214" s="190" t="s">
        <v>308</v>
      </c>
      <c r="D214" s="190">
        <v>33</v>
      </c>
      <c r="E214" s="201">
        <v>1475</v>
      </c>
      <c r="F214" s="192">
        <v>200</v>
      </c>
      <c r="G214" s="192"/>
      <c r="H214" s="167">
        <f t="shared" si="4"/>
        <v>200</v>
      </c>
    </row>
    <row r="215" spans="1:8">
      <c r="A215" s="25">
        <v>45212</v>
      </c>
      <c r="B215" s="3" t="s">
        <v>204</v>
      </c>
      <c r="C215" s="3" t="s">
        <v>359</v>
      </c>
      <c r="D215" s="3">
        <v>112</v>
      </c>
      <c r="E215" s="47">
        <v>1477</v>
      </c>
      <c r="F215" s="167">
        <v>300</v>
      </c>
      <c r="G215" s="167"/>
      <c r="H215" s="167">
        <f t="shared" si="4"/>
        <v>300</v>
      </c>
    </row>
    <row r="216" spans="1:8">
      <c r="A216" s="25">
        <v>45212</v>
      </c>
      <c r="B216" s="3" t="s">
        <v>1448</v>
      </c>
      <c r="C216" s="3" t="s">
        <v>1540</v>
      </c>
      <c r="D216" s="3">
        <v>36</v>
      </c>
      <c r="E216" s="47">
        <v>58039637</v>
      </c>
      <c r="F216" s="167">
        <v>270</v>
      </c>
      <c r="G216" s="167">
        <v>365</v>
      </c>
      <c r="H216" s="167">
        <f t="shared" si="4"/>
        <v>635</v>
      </c>
    </row>
    <row r="217" spans="1:8">
      <c r="A217" s="25">
        <v>45212</v>
      </c>
      <c r="B217" s="3" t="s">
        <v>356</v>
      </c>
      <c r="C217" s="3" t="s">
        <v>1539</v>
      </c>
      <c r="D217" s="3" t="s">
        <v>1147</v>
      </c>
      <c r="E217" s="47">
        <v>1478</v>
      </c>
      <c r="F217" s="167">
        <v>100</v>
      </c>
      <c r="G217" s="167"/>
      <c r="H217" s="167">
        <f t="shared" si="4"/>
        <v>100</v>
      </c>
    </row>
    <row r="218" spans="1:8">
      <c r="A218" s="25">
        <v>45212</v>
      </c>
      <c r="B218" s="3" t="s">
        <v>1122</v>
      </c>
      <c r="C218" s="3" t="s">
        <v>1122</v>
      </c>
      <c r="D218" s="3" t="s">
        <v>1147</v>
      </c>
      <c r="E218" s="47">
        <v>1479</v>
      </c>
      <c r="F218" s="167">
        <v>200</v>
      </c>
      <c r="G218" s="167"/>
      <c r="H218" s="167">
        <f t="shared" si="4"/>
        <v>200</v>
      </c>
    </row>
    <row r="219" spans="1:8">
      <c r="A219" s="25">
        <v>45215</v>
      </c>
      <c r="B219" s="3" t="s">
        <v>1545</v>
      </c>
      <c r="C219" s="3" t="s">
        <v>1447</v>
      </c>
      <c r="D219" s="3" t="s">
        <v>1157</v>
      </c>
      <c r="E219" s="47">
        <v>41363769</v>
      </c>
      <c r="F219" s="167">
        <v>166.83</v>
      </c>
      <c r="G219" s="167"/>
      <c r="H219" s="167">
        <f t="shared" si="4"/>
        <v>166.83</v>
      </c>
    </row>
    <row r="220" spans="1:8">
      <c r="A220" s="25">
        <v>45215</v>
      </c>
      <c r="B220" s="3" t="s">
        <v>1448</v>
      </c>
      <c r="C220" s="3" t="s">
        <v>308</v>
      </c>
      <c r="D220" s="3">
        <v>38</v>
      </c>
      <c r="E220" s="47">
        <v>58092472</v>
      </c>
      <c r="F220" s="167">
        <v>200</v>
      </c>
      <c r="G220" s="167"/>
      <c r="H220" s="167">
        <f t="shared" si="4"/>
        <v>200</v>
      </c>
    </row>
    <row r="221" spans="1:8">
      <c r="A221" s="25">
        <v>45215</v>
      </c>
      <c r="B221" s="3" t="s">
        <v>1135</v>
      </c>
      <c r="C221" s="3" t="s">
        <v>77</v>
      </c>
      <c r="D221" s="3"/>
      <c r="E221" s="47">
        <v>58101371</v>
      </c>
      <c r="F221" s="167">
        <v>200</v>
      </c>
      <c r="G221" s="167"/>
      <c r="H221" s="167">
        <f t="shared" si="4"/>
        <v>200</v>
      </c>
    </row>
    <row r="222" spans="1:8">
      <c r="A222" s="25">
        <v>45216</v>
      </c>
      <c r="B222" s="3" t="s">
        <v>1448</v>
      </c>
      <c r="C222" s="3" t="s">
        <v>80</v>
      </c>
      <c r="D222" s="3">
        <v>39</v>
      </c>
      <c r="E222" s="47">
        <v>1480</v>
      </c>
      <c r="F222" s="167">
        <v>1550</v>
      </c>
      <c r="G222" s="167"/>
      <c r="H222" s="167">
        <f t="shared" si="4"/>
        <v>1550</v>
      </c>
    </row>
    <row r="223" spans="1:8">
      <c r="A223" s="25">
        <v>45216</v>
      </c>
      <c r="B223" s="3" t="s">
        <v>433</v>
      </c>
      <c r="C223" s="3" t="s">
        <v>20</v>
      </c>
      <c r="D223" s="3"/>
      <c r="E223" s="47">
        <v>1483</v>
      </c>
      <c r="F223" s="167">
        <v>2500</v>
      </c>
      <c r="G223" s="167"/>
      <c r="H223" s="167">
        <f t="shared" si="4"/>
        <v>2500</v>
      </c>
    </row>
    <row r="224" spans="1:8">
      <c r="A224" s="25">
        <v>45216</v>
      </c>
      <c r="B224" s="3" t="s">
        <v>1546</v>
      </c>
      <c r="C224" s="3" t="s">
        <v>355</v>
      </c>
      <c r="D224" s="3"/>
      <c r="E224" s="47">
        <v>1486</v>
      </c>
      <c r="F224" s="167">
        <v>632.79</v>
      </c>
      <c r="G224" s="167"/>
      <c r="H224" s="167">
        <f t="shared" si="4"/>
        <v>632.79</v>
      </c>
    </row>
    <row r="225" spans="1:8">
      <c r="A225" s="25">
        <v>45217</v>
      </c>
      <c r="B225" s="3" t="s">
        <v>1135</v>
      </c>
      <c r="C225" s="3" t="s">
        <v>77</v>
      </c>
      <c r="D225" s="3" t="s">
        <v>1564</v>
      </c>
      <c r="E225" s="47">
        <v>58131413</v>
      </c>
      <c r="F225" s="206">
        <v>470</v>
      </c>
      <c r="G225" s="167"/>
      <c r="H225" s="167">
        <f t="shared" si="4"/>
        <v>470</v>
      </c>
    </row>
    <row r="226" spans="1:8">
      <c r="A226" s="25">
        <v>45217</v>
      </c>
      <c r="B226" s="3" t="s">
        <v>1562</v>
      </c>
      <c r="C226" s="3" t="s">
        <v>308</v>
      </c>
      <c r="D226" s="3" t="s">
        <v>1564</v>
      </c>
      <c r="E226" s="47">
        <v>1487</v>
      </c>
      <c r="F226" s="206">
        <v>160</v>
      </c>
      <c r="G226" s="167"/>
      <c r="H226" s="167">
        <f t="shared" si="4"/>
        <v>160</v>
      </c>
    </row>
    <row r="227" spans="1:8">
      <c r="A227" s="25">
        <v>45218</v>
      </c>
      <c r="B227" s="3" t="s">
        <v>1566</v>
      </c>
      <c r="C227" s="3" t="s">
        <v>1447</v>
      </c>
      <c r="D227" s="3">
        <v>2002</v>
      </c>
      <c r="E227" s="47">
        <v>581457</v>
      </c>
      <c r="F227" s="167">
        <v>30</v>
      </c>
      <c r="G227" s="167"/>
      <c r="H227" s="167">
        <f t="shared" si="4"/>
        <v>30</v>
      </c>
    </row>
    <row r="228" spans="1:8">
      <c r="A228" s="25">
        <v>45218</v>
      </c>
      <c r="B228" s="3" t="s">
        <v>204</v>
      </c>
      <c r="C228" s="3" t="s">
        <v>359</v>
      </c>
      <c r="D228" s="3" t="s">
        <v>1564</v>
      </c>
      <c r="E228" s="47">
        <v>1488</v>
      </c>
      <c r="F228" s="206">
        <v>370</v>
      </c>
      <c r="G228" s="167"/>
      <c r="H228" s="167">
        <f t="shared" si="4"/>
        <v>370</v>
      </c>
    </row>
    <row r="229" spans="1:8">
      <c r="A229" s="25">
        <v>45218</v>
      </c>
      <c r="B229" s="3" t="s">
        <v>1563</v>
      </c>
      <c r="C229" s="3" t="s">
        <v>287</v>
      </c>
      <c r="D229" s="3">
        <v>1288</v>
      </c>
      <c r="E229" s="47">
        <v>1491</v>
      </c>
      <c r="F229" s="167">
        <v>1100</v>
      </c>
      <c r="G229" s="167"/>
      <c r="H229" s="167">
        <f t="shared" si="4"/>
        <v>1100</v>
      </c>
    </row>
    <row r="230" spans="1:8">
      <c r="A230" s="25">
        <v>45218</v>
      </c>
      <c r="B230" s="3" t="s">
        <v>1274</v>
      </c>
      <c r="C230" s="3" t="s">
        <v>1102</v>
      </c>
      <c r="D230" s="3">
        <v>1412</v>
      </c>
      <c r="E230" s="47">
        <v>13531383</v>
      </c>
      <c r="F230" s="167">
        <v>550</v>
      </c>
      <c r="G230" s="167"/>
      <c r="H230" s="167">
        <f t="shared" si="4"/>
        <v>550</v>
      </c>
    </row>
    <row r="231" spans="1:8">
      <c r="A231" s="25">
        <v>45219</v>
      </c>
      <c r="B231" s="3" t="s">
        <v>433</v>
      </c>
      <c r="C231" s="3" t="s">
        <v>20</v>
      </c>
      <c r="D231" s="3" t="s">
        <v>1564</v>
      </c>
      <c r="E231" s="47">
        <v>1492</v>
      </c>
      <c r="F231" s="206">
        <v>200</v>
      </c>
      <c r="G231" s="167"/>
      <c r="H231" s="167">
        <f t="shared" si="4"/>
        <v>200</v>
      </c>
    </row>
    <row r="232" spans="1:8">
      <c r="A232" s="25">
        <v>45219</v>
      </c>
      <c r="B232" s="3" t="s">
        <v>1562</v>
      </c>
      <c r="C232" s="3" t="s">
        <v>308</v>
      </c>
      <c r="D232" s="3" t="s">
        <v>1564</v>
      </c>
      <c r="E232" s="47">
        <v>1493</v>
      </c>
      <c r="F232" s="206">
        <v>300</v>
      </c>
      <c r="G232" s="167"/>
      <c r="H232" s="167">
        <f t="shared" si="4"/>
        <v>300</v>
      </c>
    </row>
    <row r="233" spans="1:8">
      <c r="A233" s="25">
        <v>45219</v>
      </c>
      <c r="B233" s="3" t="s">
        <v>1214</v>
      </c>
      <c r="C233" s="3" t="s">
        <v>308</v>
      </c>
      <c r="D233" s="3">
        <v>2745</v>
      </c>
      <c r="E233" s="204">
        <v>58158332</v>
      </c>
      <c r="F233" s="167">
        <v>2000</v>
      </c>
      <c r="G233" s="167"/>
      <c r="H233" s="167">
        <f t="shared" si="4"/>
        <v>2000</v>
      </c>
    </row>
    <row r="234" spans="1:8">
      <c r="A234" s="25">
        <v>45222</v>
      </c>
      <c r="B234" s="3" t="s">
        <v>1448</v>
      </c>
      <c r="C234" s="3" t="s">
        <v>80</v>
      </c>
      <c r="D234" s="3" t="s">
        <v>1564</v>
      </c>
      <c r="E234" s="47">
        <v>1495</v>
      </c>
      <c r="F234" s="205">
        <v>151</v>
      </c>
      <c r="G234" s="167"/>
      <c r="H234" s="167">
        <f t="shared" si="4"/>
        <v>151</v>
      </c>
    </row>
    <row r="235" spans="1:8">
      <c r="A235" s="25">
        <v>45222</v>
      </c>
      <c r="B235" s="3" t="s">
        <v>433</v>
      </c>
      <c r="C235" s="3" t="s">
        <v>20</v>
      </c>
      <c r="D235" s="3" t="s">
        <v>1564</v>
      </c>
      <c r="E235" s="47">
        <v>1496</v>
      </c>
      <c r="F235" s="206">
        <v>2000</v>
      </c>
      <c r="G235" s="167"/>
      <c r="H235" s="167">
        <f t="shared" si="4"/>
        <v>2000</v>
      </c>
    </row>
    <row r="236" spans="1:8">
      <c r="A236" s="25">
        <v>45222</v>
      </c>
      <c r="B236" s="3" t="s">
        <v>1562</v>
      </c>
      <c r="C236" s="3" t="s">
        <v>308</v>
      </c>
      <c r="D236" s="3" t="s">
        <v>1564</v>
      </c>
      <c r="E236" s="47">
        <v>1497</v>
      </c>
      <c r="F236" s="206">
        <v>400</v>
      </c>
      <c r="G236" s="167"/>
      <c r="H236" s="167">
        <f t="shared" si="4"/>
        <v>400</v>
      </c>
    </row>
    <row r="237" spans="1:8">
      <c r="A237" s="25">
        <v>45223</v>
      </c>
      <c r="B237" s="3" t="s">
        <v>433</v>
      </c>
      <c r="C237" s="3" t="s">
        <v>20</v>
      </c>
      <c r="D237" s="3" t="s">
        <v>1564</v>
      </c>
      <c r="E237" s="47">
        <v>1502</v>
      </c>
      <c r="F237" s="206">
        <v>150</v>
      </c>
      <c r="G237" s="167"/>
      <c r="H237" s="167">
        <f t="shared" si="4"/>
        <v>150</v>
      </c>
    </row>
    <row r="238" spans="1:8">
      <c r="A238" s="25">
        <v>45223</v>
      </c>
      <c r="B238" s="3" t="s">
        <v>1562</v>
      </c>
      <c r="C238" s="3" t="s">
        <v>77</v>
      </c>
      <c r="D238" s="3" t="s">
        <v>1564</v>
      </c>
      <c r="E238" s="47">
        <v>1501</v>
      </c>
      <c r="F238" s="206">
        <v>150</v>
      </c>
      <c r="G238" s="167"/>
      <c r="H238" s="167">
        <f t="shared" si="4"/>
        <v>150</v>
      </c>
    </row>
    <row r="239" spans="1:8">
      <c r="A239" s="25">
        <v>45224</v>
      </c>
      <c r="B239" s="3" t="s">
        <v>1448</v>
      </c>
      <c r="C239" s="3" t="s">
        <v>1590</v>
      </c>
      <c r="D239" s="3" t="s">
        <v>1564</v>
      </c>
      <c r="E239" s="47">
        <v>1503</v>
      </c>
      <c r="F239" s="205">
        <v>130</v>
      </c>
      <c r="G239" s="167">
        <v>70</v>
      </c>
      <c r="H239" s="167">
        <f t="shared" si="4"/>
        <v>200</v>
      </c>
    </row>
    <row r="240" spans="1:8">
      <c r="A240" s="25">
        <v>45224</v>
      </c>
      <c r="B240" s="3" t="s">
        <v>1448</v>
      </c>
      <c r="C240" s="3" t="s">
        <v>77</v>
      </c>
      <c r="D240" s="3" t="s">
        <v>1564</v>
      </c>
      <c r="E240" s="47">
        <v>58216156</v>
      </c>
      <c r="F240" s="205">
        <v>1550</v>
      </c>
      <c r="G240" s="167"/>
      <c r="H240" s="167">
        <f t="shared" si="4"/>
        <v>1550</v>
      </c>
    </row>
    <row r="241" spans="1:8">
      <c r="A241" s="25">
        <v>45224</v>
      </c>
      <c r="B241" s="3" t="s">
        <v>1591</v>
      </c>
      <c r="C241" s="3" t="s">
        <v>1200</v>
      </c>
      <c r="D241" s="3" t="s">
        <v>1592</v>
      </c>
      <c r="E241" s="47">
        <v>1600022</v>
      </c>
      <c r="F241" s="167">
        <v>100</v>
      </c>
      <c r="G241" s="167"/>
      <c r="H241" s="167">
        <f t="shared" si="4"/>
        <v>100</v>
      </c>
    </row>
    <row r="242" spans="1:8">
      <c r="A242" s="25">
        <v>45225</v>
      </c>
      <c r="B242" s="3" t="s">
        <v>1448</v>
      </c>
      <c r="C242" s="3" t="s">
        <v>254</v>
      </c>
      <c r="D242" s="3" t="s">
        <v>1564</v>
      </c>
      <c r="E242" s="203">
        <v>1504</v>
      </c>
      <c r="F242" s="205">
        <v>200</v>
      </c>
      <c r="G242" s="167"/>
      <c r="H242" s="167">
        <f t="shared" si="4"/>
        <v>200</v>
      </c>
    </row>
    <row r="243" spans="1:8">
      <c r="A243" s="25">
        <v>45225</v>
      </c>
      <c r="B243" s="3" t="s">
        <v>1546</v>
      </c>
      <c r="C243" s="3" t="s">
        <v>355</v>
      </c>
      <c r="D243" s="3"/>
      <c r="E243" s="47">
        <v>1505</v>
      </c>
      <c r="F243" s="167">
        <v>500</v>
      </c>
      <c r="G243" s="167">
        <v>53.36</v>
      </c>
      <c r="H243" s="167">
        <f t="shared" si="4"/>
        <v>553.36</v>
      </c>
    </row>
    <row r="244" spans="1:8">
      <c r="A244" s="25">
        <v>45225</v>
      </c>
      <c r="B244" s="3" t="s">
        <v>1591</v>
      </c>
      <c r="C244" s="3" t="s">
        <v>1594</v>
      </c>
      <c r="D244" s="3" t="s">
        <v>1425</v>
      </c>
      <c r="E244" s="47">
        <v>58225296</v>
      </c>
      <c r="F244" s="167">
        <v>50</v>
      </c>
      <c r="G244" s="167"/>
      <c r="H244" s="167">
        <f t="shared" si="4"/>
        <v>50</v>
      </c>
    </row>
    <row r="245" spans="1:8">
      <c r="A245" s="25">
        <v>45225</v>
      </c>
      <c r="B245" s="3" t="s">
        <v>1595</v>
      </c>
      <c r="C245" s="3" t="s">
        <v>1583</v>
      </c>
      <c r="D245" s="3">
        <v>784</v>
      </c>
      <c r="E245" s="47">
        <v>58225299</v>
      </c>
      <c r="F245" s="167"/>
      <c r="G245" s="167">
        <v>369</v>
      </c>
      <c r="H245" s="167">
        <f t="shared" ref="H245:H268" si="5">F245+G245</f>
        <v>369</v>
      </c>
    </row>
    <row r="246" spans="1:8">
      <c r="A246" s="25">
        <v>45225</v>
      </c>
      <c r="B246" s="3" t="s">
        <v>1596</v>
      </c>
      <c r="C246" s="3" t="s">
        <v>1597</v>
      </c>
      <c r="D246" s="3">
        <v>2044</v>
      </c>
      <c r="E246" s="47">
        <v>58225297</v>
      </c>
      <c r="F246" s="167"/>
      <c r="G246" s="167">
        <v>489</v>
      </c>
      <c r="H246" s="167">
        <f t="shared" si="5"/>
        <v>489</v>
      </c>
    </row>
    <row r="247" spans="1:8">
      <c r="A247" s="25">
        <v>45225</v>
      </c>
      <c r="B247" s="3" t="s">
        <v>1563</v>
      </c>
      <c r="C247" s="3" t="s">
        <v>287</v>
      </c>
      <c r="D247" s="3">
        <v>2310</v>
      </c>
      <c r="E247" s="47">
        <v>58225296</v>
      </c>
      <c r="F247" s="167"/>
      <c r="G247" s="167">
        <v>1099</v>
      </c>
      <c r="H247" s="167">
        <f t="shared" si="5"/>
        <v>1099</v>
      </c>
    </row>
    <row r="248" spans="1:8">
      <c r="A248" s="25">
        <v>45225</v>
      </c>
      <c r="B248" s="3" t="s">
        <v>1598</v>
      </c>
      <c r="C248" s="3" t="s">
        <v>1308</v>
      </c>
      <c r="D248" s="3">
        <v>636</v>
      </c>
      <c r="E248" s="47" t="s">
        <v>1599</v>
      </c>
      <c r="F248" s="167"/>
      <c r="G248" s="167">
        <v>469</v>
      </c>
      <c r="H248" s="167">
        <f t="shared" si="5"/>
        <v>469</v>
      </c>
    </row>
    <row r="249" spans="1:8">
      <c r="A249" s="25">
        <v>45225</v>
      </c>
      <c r="B249" s="3" t="s">
        <v>1274</v>
      </c>
      <c r="C249" s="3" t="s">
        <v>1600</v>
      </c>
      <c r="D249" s="3" t="s">
        <v>1611</v>
      </c>
      <c r="E249" s="47" t="s">
        <v>1601</v>
      </c>
      <c r="F249" s="167"/>
      <c r="G249" s="167">
        <v>1099</v>
      </c>
      <c r="H249" s="167">
        <f t="shared" si="5"/>
        <v>1099</v>
      </c>
    </row>
    <row r="250" spans="1:8">
      <c r="A250" s="25">
        <v>45225</v>
      </c>
      <c r="B250" s="3" t="s">
        <v>1214</v>
      </c>
      <c r="C250" s="3" t="s">
        <v>1602</v>
      </c>
      <c r="D250" s="3">
        <v>2789</v>
      </c>
      <c r="E250" s="47" t="s">
        <v>1603</v>
      </c>
      <c r="F250" s="167"/>
      <c r="G250" s="167">
        <v>269</v>
      </c>
      <c r="H250" s="167">
        <f t="shared" si="5"/>
        <v>269</v>
      </c>
    </row>
    <row r="251" spans="1:8">
      <c r="A251" s="25">
        <v>45225</v>
      </c>
      <c r="B251" s="3" t="s">
        <v>1153</v>
      </c>
      <c r="C251" s="3" t="s">
        <v>1153</v>
      </c>
      <c r="D251" s="3" t="s">
        <v>1608</v>
      </c>
      <c r="E251" s="47">
        <v>58225298</v>
      </c>
      <c r="F251" s="167"/>
      <c r="G251" s="3">
        <v>78.61</v>
      </c>
      <c r="H251" s="167">
        <f t="shared" si="5"/>
        <v>78.61</v>
      </c>
    </row>
    <row r="252" spans="1:8">
      <c r="A252" s="25">
        <v>45225</v>
      </c>
      <c r="B252" s="3" t="s">
        <v>1604</v>
      </c>
      <c r="C252" s="3" t="s">
        <v>1605</v>
      </c>
      <c r="D252" s="3">
        <v>15438</v>
      </c>
      <c r="E252" s="47" t="s">
        <v>1606</v>
      </c>
      <c r="F252" s="167"/>
      <c r="G252" s="167">
        <v>291.19</v>
      </c>
      <c r="H252" s="167">
        <f t="shared" si="5"/>
        <v>291.19</v>
      </c>
    </row>
    <row r="253" spans="1:8">
      <c r="A253" s="25">
        <v>45225</v>
      </c>
      <c r="B253" s="3" t="s">
        <v>1607</v>
      </c>
      <c r="C253" s="3" t="s">
        <v>254</v>
      </c>
      <c r="D253" s="3">
        <v>220</v>
      </c>
      <c r="E253" s="47">
        <v>1506</v>
      </c>
      <c r="F253" s="167">
        <v>67.349999999999994</v>
      </c>
      <c r="G253" s="167"/>
      <c r="H253" s="167">
        <f t="shared" si="5"/>
        <v>67.349999999999994</v>
      </c>
    </row>
    <row r="254" spans="1:8">
      <c r="A254" s="25">
        <v>45225</v>
      </c>
      <c r="B254" s="3" t="s">
        <v>1609</v>
      </c>
      <c r="C254" s="3" t="s">
        <v>1364</v>
      </c>
      <c r="D254" s="3">
        <v>51</v>
      </c>
      <c r="E254" s="47" t="s">
        <v>1610</v>
      </c>
      <c r="F254" s="167"/>
      <c r="G254" s="167">
        <v>529</v>
      </c>
      <c r="H254" s="167">
        <f t="shared" si="5"/>
        <v>529</v>
      </c>
    </row>
    <row r="255" spans="1:8">
      <c r="A255" s="25">
        <v>45226</v>
      </c>
      <c r="B255" s="3" t="s">
        <v>1448</v>
      </c>
      <c r="C255" s="3" t="s">
        <v>254</v>
      </c>
      <c r="D255" s="3" t="s">
        <v>1564</v>
      </c>
      <c r="E255" s="47">
        <v>1508</v>
      </c>
      <c r="F255" s="205">
        <v>125</v>
      </c>
      <c r="G255" s="167"/>
      <c r="H255" s="167">
        <f t="shared" si="5"/>
        <v>125</v>
      </c>
    </row>
    <row r="256" spans="1:8">
      <c r="A256" s="25">
        <v>45226</v>
      </c>
      <c r="B256" s="3" t="s">
        <v>1448</v>
      </c>
      <c r="C256" s="3" t="s">
        <v>308</v>
      </c>
      <c r="D256" s="3" t="s">
        <v>1564</v>
      </c>
      <c r="E256" s="47">
        <v>1511</v>
      </c>
      <c r="F256" s="205">
        <v>1000</v>
      </c>
      <c r="G256" s="167"/>
      <c r="H256" s="167">
        <f t="shared" si="5"/>
        <v>1000</v>
      </c>
    </row>
    <row r="257" spans="1:8">
      <c r="A257" s="25">
        <v>45226</v>
      </c>
      <c r="B257" s="3" t="s">
        <v>204</v>
      </c>
      <c r="C257" s="3" t="s">
        <v>359</v>
      </c>
      <c r="D257" s="3" t="s">
        <v>1564</v>
      </c>
      <c r="E257" s="47">
        <v>1512</v>
      </c>
      <c r="F257" s="207">
        <v>280</v>
      </c>
      <c r="G257" s="167"/>
      <c r="H257" s="167">
        <f t="shared" si="5"/>
        <v>280</v>
      </c>
    </row>
    <row r="258" spans="1:8">
      <c r="A258" s="25">
        <v>45227</v>
      </c>
      <c r="B258" s="3" t="s">
        <v>1369</v>
      </c>
      <c r="C258" s="3" t="s">
        <v>1200</v>
      </c>
      <c r="D258" s="3"/>
      <c r="E258" s="47">
        <v>1513</v>
      </c>
      <c r="F258" s="18"/>
      <c r="G258" s="167">
        <v>68</v>
      </c>
      <c r="H258" s="167">
        <f t="shared" si="5"/>
        <v>68</v>
      </c>
    </row>
    <row r="259" spans="1:8">
      <c r="A259" s="25">
        <v>45229</v>
      </c>
      <c r="B259" s="3" t="s">
        <v>1135</v>
      </c>
      <c r="C259" s="3" t="s">
        <v>254</v>
      </c>
      <c r="D259" s="3" t="s">
        <v>1564</v>
      </c>
      <c r="E259" s="47">
        <v>58261053</v>
      </c>
      <c r="F259" s="18">
        <v>220</v>
      </c>
      <c r="G259" s="167"/>
      <c r="H259" s="167">
        <f t="shared" si="5"/>
        <v>220</v>
      </c>
    </row>
    <row r="260" spans="1:8">
      <c r="A260" s="25">
        <v>45229</v>
      </c>
      <c r="B260" s="3" t="s">
        <v>204</v>
      </c>
      <c r="C260" s="3" t="s">
        <v>1615</v>
      </c>
      <c r="D260" s="3" t="s">
        <v>1564</v>
      </c>
      <c r="E260" s="47" t="s">
        <v>1626</v>
      </c>
      <c r="F260" s="207">
        <v>755</v>
      </c>
      <c r="G260" s="167"/>
      <c r="H260" s="167">
        <f t="shared" si="5"/>
        <v>755</v>
      </c>
    </row>
    <row r="261" spans="1:8">
      <c r="A261" s="25"/>
      <c r="B261" s="3"/>
      <c r="C261" s="3"/>
      <c r="D261" s="3"/>
      <c r="E261" s="47"/>
      <c r="F261" s="18"/>
      <c r="G261" s="167"/>
      <c r="H261" s="167">
        <f t="shared" si="5"/>
        <v>0</v>
      </c>
    </row>
    <row r="262" spans="1:8">
      <c r="A262" s="25"/>
      <c r="B262" s="3"/>
      <c r="C262" s="3"/>
      <c r="D262" s="3"/>
      <c r="E262" s="47"/>
      <c r="F262" s="18"/>
      <c r="G262" s="167"/>
      <c r="H262" s="167">
        <f t="shared" si="5"/>
        <v>0</v>
      </c>
    </row>
    <row r="263" spans="1:8">
      <c r="A263" s="3"/>
      <c r="B263" s="3"/>
      <c r="C263" s="3"/>
      <c r="D263" s="3"/>
      <c r="E263" s="3"/>
      <c r="F263" s="18"/>
      <c r="G263" s="167"/>
      <c r="H263" s="167">
        <f t="shared" si="5"/>
        <v>0</v>
      </c>
    </row>
    <row r="264" spans="1:8">
      <c r="A264" s="3"/>
      <c r="B264" s="3"/>
      <c r="C264" s="3"/>
      <c r="D264" s="3"/>
      <c r="E264" s="3"/>
      <c r="F264" s="18"/>
      <c r="G264" s="167"/>
      <c r="H264" s="167">
        <f t="shared" si="5"/>
        <v>0</v>
      </c>
    </row>
    <row r="265" spans="1:8">
      <c r="A265" s="3"/>
      <c r="B265" s="3"/>
      <c r="C265" s="3"/>
      <c r="D265" s="3"/>
      <c r="E265" s="3"/>
      <c r="F265" s="18"/>
      <c r="G265" s="3"/>
      <c r="H265" s="167">
        <f t="shared" si="5"/>
        <v>0</v>
      </c>
    </row>
    <row r="266" spans="1:8">
      <c r="A266" s="3"/>
      <c r="B266" s="3"/>
      <c r="C266" s="3"/>
      <c r="D266" s="3"/>
      <c r="E266" s="3"/>
      <c r="F266" s="18"/>
      <c r="G266" s="3"/>
      <c r="H266" s="167">
        <f t="shared" si="5"/>
        <v>0</v>
      </c>
    </row>
    <row r="267" spans="1:8">
      <c r="A267" s="3"/>
      <c r="B267" s="3"/>
      <c r="C267" s="3"/>
      <c r="D267" s="3"/>
      <c r="E267" s="3"/>
      <c r="F267" s="18"/>
      <c r="G267" s="3"/>
      <c r="H267" s="167">
        <f t="shared" si="5"/>
        <v>0</v>
      </c>
    </row>
    <row r="268" spans="1:8">
      <c r="A268" s="3"/>
      <c r="B268" s="3"/>
      <c r="C268" s="3"/>
      <c r="D268" s="3"/>
      <c r="E268" s="3"/>
      <c r="F268" s="18"/>
      <c r="G268" s="3"/>
      <c r="H268" s="167">
        <f t="shared" si="5"/>
        <v>0</v>
      </c>
    </row>
    <row r="269" spans="1:8">
      <c r="A269" s="3"/>
      <c r="B269" s="3"/>
      <c r="C269" s="3"/>
      <c r="D269" s="3"/>
      <c r="E269" s="3"/>
      <c r="F269" s="18"/>
      <c r="G269" s="3"/>
      <c r="H269" s="3"/>
    </row>
    <row r="270" spans="1:8">
      <c r="A270" s="3"/>
      <c r="B270" s="3"/>
      <c r="C270" s="3"/>
      <c r="D270" s="3"/>
      <c r="E270" s="3"/>
      <c r="F270" s="3"/>
      <c r="G270" s="3"/>
      <c r="H270" s="3"/>
    </row>
    <row r="273" spans="1:8" ht="27">
      <c r="A273" s="241" t="s">
        <v>1636</v>
      </c>
      <c r="B273" s="242"/>
      <c r="C273" s="242"/>
      <c r="D273" s="242"/>
      <c r="E273" s="242"/>
      <c r="F273" s="242"/>
      <c r="G273" s="242"/>
      <c r="H273" s="243"/>
    </row>
    <row r="274" spans="1:8" ht="15.75">
      <c r="A274" s="176" t="s">
        <v>34</v>
      </c>
      <c r="B274" s="176" t="s">
        <v>1137</v>
      </c>
      <c r="C274" s="176" t="s">
        <v>1138</v>
      </c>
      <c r="D274" s="176" t="s">
        <v>1131</v>
      </c>
      <c r="E274" s="176" t="s">
        <v>1136</v>
      </c>
      <c r="F274" s="176" t="s">
        <v>110</v>
      </c>
      <c r="G274" s="176" t="s">
        <v>1132</v>
      </c>
      <c r="H274" s="176" t="s">
        <v>1133</v>
      </c>
    </row>
    <row r="275" spans="1:8">
      <c r="A275" s="25">
        <v>45231</v>
      </c>
      <c r="B275" s="3" t="s">
        <v>1546</v>
      </c>
      <c r="C275" s="3" t="s">
        <v>355</v>
      </c>
      <c r="D275" s="47" t="s">
        <v>1564</v>
      </c>
      <c r="E275" s="47">
        <v>1514</v>
      </c>
      <c r="F275" s="167">
        <v>1000</v>
      </c>
      <c r="G275" s="167"/>
      <c r="H275" s="167">
        <f>F275+G275</f>
        <v>1000</v>
      </c>
    </row>
    <row r="276" spans="1:8">
      <c r="A276" s="25">
        <v>45231</v>
      </c>
      <c r="B276" s="3" t="s">
        <v>204</v>
      </c>
      <c r="C276" s="3" t="s">
        <v>308</v>
      </c>
      <c r="D276" s="47" t="s">
        <v>1564</v>
      </c>
      <c r="E276" s="47">
        <v>1515</v>
      </c>
      <c r="F276" s="167">
        <v>800</v>
      </c>
      <c r="G276" s="167"/>
      <c r="H276" s="167">
        <f t="shared" ref="H276:H287" si="6">F276+G276</f>
        <v>800</v>
      </c>
    </row>
    <row r="277" spans="1:8">
      <c r="A277" s="25">
        <v>45231</v>
      </c>
      <c r="B277" s="3" t="s">
        <v>872</v>
      </c>
      <c r="C277" s="3" t="s">
        <v>872</v>
      </c>
      <c r="D277" s="47" t="s">
        <v>1147</v>
      </c>
      <c r="E277" s="47">
        <v>1516</v>
      </c>
      <c r="F277" s="167">
        <v>260</v>
      </c>
      <c r="G277" s="167"/>
      <c r="H277" s="167">
        <f t="shared" si="6"/>
        <v>260</v>
      </c>
    </row>
    <row r="278" spans="1:8">
      <c r="A278" s="25">
        <v>45231</v>
      </c>
      <c r="B278" s="3" t="s">
        <v>204</v>
      </c>
      <c r="C278" s="3" t="s">
        <v>1625</v>
      </c>
      <c r="D278" s="47" t="s">
        <v>1564</v>
      </c>
      <c r="E278" s="47">
        <v>1518</v>
      </c>
      <c r="F278" s="167">
        <v>890</v>
      </c>
      <c r="G278" s="167"/>
      <c r="H278" s="167">
        <f t="shared" si="6"/>
        <v>890</v>
      </c>
    </row>
    <row r="279" spans="1:8">
      <c r="A279" s="25">
        <v>45231</v>
      </c>
      <c r="B279" s="3" t="s">
        <v>1624</v>
      </c>
      <c r="C279" s="3" t="s">
        <v>1200</v>
      </c>
      <c r="D279" s="3" t="s">
        <v>1423</v>
      </c>
      <c r="E279" s="47">
        <v>58316368</v>
      </c>
      <c r="F279" s="18"/>
      <c r="G279" s="167">
        <v>60</v>
      </c>
      <c r="H279" s="167">
        <f t="shared" si="6"/>
        <v>60</v>
      </c>
    </row>
    <row r="280" spans="1:8">
      <c r="A280" s="25">
        <v>45231</v>
      </c>
      <c r="B280" s="3" t="s">
        <v>433</v>
      </c>
      <c r="C280" s="3" t="s">
        <v>20</v>
      </c>
      <c r="D280" s="3" t="s">
        <v>1564</v>
      </c>
      <c r="E280" s="47">
        <v>58316368</v>
      </c>
      <c r="F280" s="207">
        <v>400</v>
      </c>
      <c r="G280" s="167"/>
      <c r="H280" s="167">
        <f t="shared" si="6"/>
        <v>400</v>
      </c>
    </row>
    <row r="281" spans="1:8">
      <c r="A281" s="25">
        <v>45232</v>
      </c>
      <c r="B281" s="3" t="s">
        <v>1627</v>
      </c>
      <c r="C281" s="3" t="s">
        <v>475</v>
      </c>
      <c r="D281" s="47">
        <v>6</v>
      </c>
      <c r="E281" s="47">
        <v>58340939</v>
      </c>
      <c r="F281" s="167">
        <v>150</v>
      </c>
      <c r="G281" s="167"/>
      <c r="H281" s="167">
        <f t="shared" si="6"/>
        <v>150</v>
      </c>
    </row>
    <row r="282" spans="1:8">
      <c r="A282" s="25">
        <v>45232</v>
      </c>
      <c r="B282" s="3" t="s">
        <v>1153</v>
      </c>
      <c r="C282" s="3" t="s">
        <v>204</v>
      </c>
      <c r="D282" s="47" t="s">
        <v>1564</v>
      </c>
      <c r="E282" s="47" t="s">
        <v>1628</v>
      </c>
      <c r="F282" s="167"/>
      <c r="G282" s="167">
        <v>43</v>
      </c>
      <c r="H282" s="167">
        <f t="shared" si="6"/>
        <v>43</v>
      </c>
    </row>
    <row r="283" spans="1:8">
      <c r="A283" s="25">
        <v>45232</v>
      </c>
      <c r="B283" s="3" t="s">
        <v>1595</v>
      </c>
      <c r="C283" s="3" t="s">
        <v>1629</v>
      </c>
      <c r="D283" s="47">
        <v>784</v>
      </c>
      <c r="E283" s="47">
        <v>58340938</v>
      </c>
      <c r="F283" s="167"/>
      <c r="G283" s="167">
        <v>79</v>
      </c>
      <c r="H283" s="167">
        <f t="shared" si="6"/>
        <v>79</v>
      </c>
    </row>
    <row r="284" spans="1:8">
      <c r="A284" s="25">
        <v>45232</v>
      </c>
      <c r="B284" s="3" t="s">
        <v>1153</v>
      </c>
      <c r="C284" s="3" t="s">
        <v>1153</v>
      </c>
      <c r="D284" s="47">
        <v>169</v>
      </c>
      <c r="E284" s="47" t="s">
        <v>1630</v>
      </c>
      <c r="F284" s="167"/>
      <c r="G284" s="167">
        <v>220</v>
      </c>
      <c r="H284" s="167">
        <f t="shared" si="6"/>
        <v>220</v>
      </c>
    </row>
    <row r="285" spans="1:8">
      <c r="A285" s="25">
        <v>45232</v>
      </c>
      <c r="B285" s="3" t="s">
        <v>13</v>
      </c>
      <c r="C285" s="3" t="s">
        <v>13</v>
      </c>
      <c r="D285" s="3" t="s">
        <v>1147</v>
      </c>
      <c r="E285" s="47" t="s">
        <v>1631</v>
      </c>
      <c r="F285" s="167"/>
      <c r="G285" s="167">
        <v>241.24</v>
      </c>
      <c r="H285" s="167">
        <f t="shared" si="6"/>
        <v>241.24</v>
      </c>
    </row>
    <row r="286" spans="1:8">
      <c r="A286" s="25">
        <v>45232</v>
      </c>
      <c r="B286" s="3" t="s">
        <v>1632</v>
      </c>
      <c r="C286" s="3" t="s">
        <v>1633</v>
      </c>
      <c r="D286" s="3" t="s">
        <v>1635</v>
      </c>
      <c r="E286" s="47" t="s">
        <v>1634</v>
      </c>
      <c r="F286" s="167"/>
      <c r="G286" s="167">
        <v>529</v>
      </c>
      <c r="H286" s="167">
        <f t="shared" si="6"/>
        <v>529</v>
      </c>
    </row>
    <row r="287" spans="1:8">
      <c r="A287" s="25">
        <v>45232</v>
      </c>
      <c r="B287" s="3" t="s">
        <v>356</v>
      </c>
      <c r="C287" s="3" t="s">
        <v>356</v>
      </c>
      <c r="D287" s="3" t="s">
        <v>1147</v>
      </c>
      <c r="E287" s="47">
        <v>1517</v>
      </c>
      <c r="F287" s="167"/>
      <c r="G287" s="167">
        <v>141.26</v>
      </c>
      <c r="H287" s="167">
        <f t="shared" si="6"/>
        <v>141.26</v>
      </c>
    </row>
    <row r="288" spans="1:8">
      <c r="A288" s="25">
        <v>45236</v>
      </c>
      <c r="B288" s="3" t="s">
        <v>1135</v>
      </c>
      <c r="C288" s="3" t="s">
        <v>1642</v>
      </c>
      <c r="D288" s="3" t="s">
        <v>1564</v>
      </c>
      <c r="E288" s="47">
        <v>1519</v>
      </c>
      <c r="F288" s="167"/>
      <c r="G288" s="167">
        <v>460</v>
      </c>
      <c r="H288" s="167">
        <f>F288+G288</f>
        <v>460</v>
      </c>
    </row>
    <row r="289" spans="1:8">
      <c r="A289" s="25">
        <v>45236</v>
      </c>
      <c r="B289" s="3" t="s">
        <v>1546</v>
      </c>
      <c r="C289" s="3" t="s">
        <v>355</v>
      </c>
      <c r="D289" s="3" t="s">
        <v>1564</v>
      </c>
      <c r="E289" s="47">
        <v>1520</v>
      </c>
      <c r="F289" s="167"/>
      <c r="G289" s="167">
        <v>995.56</v>
      </c>
      <c r="H289" s="167">
        <f>F289+G289</f>
        <v>995.56</v>
      </c>
    </row>
    <row r="290" spans="1:8">
      <c r="A290" s="25">
        <v>45236</v>
      </c>
      <c r="B290" s="3" t="s">
        <v>433</v>
      </c>
      <c r="C290" s="3" t="s">
        <v>20</v>
      </c>
      <c r="D290" s="3" t="s">
        <v>1564</v>
      </c>
      <c r="E290" s="47">
        <v>1521</v>
      </c>
      <c r="F290" s="167"/>
      <c r="G290" s="167">
        <v>2200</v>
      </c>
      <c r="H290" s="167">
        <f>F290+G290</f>
        <v>2200</v>
      </c>
    </row>
    <row r="291" spans="1:8">
      <c r="A291" s="25">
        <v>45236</v>
      </c>
      <c r="B291" s="3" t="s">
        <v>1546</v>
      </c>
      <c r="C291" s="3" t="s">
        <v>273</v>
      </c>
      <c r="D291" s="3" t="s">
        <v>1564</v>
      </c>
      <c r="E291" s="47">
        <v>1523</v>
      </c>
      <c r="F291" s="167">
        <v>90</v>
      </c>
      <c r="G291" s="167"/>
      <c r="H291" s="167">
        <f t="shared" ref="H291:H354" si="7">F291+G291</f>
        <v>90</v>
      </c>
    </row>
    <row r="292" spans="1:8">
      <c r="A292" s="25">
        <v>45236</v>
      </c>
      <c r="B292" s="3" t="s">
        <v>1546</v>
      </c>
      <c r="C292" s="3" t="s">
        <v>273</v>
      </c>
      <c r="D292" s="3" t="s">
        <v>1564</v>
      </c>
      <c r="E292" s="3">
        <v>1525</v>
      </c>
      <c r="F292" s="167">
        <v>60</v>
      </c>
      <c r="G292" s="167"/>
      <c r="H292" s="167">
        <f t="shared" si="7"/>
        <v>60</v>
      </c>
    </row>
    <row r="293" spans="1:8">
      <c r="A293" s="25">
        <v>45237</v>
      </c>
      <c r="B293" s="3" t="s">
        <v>14</v>
      </c>
      <c r="C293" s="3" t="s">
        <v>14</v>
      </c>
      <c r="D293" s="3" t="s">
        <v>1638</v>
      </c>
      <c r="E293" s="3">
        <v>384</v>
      </c>
      <c r="F293" s="167"/>
      <c r="G293" s="167">
        <v>1008.44</v>
      </c>
      <c r="H293" s="167">
        <f t="shared" si="7"/>
        <v>1008.44</v>
      </c>
    </row>
    <row r="294" spans="1:8">
      <c r="A294" s="25">
        <v>45237</v>
      </c>
      <c r="B294" s="3" t="s">
        <v>1639</v>
      </c>
      <c r="C294" s="3" t="s">
        <v>308</v>
      </c>
      <c r="D294" s="3"/>
      <c r="E294" s="47">
        <v>58384733</v>
      </c>
      <c r="F294" s="167">
        <v>142.18</v>
      </c>
      <c r="G294" s="167"/>
      <c r="H294" s="167">
        <f t="shared" si="7"/>
        <v>142.18</v>
      </c>
    </row>
    <row r="295" spans="1:8">
      <c r="A295" s="25">
        <v>45237</v>
      </c>
      <c r="B295" s="3" t="s">
        <v>204</v>
      </c>
      <c r="C295" s="3" t="s">
        <v>204</v>
      </c>
      <c r="D295" s="3" t="s">
        <v>1564</v>
      </c>
      <c r="E295" s="47">
        <v>1526</v>
      </c>
      <c r="F295" s="167">
        <v>500</v>
      </c>
      <c r="G295" s="167"/>
      <c r="H295" s="167">
        <f t="shared" si="7"/>
        <v>500</v>
      </c>
    </row>
    <row r="296" spans="1:8">
      <c r="A296" s="25">
        <v>45237</v>
      </c>
      <c r="B296" s="3" t="s">
        <v>1546</v>
      </c>
      <c r="C296" s="3" t="s">
        <v>273</v>
      </c>
      <c r="D296" s="3" t="s">
        <v>1564</v>
      </c>
      <c r="E296" s="47">
        <v>1527</v>
      </c>
      <c r="F296" s="167">
        <v>200</v>
      </c>
      <c r="G296" s="167"/>
      <c r="H296" s="167">
        <f t="shared" si="7"/>
        <v>200</v>
      </c>
    </row>
    <row r="297" spans="1:8">
      <c r="A297" s="25">
        <v>45237</v>
      </c>
      <c r="B297" s="3" t="s">
        <v>1204</v>
      </c>
      <c r="C297" s="3" t="s">
        <v>1204</v>
      </c>
      <c r="D297" s="3">
        <v>29084</v>
      </c>
      <c r="E297" s="47">
        <v>58384733</v>
      </c>
      <c r="F297" s="167"/>
      <c r="G297" s="167">
        <v>3923.5</v>
      </c>
      <c r="H297" s="167">
        <f t="shared" si="7"/>
        <v>3923.5</v>
      </c>
    </row>
    <row r="298" spans="1:8">
      <c r="A298" s="25">
        <v>45238</v>
      </c>
      <c r="B298" s="3" t="s">
        <v>204</v>
      </c>
      <c r="C298" s="3" t="s">
        <v>308</v>
      </c>
      <c r="D298" s="3"/>
      <c r="E298" s="47">
        <v>1529</v>
      </c>
      <c r="F298" s="167">
        <v>170</v>
      </c>
      <c r="G298" s="167"/>
      <c r="H298" s="167">
        <f t="shared" si="7"/>
        <v>170</v>
      </c>
    </row>
    <row r="299" spans="1:8">
      <c r="A299" s="25">
        <v>45238</v>
      </c>
      <c r="B299" s="3" t="s">
        <v>1546</v>
      </c>
      <c r="C299" s="3" t="s">
        <v>273</v>
      </c>
      <c r="D299" s="3"/>
      <c r="E299" s="47">
        <v>1530</v>
      </c>
      <c r="F299" s="167">
        <v>280</v>
      </c>
      <c r="G299" s="167"/>
      <c r="H299" s="167">
        <f t="shared" si="7"/>
        <v>280</v>
      </c>
    </row>
    <row r="300" spans="1:8">
      <c r="A300" s="191">
        <v>45238</v>
      </c>
      <c r="B300" s="190" t="s">
        <v>1661</v>
      </c>
      <c r="C300" s="190" t="s">
        <v>1643</v>
      </c>
      <c r="D300" s="190"/>
      <c r="E300" s="190">
        <v>1531</v>
      </c>
      <c r="F300" s="192"/>
      <c r="G300" s="192">
        <v>135</v>
      </c>
      <c r="H300" s="167">
        <f t="shared" si="7"/>
        <v>135</v>
      </c>
    </row>
    <row r="301" spans="1:8">
      <c r="A301" s="193">
        <v>45238</v>
      </c>
      <c r="B301" s="194" t="s">
        <v>433</v>
      </c>
      <c r="C301" s="194" t="s">
        <v>20</v>
      </c>
      <c r="D301" s="194"/>
      <c r="E301" s="194">
        <v>1532</v>
      </c>
      <c r="F301" s="195">
        <v>150</v>
      </c>
      <c r="G301" s="195"/>
      <c r="H301" s="167">
        <f t="shared" si="7"/>
        <v>150</v>
      </c>
    </row>
    <row r="302" spans="1:8">
      <c r="A302" s="193">
        <v>45238</v>
      </c>
      <c r="B302" s="194" t="s">
        <v>1546</v>
      </c>
      <c r="C302" s="194" t="s">
        <v>273</v>
      </c>
      <c r="D302" s="194"/>
      <c r="E302" s="194">
        <v>1533</v>
      </c>
      <c r="F302" s="195">
        <v>280</v>
      </c>
      <c r="G302" s="195"/>
      <c r="H302" s="167">
        <f t="shared" si="7"/>
        <v>280</v>
      </c>
    </row>
    <row r="303" spans="1:8">
      <c r="A303" s="193">
        <v>45238</v>
      </c>
      <c r="B303" s="194" t="s">
        <v>1369</v>
      </c>
      <c r="C303" s="194" t="s">
        <v>1200</v>
      </c>
      <c r="D303" s="194"/>
      <c r="E303" s="194">
        <v>1534</v>
      </c>
      <c r="F303" s="195"/>
      <c r="G303" s="195">
        <v>109.5</v>
      </c>
      <c r="H303" s="167">
        <f t="shared" si="7"/>
        <v>109.5</v>
      </c>
    </row>
    <row r="304" spans="1:8">
      <c r="A304" s="193">
        <v>45240</v>
      </c>
      <c r="B304" s="194" t="s">
        <v>1658</v>
      </c>
      <c r="C304" s="194" t="s">
        <v>308</v>
      </c>
      <c r="D304" s="194"/>
      <c r="E304" s="194">
        <v>13633825</v>
      </c>
      <c r="F304" s="195">
        <v>1000</v>
      </c>
      <c r="G304" s="195"/>
      <c r="H304" s="167">
        <f t="shared" si="7"/>
        <v>1000</v>
      </c>
    </row>
    <row r="305" spans="1:8">
      <c r="A305" s="193">
        <v>45240</v>
      </c>
      <c r="B305" s="194" t="s">
        <v>433</v>
      </c>
      <c r="C305" s="194" t="s">
        <v>1659</v>
      </c>
      <c r="D305" s="194"/>
      <c r="E305" s="194">
        <v>13633825</v>
      </c>
      <c r="F305" s="195"/>
      <c r="G305" s="195">
        <v>800</v>
      </c>
      <c r="H305" s="167">
        <f t="shared" si="7"/>
        <v>800</v>
      </c>
    </row>
    <row r="306" spans="1:8">
      <c r="A306" s="193">
        <v>45240</v>
      </c>
      <c r="B306" s="194" t="s">
        <v>1546</v>
      </c>
      <c r="C306" s="194" t="s">
        <v>273</v>
      </c>
      <c r="D306" s="194"/>
      <c r="E306" s="194">
        <v>1536</v>
      </c>
      <c r="F306" s="195">
        <v>200</v>
      </c>
      <c r="G306" s="195"/>
      <c r="H306" s="167">
        <f t="shared" si="7"/>
        <v>200</v>
      </c>
    </row>
    <row r="307" spans="1:8">
      <c r="A307" s="191">
        <v>45240</v>
      </c>
      <c r="B307" s="190" t="s">
        <v>1448</v>
      </c>
      <c r="C307" s="190" t="s">
        <v>254</v>
      </c>
      <c r="D307" s="190"/>
      <c r="E307" s="190">
        <v>1537</v>
      </c>
      <c r="F307" s="192">
        <v>100</v>
      </c>
      <c r="G307" s="192"/>
      <c r="H307" s="167">
        <f t="shared" si="7"/>
        <v>100</v>
      </c>
    </row>
    <row r="308" spans="1:8">
      <c r="A308" s="191">
        <v>45240</v>
      </c>
      <c r="B308" s="190" t="s">
        <v>204</v>
      </c>
      <c r="C308" s="190" t="s">
        <v>1660</v>
      </c>
      <c r="D308" s="190"/>
      <c r="E308" s="190">
        <v>1538</v>
      </c>
      <c r="F308" s="192"/>
      <c r="G308" s="192">
        <v>500</v>
      </c>
      <c r="H308" s="167">
        <f t="shared" si="7"/>
        <v>500</v>
      </c>
    </row>
    <row r="309" spans="1:8">
      <c r="A309" s="191">
        <v>45240</v>
      </c>
      <c r="B309" s="190" t="s">
        <v>751</v>
      </c>
      <c r="C309" s="190" t="s">
        <v>308</v>
      </c>
      <c r="D309" s="190"/>
      <c r="E309" s="190">
        <v>1539</v>
      </c>
      <c r="F309" s="192">
        <v>150</v>
      </c>
      <c r="G309" s="192"/>
      <c r="H309" s="167">
        <f t="shared" si="7"/>
        <v>150</v>
      </c>
    </row>
    <row r="310" spans="1:8">
      <c r="A310" s="25">
        <v>45240</v>
      </c>
      <c r="B310" s="3" t="s">
        <v>1661</v>
      </c>
      <c r="C310" s="3" t="s">
        <v>1643</v>
      </c>
      <c r="D310" s="3"/>
      <c r="E310" s="3">
        <v>1540</v>
      </c>
      <c r="F310" s="167"/>
      <c r="G310" s="167">
        <v>150</v>
      </c>
      <c r="H310" s="167">
        <f t="shared" si="7"/>
        <v>150</v>
      </c>
    </row>
    <row r="311" spans="1:8">
      <c r="A311" s="25">
        <v>41592</v>
      </c>
      <c r="B311" s="3" t="s">
        <v>872</v>
      </c>
      <c r="C311" s="3" t="s">
        <v>273</v>
      </c>
      <c r="D311" s="3"/>
      <c r="E311" s="3">
        <v>1544</v>
      </c>
      <c r="F311" s="167">
        <v>150</v>
      </c>
      <c r="G311" s="167"/>
      <c r="H311" s="167">
        <f t="shared" si="7"/>
        <v>150</v>
      </c>
    </row>
    <row r="312" spans="1:8">
      <c r="A312" s="25">
        <v>45244</v>
      </c>
      <c r="B312" s="3" t="s">
        <v>204</v>
      </c>
      <c r="C312" s="3" t="s">
        <v>1122</v>
      </c>
      <c r="D312" s="3"/>
      <c r="E312" s="3">
        <v>1545</v>
      </c>
      <c r="F312" s="167">
        <v>365</v>
      </c>
      <c r="G312" s="167"/>
      <c r="H312" s="167">
        <f t="shared" si="7"/>
        <v>365</v>
      </c>
    </row>
    <row r="313" spans="1:8">
      <c r="A313" s="25">
        <v>45244</v>
      </c>
      <c r="B313" s="3" t="s">
        <v>433</v>
      </c>
      <c r="C313" s="3" t="s">
        <v>20</v>
      </c>
      <c r="D313" s="3"/>
      <c r="E313" s="3">
        <v>1543</v>
      </c>
      <c r="F313" s="167">
        <v>250</v>
      </c>
      <c r="G313" s="167"/>
      <c r="H313" s="167">
        <f t="shared" si="7"/>
        <v>250</v>
      </c>
    </row>
    <row r="314" spans="1:8">
      <c r="A314" s="25">
        <v>45244</v>
      </c>
      <c r="B314" s="3" t="s">
        <v>1448</v>
      </c>
      <c r="C314" s="3" t="s">
        <v>254</v>
      </c>
      <c r="D314" s="3"/>
      <c r="E314" s="3">
        <v>1546</v>
      </c>
      <c r="F314" s="167">
        <v>1500</v>
      </c>
      <c r="G314" s="167"/>
      <c r="H314" s="167">
        <f t="shared" si="7"/>
        <v>1500</v>
      </c>
    </row>
    <row r="315" spans="1:8">
      <c r="A315" s="25">
        <v>45244</v>
      </c>
      <c r="B315" s="3" t="s">
        <v>751</v>
      </c>
      <c r="C315" s="3" t="s">
        <v>308</v>
      </c>
      <c r="D315" s="3"/>
      <c r="E315" s="3">
        <v>1547</v>
      </c>
      <c r="F315" s="167">
        <v>200</v>
      </c>
      <c r="G315" s="167"/>
      <c r="H315" s="167">
        <f t="shared" si="7"/>
        <v>200</v>
      </c>
    </row>
    <row r="316" spans="1:8">
      <c r="A316" s="25">
        <v>45245</v>
      </c>
      <c r="B316" s="3" t="s">
        <v>204</v>
      </c>
      <c r="C316" s="3" t="s">
        <v>1674</v>
      </c>
      <c r="D316" s="3"/>
      <c r="E316" s="3">
        <v>1548</v>
      </c>
      <c r="F316" s="167">
        <v>465</v>
      </c>
      <c r="G316" s="167"/>
      <c r="H316" s="167">
        <f t="shared" si="7"/>
        <v>465</v>
      </c>
    </row>
    <row r="317" spans="1:8">
      <c r="A317" s="25">
        <v>45245</v>
      </c>
      <c r="B317" s="3" t="s">
        <v>204</v>
      </c>
      <c r="C317" s="3" t="s">
        <v>1675</v>
      </c>
      <c r="D317" s="3"/>
      <c r="E317" s="3">
        <v>1549</v>
      </c>
      <c r="F317" s="167">
        <v>450</v>
      </c>
      <c r="G317" s="167"/>
      <c r="H317" s="167">
        <f t="shared" si="7"/>
        <v>450</v>
      </c>
    </row>
    <row r="318" spans="1:8">
      <c r="A318" s="25">
        <v>45245</v>
      </c>
      <c r="B318" s="3" t="s">
        <v>1658</v>
      </c>
      <c r="C318" s="3" t="s">
        <v>308</v>
      </c>
      <c r="D318" s="3"/>
      <c r="E318" s="3">
        <v>58515363</v>
      </c>
      <c r="F318" s="167">
        <v>1000</v>
      </c>
      <c r="G318" s="167"/>
      <c r="H318" s="167">
        <f t="shared" si="7"/>
        <v>1000</v>
      </c>
    </row>
    <row r="319" spans="1:8">
      <c r="A319" s="25">
        <v>45245</v>
      </c>
      <c r="B319" s="3" t="s">
        <v>1676</v>
      </c>
      <c r="C319" s="3" t="s">
        <v>1200</v>
      </c>
      <c r="D319" s="3"/>
      <c r="E319" s="3">
        <v>58515362</v>
      </c>
      <c r="F319" s="167">
        <v>200</v>
      </c>
      <c r="G319" s="167"/>
      <c r="H319" s="167">
        <f t="shared" si="7"/>
        <v>200</v>
      </c>
    </row>
    <row r="320" spans="1:8">
      <c r="A320" s="25">
        <v>45246</v>
      </c>
      <c r="B320" s="3" t="s">
        <v>1546</v>
      </c>
      <c r="C320" s="3" t="s">
        <v>355</v>
      </c>
      <c r="D320" s="3"/>
      <c r="E320" s="3">
        <v>1542</v>
      </c>
      <c r="F320" s="167"/>
      <c r="G320" s="167">
        <v>1127.8499999999999</v>
      </c>
      <c r="H320" s="167">
        <f t="shared" si="7"/>
        <v>1127.8499999999999</v>
      </c>
    </row>
    <row r="321" spans="1:8">
      <c r="A321" s="25">
        <v>45246</v>
      </c>
      <c r="B321" s="3" t="s">
        <v>1683</v>
      </c>
      <c r="C321" s="3" t="s">
        <v>1313</v>
      </c>
      <c r="D321" s="3"/>
      <c r="E321" s="3">
        <v>58526159</v>
      </c>
      <c r="F321" s="167"/>
      <c r="G321" s="167">
        <v>1200</v>
      </c>
      <c r="H321" s="167">
        <f t="shared" si="7"/>
        <v>1200</v>
      </c>
    </row>
    <row r="322" spans="1:8">
      <c r="A322" s="25">
        <v>45246</v>
      </c>
      <c r="B322" s="3" t="s">
        <v>1684</v>
      </c>
      <c r="C322" s="3" t="s">
        <v>1686</v>
      </c>
      <c r="D322" s="3"/>
      <c r="E322" s="3">
        <v>58526685</v>
      </c>
      <c r="F322" s="167">
        <v>308</v>
      </c>
      <c r="G322" s="167"/>
      <c r="H322" s="167">
        <f t="shared" si="7"/>
        <v>308</v>
      </c>
    </row>
    <row r="323" spans="1:8">
      <c r="A323" s="25">
        <v>45246</v>
      </c>
      <c r="B323" s="3" t="s">
        <v>1685</v>
      </c>
      <c r="C323" s="3" t="s">
        <v>204</v>
      </c>
      <c r="D323" s="3"/>
      <c r="E323" s="3">
        <v>58531419</v>
      </c>
      <c r="F323" s="167">
        <v>285.39</v>
      </c>
      <c r="G323" s="167"/>
      <c r="H323" s="167">
        <f t="shared" si="7"/>
        <v>285.39</v>
      </c>
    </row>
    <row r="324" spans="1:8">
      <c r="A324" s="25">
        <v>45246</v>
      </c>
      <c r="B324" s="3" t="s">
        <v>1687</v>
      </c>
      <c r="C324" s="3" t="s">
        <v>204</v>
      </c>
      <c r="D324" s="3"/>
      <c r="E324" s="3">
        <v>58531417</v>
      </c>
      <c r="F324" s="167">
        <v>100</v>
      </c>
      <c r="G324" s="167"/>
      <c r="H324" s="167">
        <f t="shared" si="7"/>
        <v>100</v>
      </c>
    </row>
    <row r="325" spans="1:8">
      <c r="A325" s="25">
        <v>45247</v>
      </c>
      <c r="B325" s="3" t="s">
        <v>433</v>
      </c>
      <c r="C325" s="3" t="s">
        <v>20</v>
      </c>
      <c r="D325" s="3"/>
      <c r="E325" s="3">
        <v>1550</v>
      </c>
      <c r="F325" s="167">
        <v>2200</v>
      </c>
      <c r="G325" s="167"/>
      <c r="H325" s="167">
        <f t="shared" si="7"/>
        <v>2200</v>
      </c>
    </row>
    <row r="326" spans="1:8">
      <c r="A326" s="25"/>
      <c r="B326" s="3"/>
      <c r="C326" s="3"/>
      <c r="D326" s="3"/>
      <c r="E326" s="3"/>
      <c r="F326" s="167"/>
      <c r="G326" s="167"/>
      <c r="H326" s="167">
        <f t="shared" si="7"/>
        <v>0</v>
      </c>
    </row>
    <row r="327" spans="1:8">
      <c r="A327" s="25"/>
      <c r="B327" s="3"/>
      <c r="C327" s="3"/>
      <c r="D327" s="3"/>
      <c r="E327" s="3"/>
      <c r="F327" s="167"/>
      <c r="G327" s="167"/>
      <c r="H327" s="167">
        <f t="shared" si="7"/>
        <v>0</v>
      </c>
    </row>
    <row r="328" spans="1:8">
      <c r="A328" s="25"/>
      <c r="B328" s="3"/>
      <c r="C328" s="3"/>
      <c r="D328" s="3"/>
      <c r="E328" s="198"/>
      <c r="F328" s="167"/>
      <c r="G328" s="167"/>
      <c r="H328" s="167">
        <f t="shared" si="7"/>
        <v>0</v>
      </c>
    </row>
    <row r="329" spans="1:8">
      <c r="A329" s="25"/>
      <c r="B329" s="3"/>
      <c r="C329" s="3"/>
      <c r="D329" s="3"/>
      <c r="E329" s="3"/>
      <c r="F329" s="167"/>
      <c r="G329" s="167"/>
      <c r="H329" s="167">
        <f t="shared" si="7"/>
        <v>0</v>
      </c>
    </row>
    <row r="330" spans="1:8">
      <c r="A330" s="25"/>
      <c r="B330" s="3"/>
      <c r="C330" s="3"/>
      <c r="D330" s="3"/>
      <c r="E330" s="3"/>
      <c r="F330" s="167"/>
      <c r="G330" s="167"/>
      <c r="H330" s="167">
        <f t="shared" si="7"/>
        <v>0</v>
      </c>
    </row>
    <row r="331" spans="1:8">
      <c r="A331" s="25"/>
      <c r="B331" s="3"/>
      <c r="C331" s="3"/>
      <c r="D331" s="3"/>
      <c r="E331" s="3"/>
      <c r="F331" s="167"/>
      <c r="G331" s="167"/>
      <c r="H331" s="167">
        <f t="shared" si="7"/>
        <v>0</v>
      </c>
    </row>
    <row r="332" spans="1:8">
      <c r="A332" s="25"/>
      <c r="B332" s="3"/>
      <c r="C332" s="3"/>
      <c r="D332" s="3"/>
      <c r="E332" s="3"/>
      <c r="F332" s="167"/>
      <c r="G332" s="167"/>
      <c r="H332" s="167">
        <f t="shared" si="7"/>
        <v>0</v>
      </c>
    </row>
    <row r="333" spans="1:8">
      <c r="A333" s="25"/>
      <c r="B333" s="3"/>
      <c r="C333" s="3"/>
      <c r="D333" s="3"/>
      <c r="E333" s="3"/>
      <c r="F333" s="167"/>
      <c r="G333" s="167"/>
      <c r="H333" s="167">
        <f t="shared" si="7"/>
        <v>0</v>
      </c>
    </row>
    <row r="334" spans="1:8">
      <c r="A334" s="25"/>
      <c r="B334" s="3"/>
      <c r="C334" s="3"/>
      <c r="D334" s="3"/>
      <c r="E334" s="3"/>
      <c r="F334" s="167"/>
      <c r="G334" s="167"/>
      <c r="H334" s="167">
        <f t="shared" si="7"/>
        <v>0</v>
      </c>
    </row>
    <row r="335" spans="1:8">
      <c r="A335" s="25"/>
      <c r="B335" s="3"/>
      <c r="C335" s="3"/>
      <c r="D335" s="3"/>
      <c r="E335" s="3"/>
      <c r="F335" s="167"/>
      <c r="G335" s="167"/>
      <c r="H335" s="167">
        <f t="shared" si="7"/>
        <v>0</v>
      </c>
    </row>
    <row r="336" spans="1:8">
      <c r="A336" s="25"/>
      <c r="B336" s="3"/>
      <c r="C336" s="3"/>
      <c r="D336" s="3"/>
      <c r="E336" s="3"/>
      <c r="F336" s="167"/>
      <c r="G336" s="167"/>
      <c r="H336" s="167">
        <f t="shared" si="7"/>
        <v>0</v>
      </c>
    </row>
    <row r="337" spans="1:8">
      <c r="A337" s="25"/>
      <c r="B337" s="3"/>
      <c r="C337" s="3"/>
      <c r="D337" s="3"/>
      <c r="E337" s="189"/>
      <c r="F337" s="167"/>
      <c r="G337" s="167"/>
      <c r="H337" s="167">
        <f t="shared" si="7"/>
        <v>0</v>
      </c>
    </row>
    <row r="338" spans="1:8">
      <c r="A338" s="25"/>
      <c r="B338" s="3"/>
      <c r="C338" s="3"/>
      <c r="D338" s="3"/>
      <c r="E338" s="3"/>
      <c r="F338" s="167"/>
      <c r="G338" s="167"/>
      <c r="H338" s="167">
        <f t="shared" si="7"/>
        <v>0</v>
      </c>
    </row>
    <row r="339" spans="1:8">
      <c r="A339" s="25"/>
      <c r="B339" s="3"/>
      <c r="C339" s="3"/>
      <c r="D339" s="3"/>
      <c r="E339" s="3"/>
      <c r="F339" s="167"/>
      <c r="G339" s="167"/>
      <c r="H339" s="167">
        <f t="shared" si="7"/>
        <v>0</v>
      </c>
    </row>
    <row r="340" spans="1:8">
      <c r="A340" s="25"/>
      <c r="B340" s="3"/>
      <c r="C340" s="3"/>
      <c r="D340" s="3"/>
      <c r="E340" s="3"/>
      <c r="F340" s="167"/>
      <c r="G340" s="167"/>
      <c r="H340" s="167">
        <f t="shared" si="7"/>
        <v>0</v>
      </c>
    </row>
    <row r="341" spans="1:8">
      <c r="A341" s="25"/>
      <c r="B341" s="3"/>
      <c r="C341" s="3"/>
      <c r="D341" s="3"/>
      <c r="E341" s="3"/>
      <c r="F341" s="167"/>
      <c r="G341" s="167"/>
      <c r="H341" s="167">
        <f t="shared" si="7"/>
        <v>0</v>
      </c>
    </row>
    <row r="342" spans="1:8">
      <c r="A342" s="25"/>
      <c r="B342" s="3"/>
      <c r="C342" s="3"/>
      <c r="D342" s="3"/>
      <c r="E342" s="3"/>
      <c r="F342" s="167"/>
      <c r="G342" s="167"/>
      <c r="H342" s="167">
        <f t="shared" si="7"/>
        <v>0</v>
      </c>
    </row>
    <row r="343" spans="1:8">
      <c r="A343" s="25"/>
      <c r="B343" s="3"/>
      <c r="C343" s="3"/>
      <c r="D343" s="3"/>
      <c r="E343" s="3"/>
      <c r="F343" s="167"/>
      <c r="G343" s="167"/>
      <c r="H343" s="167">
        <f t="shared" si="7"/>
        <v>0</v>
      </c>
    </row>
    <row r="344" spans="1:8">
      <c r="A344" s="25"/>
      <c r="B344" s="3"/>
      <c r="C344" s="3"/>
      <c r="D344" s="3"/>
      <c r="E344" s="3"/>
      <c r="F344" s="167"/>
      <c r="G344" s="167"/>
      <c r="H344" s="167">
        <f t="shared" si="7"/>
        <v>0</v>
      </c>
    </row>
    <row r="345" spans="1:8">
      <c r="A345" s="25"/>
      <c r="B345" s="3"/>
      <c r="C345" s="3"/>
      <c r="D345" s="3"/>
      <c r="E345" s="3"/>
      <c r="F345" s="167"/>
      <c r="G345" s="167"/>
      <c r="H345" s="167">
        <f t="shared" si="7"/>
        <v>0</v>
      </c>
    </row>
    <row r="346" spans="1:8">
      <c r="A346" s="25"/>
      <c r="B346" s="3"/>
      <c r="C346" s="3"/>
      <c r="D346" s="3"/>
      <c r="E346" s="3"/>
      <c r="F346" s="167"/>
      <c r="G346" s="3"/>
      <c r="H346" s="167">
        <f t="shared" si="7"/>
        <v>0</v>
      </c>
    </row>
    <row r="347" spans="1:8">
      <c r="A347" s="25"/>
      <c r="B347" s="3"/>
      <c r="C347" s="3"/>
      <c r="D347" s="3"/>
      <c r="E347" s="3"/>
      <c r="F347" s="167"/>
      <c r="G347" s="167"/>
      <c r="H347" s="167">
        <f t="shared" si="7"/>
        <v>0</v>
      </c>
    </row>
    <row r="348" spans="1:8">
      <c r="A348" s="25"/>
      <c r="B348" s="3"/>
      <c r="C348" s="3"/>
      <c r="D348" s="3"/>
      <c r="E348" s="3"/>
      <c r="F348" s="167"/>
      <c r="G348" s="167"/>
      <c r="H348" s="167">
        <f t="shared" si="7"/>
        <v>0</v>
      </c>
    </row>
    <row r="349" spans="1:8">
      <c r="A349" s="25"/>
      <c r="B349" s="3"/>
      <c r="C349" s="3"/>
      <c r="D349" s="3"/>
      <c r="E349" s="3"/>
      <c r="F349" s="167"/>
      <c r="G349" s="167"/>
      <c r="H349" s="167">
        <f t="shared" si="7"/>
        <v>0</v>
      </c>
    </row>
    <row r="350" spans="1:8">
      <c r="A350" s="25"/>
      <c r="B350" s="3"/>
      <c r="C350" s="3"/>
      <c r="D350" s="3"/>
      <c r="E350" s="3"/>
      <c r="F350" s="167"/>
      <c r="G350" s="167"/>
      <c r="H350" s="167">
        <f t="shared" si="7"/>
        <v>0</v>
      </c>
    </row>
    <row r="351" spans="1:8">
      <c r="A351" s="25"/>
      <c r="B351" s="3"/>
      <c r="C351" s="3"/>
      <c r="D351" s="3"/>
      <c r="E351" s="3"/>
      <c r="F351" s="167"/>
      <c r="G351" s="167"/>
      <c r="H351" s="167">
        <f t="shared" si="7"/>
        <v>0</v>
      </c>
    </row>
    <row r="352" spans="1:8">
      <c r="A352" s="25"/>
      <c r="B352" s="3"/>
      <c r="C352" s="3"/>
      <c r="D352" s="3"/>
      <c r="E352" s="3"/>
      <c r="F352" s="18"/>
      <c r="G352" s="167"/>
      <c r="H352" s="167">
        <f t="shared" si="7"/>
        <v>0</v>
      </c>
    </row>
    <row r="353" spans="1:8">
      <c r="A353" s="25"/>
      <c r="B353" s="3"/>
      <c r="C353" s="3"/>
      <c r="D353" s="3"/>
      <c r="E353" s="3"/>
      <c r="F353" s="18"/>
      <c r="G353" s="167"/>
      <c r="H353" s="167">
        <f t="shared" si="7"/>
        <v>0</v>
      </c>
    </row>
    <row r="354" spans="1:8">
      <c r="A354" s="25"/>
      <c r="B354" s="3"/>
      <c r="C354" s="3"/>
      <c r="D354" s="3"/>
      <c r="E354" s="3"/>
      <c r="F354" s="18"/>
      <c r="G354" s="167"/>
      <c r="H354" s="167">
        <f t="shared" si="7"/>
        <v>0</v>
      </c>
    </row>
    <row r="355" spans="1:8">
      <c r="A355" s="25"/>
      <c r="B355" s="3"/>
      <c r="C355" s="3"/>
      <c r="D355" s="3"/>
      <c r="E355" s="3"/>
      <c r="F355" s="18"/>
      <c r="G355" s="167"/>
      <c r="H355" s="167">
        <f t="shared" ref="H355:H363" si="8">F355+G355</f>
        <v>0</v>
      </c>
    </row>
    <row r="356" spans="1:8">
      <c r="A356" s="25"/>
      <c r="B356" s="3"/>
      <c r="C356" s="3"/>
      <c r="D356" s="3"/>
      <c r="E356" s="3"/>
      <c r="F356" s="18"/>
      <c r="G356" s="167"/>
      <c r="H356" s="167">
        <f t="shared" si="8"/>
        <v>0</v>
      </c>
    </row>
    <row r="357" spans="1:8">
      <c r="A357" s="25"/>
      <c r="B357" s="3"/>
      <c r="C357" s="3"/>
      <c r="D357" s="3"/>
      <c r="E357" s="3"/>
      <c r="F357" s="18"/>
      <c r="G357" s="167"/>
      <c r="H357" s="167">
        <f t="shared" si="8"/>
        <v>0</v>
      </c>
    </row>
    <row r="358" spans="1:8">
      <c r="A358" s="3"/>
      <c r="B358" s="3"/>
      <c r="C358" s="3"/>
      <c r="D358" s="3"/>
      <c r="E358" s="3"/>
      <c r="F358" s="18"/>
      <c r="G358" s="167"/>
      <c r="H358" s="167">
        <f t="shared" si="8"/>
        <v>0</v>
      </c>
    </row>
    <row r="359" spans="1:8">
      <c r="A359" s="3"/>
      <c r="B359" s="3"/>
      <c r="C359" s="3"/>
      <c r="D359" s="3"/>
      <c r="E359" s="3"/>
      <c r="F359" s="18"/>
      <c r="G359" s="167"/>
      <c r="H359" s="167">
        <f t="shared" si="8"/>
        <v>0</v>
      </c>
    </row>
    <row r="360" spans="1:8">
      <c r="A360" s="3"/>
      <c r="B360" s="3"/>
      <c r="C360" s="3"/>
      <c r="D360" s="3"/>
      <c r="E360" s="3"/>
      <c r="F360" s="18"/>
      <c r="G360" s="3"/>
      <c r="H360" s="167">
        <f t="shared" si="8"/>
        <v>0</v>
      </c>
    </row>
    <row r="361" spans="1:8">
      <c r="A361" s="3"/>
      <c r="B361" s="3"/>
      <c r="C361" s="3"/>
      <c r="D361" s="3"/>
      <c r="E361" s="3"/>
      <c r="F361" s="18"/>
      <c r="G361" s="3"/>
      <c r="H361" s="167">
        <f t="shared" si="8"/>
        <v>0</v>
      </c>
    </row>
    <row r="362" spans="1:8">
      <c r="A362" s="3"/>
      <c r="B362" s="3"/>
      <c r="C362" s="3"/>
      <c r="D362" s="3"/>
      <c r="E362" s="3"/>
      <c r="F362" s="18"/>
      <c r="G362" s="3"/>
      <c r="H362" s="167">
        <f t="shared" si="8"/>
        <v>0</v>
      </c>
    </row>
    <row r="363" spans="1:8">
      <c r="A363" s="3"/>
      <c r="B363" s="3"/>
      <c r="C363" s="3"/>
      <c r="D363" s="3"/>
      <c r="E363" s="3"/>
      <c r="F363" s="18"/>
      <c r="G363" s="3"/>
      <c r="H363" s="167">
        <f t="shared" si="8"/>
        <v>0</v>
      </c>
    </row>
    <row r="364" spans="1:8">
      <c r="A364" s="3"/>
      <c r="B364" s="3"/>
      <c r="C364" s="3"/>
      <c r="D364" s="3"/>
      <c r="E364" s="3"/>
      <c r="F364" s="18"/>
      <c r="G364" s="3"/>
      <c r="H364" s="3"/>
    </row>
    <row r="365" spans="1:8">
      <c r="A365" s="3"/>
      <c r="B365" s="3"/>
      <c r="C365" s="3"/>
      <c r="D365" s="3"/>
      <c r="E365" s="3"/>
      <c r="F365" s="3"/>
      <c r="G365" s="3"/>
      <c r="H365" s="3"/>
    </row>
  </sheetData>
  <mergeCells count="4">
    <mergeCell ref="A2:H2"/>
    <mergeCell ref="A81:H81"/>
    <mergeCell ref="A178:H178"/>
    <mergeCell ref="A273:H273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32"/>
  <sheetViews>
    <sheetView topLeftCell="A92" workbookViewId="0">
      <selection activeCell="B99" sqref="B99:F99"/>
    </sheetView>
  </sheetViews>
  <sheetFormatPr baseColWidth="10" defaultRowHeight="15"/>
  <cols>
    <col min="1" max="1" width="19.42578125" customWidth="1"/>
  </cols>
  <sheetData>
    <row r="1" spans="2:11">
      <c r="B1" s="244" t="s">
        <v>76</v>
      </c>
      <c r="C1" s="244"/>
      <c r="D1" s="244"/>
      <c r="E1" s="244"/>
      <c r="F1" s="244"/>
      <c r="G1" s="244"/>
    </row>
    <row r="2" spans="2:11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>
      <c r="B16" s="25"/>
      <c r="C16" s="3"/>
      <c r="D16" s="54"/>
      <c r="E16" s="3"/>
      <c r="F16" s="3"/>
      <c r="G16" s="3"/>
    </row>
    <row r="17" spans="2:7">
      <c r="B17" s="224" t="s">
        <v>7</v>
      </c>
      <c r="C17" s="226"/>
      <c r="D17" s="26">
        <f>SUM(D3:D16)</f>
        <v>1178</v>
      </c>
      <c r="E17" s="27"/>
      <c r="F17" s="3"/>
      <c r="G17" s="3"/>
    </row>
    <row r="22" spans="2:7">
      <c r="B22" s="244" t="s">
        <v>23</v>
      </c>
      <c r="C22" s="244"/>
      <c r="D22" s="244"/>
      <c r="E22" s="244"/>
      <c r="F22" s="244"/>
      <c r="G22" s="244"/>
    </row>
    <row r="23" spans="2:7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>
      <c r="B37" s="25"/>
      <c r="C37" s="3"/>
      <c r="D37" s="5"/>
      <c r="E37" s="3"/>
      <c r="F37" s="3"/>
      <c r="G37" s="3"/>
    </row>
    <row r="38" spans="2:7">
      <c r="B38" s="224" t="s">
        <v>7</v>
      </c>
      <c r="C38" s="226"/>
      <c r="D38" s="26">
        <f>SUM(D24:D37)</f>
        <v>1123.0900000000001</v>
      </c>
      <c r="E38" s="27"/>
      <c r="F38" s="3"/>
      <c r="G38" s="3"/>
    </row>
    <row r="41" spans="2:7">
      <c r="B41" s="244" t="s">
        <v>23</v>
      </c>
      <c r="C41" s="244"/>
      <c r="D41" s="244"/>
      <c r="E41" s="244"/>
      <c r="F41" s="244"/>
      <c r="G41" s="244"/>
    </row>
    <row r="42" spans="2:7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>
      <c r="B56" s="224" t="s">
        <v>7</v>
      </c>
      <c r="C56" s="226"/>
      <c r="D56" s="26">
        <f>SUM(D43:D55)</f>
        <v>1018.61</v>
      </c>
      <c r="E56" s="27"/>
      <c r="F56" s="3"/>
      <c r="G56" s="3"/>
    </row>
    <row r="63" spans="1:7">
      <c r="A63" t="s">
        <v>388</v>
      </c>
      <c r="B63" s="57">
        <f>D17+D38+D56</f>
        <v>3319.7000000000003</v>
      </c>
      <c r="D63" s="55"/>
    </row>
    <row r="65" spans="2:9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>
      <c r="B66" s="52">
        <v>44930</v>
      </c>
      <c r="C66" s="53" t="s">
        <v>122</v>
      </c>
      <c r="D66" s="54">
        <v>84.01</v>
      </c>
      <c r="E66" s="53"/>
      <c r="F66" s="53"/>
      <c r="H66" t="s">
        <v>391</v>
      </c>
      <c r="I66" s="55">
        <f>D66+D68+D69+D70</f>
        <v>215.33</v>
      </c>
    </row>
    <row r="67" spans="2:9">
      <c r="B67" s="52">
        <v>44930</v>
      </c>
      <c r="C67" s="53" t="s">
        <v>115</v>
      </c>
      <c r="D67" s="54">
        <v>49</v>
      </c>
      <c r="E67" s="53"/>
      <c r="F67" s="53"/>
      <c r="H67" t="s">
        <v>322</v>
      </c>
      <c r="I67" s="55">
        <f>D67+D73</f>
        <v>105</v>
      </c>
    </row>
    <row r="68" spans="2:9">
      <c r="B68" s="52">
        <v>44931</v>
      </c>
      <c r="C68" s="53" t="s">
        <v>122</v>
      </c>
      <c r="D68" s="54">
        <v>31.32</v>
      </c>
      <c r="E68" s="53"/>
      <c r="F68" s="53"/>
      <c r="H68" t="s">
        <v>389</v>
      </c>
      <c r="I68" s="55">
        <f>D71</f>
        <v>120</v>
      </c>
    </row>
    <row r="69" spans="2:9">
      <c r="B69" s="52">
        <v>44931</v>
      </c>
      <c r="C69" s="53" t="s">
        <v>122</v>
      </c>
      <c r="D69" s="54">
        <v>56</v>
      </c>
      <c r="E69" s="53"/>
      <c r="F69" s="53"/>
      <c r="H69" t="s">
        <v>390</v>
      </c>
      <c r="I69" s="55">
        <f>D72</f>
        <v>99.88</v>
      </c>
    </row>
    <row r="70" spans="2:9">
      <c r="B70" s="52">
        <v>44932</v>
      </c>
      <c r="C70" s="53" t="s">
        <v>122</v>
      </c>
      <c r="D70" s="54">
        <v>44</v>
      </c>
      <c r="E70" s="53"/>
      <c r="F70" s="53"/>
      <c r="H70" t="s">
        <v>392</v>
      </c>
      <c r="I70" s="55">
        <f>D74</f>
        <v>50</v>
      </c>
    </row>
    <row r="71" spans="2:9">
      <c r="B71" s="52">
        <v>44933</v>
      </c>
      <c r="C71" s="53" t="s">
        <v>116</v>
      </c>
      <c r="D71" s="54">
        <v>120</v>
      </c>
      <c r="E71" s="53"/>
      <c r="F71" s="53"/>
      <c r="I71" s="57">
        <f>SUM(I66:I70)</f>
        <v>590.21</v>
      </c>
    </row>
    <row r="72" spans="2:9">
      <c r="B72" s="52">
        <v>44935</v>
      </c>
      <c r="C72" s="53" t="s">
        <v>125</v>
      </c>
      <c r="D72" s="54">
        <v>99.88</v>
      </c>
      <c r="E72" s="53"/>
      <c r="F72" s="53"/>
    </row>
    <row r="73" spans="2:9">
      <c r="B73" s="52">
        <v>44935</v>
      </c>
      <c r="C73" s="53" t="s">
        <v>115</v>
      </c>
      <c r="D73" s="54">
        <v>56</v>
      </c>
      <c r="E73" s="53"/>
      <c r="F73" s="53"/>
    </row>
    <row r="74" spans="2:9">
      <c r="B74" s="25">
        <v>44935</v>
      </c>
      <c r="C74" s="3" t="s">
        <v>119</v>
      </c>
      <c r="D74" s="5">
        <v>50</v>
      </c>
      <c r="E74" s="3"/>
      <c r="F74" s="3"/>
    </row>
    <row r="75" spans="2:9">
      <c r="B75" s="25"/>
      <c r="C75" s="3"/>
      <c r="D75" s="5"/>
      <c r="E75" s="3"/>
      <c r="F75" s="3"/>
    </row>
    <row r="76" spans="2:9">
      <c r="B76" s="25"/>
      <c r="C76" s="3"/>
      <c r="D76" s="5"/>
      <c r="E76" s="3"/>
      <c r="F76" s="3"/>
    </row>
    <row r="77" spans="2:9">
      <c r="B77" s="25"/>
      <c r="C77" s="3"/>
      <c r="D77" s="5"/>
      <c r="E77" s="3"/>
      <c r="F77" s="3"/>
    </row>
    <row r="78" spans="2:9">
      <c r="B78" s="25"/>
      <c r="C78" s="3"/>
      <c r="D78" s="5"/>
      <c r="E78" s="3"/>
      <c r="F78" s="3"/>
    </row>
    <row r="79" spans="2:9">
      <c r="B79" s="224" t="s">
        <v>7</v>
      </c>
      <c r="C79" s="226"/>
      <c r="D79" s="26">
        <f>SUM(D66:D78)</f>
        <v>590.21</v>
      </c>
      <c r="E79" s="27"/>
      <c r="F79" s="3"/>
    </row>
    <row r="82" spans="2:9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>
      <c r="B83" s="52">
        <v>44936</v>
      </c>
      <c r="C83" s="53" t="s">
        <v>122</v>
      </c>
      <c r="D83" s="54">
        <v>50</v>
      </c>
      <c r="E83" s="53"/>
      <c r="F83" s="53"/>
      <c r="H83" t="s">
        <v>391</v>
      </c>
      <c r="I83" s="55">
        <f>D83</f>
        <v>50</v>
      </c>
    </row>
    <row r="84" spans="2:9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>
      <c r="B85" s="52">
        <v>44942</v>
      </c>
      <c r="C85" s="53" t="s">
        <v>116</v>
      </c>
      <c r="D85" s="54">
        <v>40</v>
      </c>
      <c r="E85" s="53"/>
      <c r="F85" s="53"/>
      <c r="H85" t="s">
        <v>389</v>
      </c>
      <c r="I85" s="55">
        <f>D85+D88</f>
        <v>90</v>
      </c>
    </row>
    <row r="86" spans="2:9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>
      <c r="B88" s="52">
        <v>44945</v>
      </c>
      <c r="C88" s="53" t="s">
        <v>116</v>
      </c>
      <c r="D88" s="54">
        <v>50</v>
      </c>
      <c r="E88" s="53"/>
      <c r="F88" s="53"/>
      <c r="I88" s="57">
        <f>SUM(I83:I87)</f>
        <v>565</v>
      </c>
    </row>
    <row r="89" spans="2:9">
      <c r="B89" s="52">
        <v>44945</v>
      </c>
      <c r="C89" s="53" t="s">
        <v>115</v>
      </c>
      <c r="D89" s="54">
        <v>50</v>
      </c>
      <c r="E89" s="53"/>
      <c r="F89" s="53"/>
    </row>
    <row r="90" spans="2:9">
      <c r="B90" s="52">
        <v>44947</v>
      </c>
      <c r="C90" s="53" t="s">
        <v>123</v>
      </c>
      <c r="D90" s="54">
        <v>115</v>
      </c>
      <c r="E90" s="53"/>
      <c r="F90" s="53"/>
    </row>
    <row r="91" spans="2:9">
      <c r="B91" s="25"/>
      <c r="C91" s="3"/>
      <c r="D91" s="5"/>
      <c r="E91" s="3"/>
      <c r="F91" s="3"/>
    </row>
    <row r="92" spans="2:9">
      <c r="B92" s="25"/>
      <c r="C92" s="3"/>
      <c r="D92" s="5"/>
      <c r="E92" s="3"/>
      <c r="F92" s="3"/>
    </row>
    <row r="93" spans="2:9">
      <c r="B93" s="25"/>
      <c r="C93" s="3"/>
      <c r="D93" s="5"/>
      <c r="E93" s="3"/>
      <c r="F93" s="3"/>
    </row>
    <row r="94" spans="2:9">
      <c r="B94" s="25"/>
      <c r="C94" s="3"/>
      <c r="D94" s="5"/>
      <c r="E94" s="3"/>
      <c r="F94" s="3"/>
    </row>
    <row r="95" spans="2:9">
      <c r="B95" s="25"/>
      <c r="C95" s="3"/>
      <c r="D95" s="5"/>
      <c r="E95" s="3"/>
      <c r="F95" s="3"/>
    </row>
    <row r="96" spans="2:9">
      <c r="B96" s="224" t="s">
        <v>7</v>
      </c>
      <c r="C96" s="226"/>
      <c r="D96" s="26">
        <f>SUM(D83:D95)</f>
        <v>565</v>
      </c>
      <c r="E96" s="27"/>
      <c r="F96" s="3"/>
    </row>
    <row r="99" spans="2:9">
      <c r="B99" s="244" t="s">
        <v>756</v>
      </c>
      <c r="C99" s="244"/>
      <c r="D99" s="244"/>
      <c r="E99" s="244"/>
      <c r="F99" s="244"/>
    </row>
    <row r="100" spans="2:9">
      <c r="B100" s="2" t="s">
        <v>755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>
      <c r="B101" s="52">
        <v>44952</v>
      </c>
      <c r="C101" s="53" t="s">
        <v>115</v>
      </c>
      <c r="D101" s="54">
        <v>50</v>
      </c>
      <c r="E101" s="53"/>
      <c r="F101" s="53"/>
      <c r="H101" t="s">
        <v>523</v>
      </c>
      <c r="I101" s="55">
        <f>D101+D106+D107+D108+D111+D112</f>
        <v>325.39999999999998</v>
      </c>
    </row>
    <row r="102" spans="2:9">
      <c r="B102" s="52">
        <v>44952</v>
      </c>
      <c r="C102" s="53" t="s">
        <v>119</v>
      </c>
      <c r="D102" s="54">
        <v>55</v>
      </c>
      <c r="E102" s="53"/>
      <c r="F102" s="53"/>
      <c r="H102" t="s">
        <v>521</v>
      </c>
      <c r="I102" s="55">
        <f>D102+D110</f>
        <v>95</v>
      </c>
    </row>
    <row r="103" spans="2:9">
      <c r="B103" s="52">
        <v>44952</v>
      </c>
      <c r="C103" s="53" t="s">
        <v>122</v>
      </c>
      <c r="D103" s="54">
        <v>60</v>
      </c>
      <c r="E103" s="53"/>
      <c r="F103" s="53"/>
      <c r="H103" t="s">
        <v>391</v>
      </c>
      <c r="I103" s="55">
        <f>D103</f>
        <v>60</v>
      </c>
    </row>
    <row r="104" spans="2:9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>
      <c r="B105" s="52">
        <v>44954</v>
      </c>
      <c r="C105" s="53" t="s">
        <v>116</v>
      </c>
      <c r="D105" s="54">
        <v>40</v>
      </c>
      <c r="E105" s="53"/>
      <c r="F105" s="53"/>
      <c r="H105" t="s">
        <v>522</v>
      </c>
      <c r="I105" s="55">
        <f>D105</f>
        <v>40</v>
      </c>
    </row>
    <row r="106" spans="2:9">
      <c r="B106" s="52">
        <v>44954</v>
      </c>
      <c r="C106" s="53" t="s">
        <v>115</v>
      </c>
      <c r="D106" s="54">
        <v>47</v>
      </c>
      <c r="E106" s="53"/>
      <c r="F106" s="53"/>
      <c r="H106" t="s">
        <v>528</v>
      </c>
      <c r="I106" s="55">
        <f>D109</f>
        <v>80</v>
      </c>
    </row>
    <row r="107" spans="2:9">
      <c r="B107" s="52">
        <v>44954</v>
      </c>
      <c r="C107" s="53" t="s">
        <v>123</v>
      </c>
      <c r="D107" s="54">
        <v>30</v>
      </c>
      <c r="E107" s="53"/>
      <c r="F107" s="53"/>
      <c r="I107" s="57">
        <f>SUM(I101:I106)</f>
        <v>650.4</v>
      </c>
    </row>
    <row r="108" spans="2:9">
      <c r="B108" s="52">
        <v>44956</v>
      </c>
      <c r="C108" s="53" t="s">
        <v>123</v>
      </c>
      <c r="D108" s="54">
        <v>47.19</v>
      </c>
      <c r="E108" s="53"/>
      <c r="F108" s="53"/>
    </row>
    <row r="109" spans="2:9">
      <c r="B109" s="25">
        <v>44958</v>
      </c>
      <c r="C109" s="3" t="s">
        <v>125</v>
      </c>
      <c r="D109" s="5">
        <v>80</v>
      </c>
      <c r="E109" s="3"/>
      <c r="F109" s="3"/>
    </row>
    <row r="110" spans="2:9">
      <c r="B110" s="25">
        <v>44959</v>
      </c>
      <c r="C110" s="3" t="s">
        <v>122</v>
      </c>
      <c r="D110" s="5">
        <v>40</v>
      </c>
      <c r="E110" s="3"/>
      <c r="F110" s="3"/>
    </row>
    <row r="111" spans="2:9">
      <c r="B111" s="25">
        <v>44964</v>
      </c>
      <c r="C111" s="3" t="s">
        <v>115</v>
      </c>
      <c r="D111" s="5">
        <v>53</v>
      </c>
      <c r="E111" s="3"/>
      <c r="F111" s="3"/>
    </row>
    <row r="112" spans="2:9">
      <c r="B112" s="25">
        <v>44972</v>
      </c>
      <c r="C112" s="3" t="s">
        <v>123</v>
      </c>
      <c r="D112" s="5">
        <v>98.21</v>
      </c>
      <c r="E112" s="3"/>
      <c r="F112" s="3"/>
    </row>
    <row r="113" spans="2:6">
      <c r="B113" s="25"/>
      <c r="C113" s="3"/>
      <c r="D113" s="5"/>
      <c r="E113" s="3"/>
      <c r="F113" s="3"/>
    </row>
    <row r="114" spans="2:6">
      <c r="B114" s="224" t="s">
        <v>7</v>
      </c>
      <c r="C114" s="226"/>
      <c r="D114" s="26">
        <f>SUM(D101:D113)</f>
        <v>650.40000000000009</v>
      </c>
      <c r="E114" s="27"/>
      <c r="F114" s="3"/>
    </row>
    <row r="118" spans="2:6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>
      <c r="B119" s="52">
        <v>44952</v>
      </c>
      <c r="C119" s="53" t="s">
        <v>115</v>
      </c>
      <c r="D119" s="54">
        <v>50</v>
      </c>
      <c r="E119" s="53"/>
      <c r="F119" s="53"/>
    </row>
    <row r="120" spans="2:6">
      <c r="B120" s="52">
        <v>44952</v>
      </c>
      <c r="C120" s="53" t="s">
        <v>119</v>
      </c>
      <c r="D120" s="54">
        <v>55</v>
      </c>
      <c r="E120" s="53"/>
      <c r="F120" s="53"/>
    </row>
    <row r="121" spans="2:6">
      <c r="B121" s="52">
        <v>44952</v>
      </c>
      <c r="C121" s="53" t="s">
        <v>122</v>
      </c>
      <c r="D121" s="54">
        <v>60</v>
      </c>
      <c r="E121" s="53"/>
      <c r="F121" s="53"/>
    </row>
    <row r="122" spans="2:6">
      <c r="B122" s="52">
        <v>44953</v>
      </c>
      <c r="C122" s="53" t="s">
        <v>103</v>
      </c>
      <c r="D122" s="54">
        <v>50</v>
      </c>
      <c r="E122" s="53"/>
      <c r="F122" s="53"/>
    </row>
    <row r="123" spans="2:6">
      <c r="B123" s="52">
        <v>44954</v>
      </c>
      <c r="C123" s="53" t="s">
        <v>116</v>
      </c>
      <c r="D123" s="54">
        <v>40</v>
      </c>
      <c r="E123" s="53"/>
      <c r="F123" s="53"/>
    </row>
    <row r="124" spans="2:6">
      <c r="B124" s="52">
        <v>44954</v>
      </c>
      <c r="C124" s="53" t="s">
        <v>115</v>
      </c>
      <c r="D124" s="54">
        <v>47</v>
      </c>
      <c r="E124" s="53"/>
      <c r="F124" s="53"/>
    </row>
    <row r="125" spans="2:6">
      <c r="B125" s="52">
        <v>44954</v>
      </c>
      <c r="C125" s="53" t="s">
        <v>123</v>
      </c>
      <c r="D125" s="54">
        <v>30</v>
      </c>
      <c r="E125" s="53"/>
      <c r="F125" s="53"/>
    </row>
    <row r="126" spans="2:6">
      <c r="B126" s="52">
        <v>44956</v>
      </c>
      <c r="C126" s="53" t="s">
        <v>123</v>
      </c>
      <c r="D126" s="54">
        <v>47.19</v>
      </c>
      <c r="E126" s="53"/>
      <c r="F126" s="53"/>
    </row>
    <row r="127" spans="2:6">
      <c r="B127" s="25">
        <v>44958</v>
      </c>
      <c r="C127" s="3" t="s">
        <v>125</v>
      </c>
      <c r="D127" s="5">
        <v>80</v>
      </c>
      <c r="E127" s="3"/>
      <c r="F127" s="3"/>
    </row>
    <row r="128" spans="2:6">
      <c r="B128" s="25">
        <v>44959</v>
      </c>
      <c r="C128" s="3" t="s">
        <v>122</v>
      </c>
      <c r="D128" s="5">
        <v>40</v>
      </c>
      <c r="E128" s="3"/>
      <c r="F128" s="3"/>
    </row>
    <row r="129" spans="2:6">
      <c r="B129" s="25">
        <v>44964</v>
      </c>
      <c r="C129" s="3" t="s">
        <v>115</v>
      </c>
      <c r="D129" s="5">
        <v>53</v>
      </c>
      <c r="E129" s="3"/>
      <c r="F129" s="3"/>
    </row>
    <row r="130" spans="2:6">
      <c r="B130" s="25">
        <v>44972</v>
      </c>
      <c r="C130" s="3" t="s">
        <v>123</v>
      </c>
      <c r="D130" s="5">
        <v>98.21</v>
      </c>
      <c r="E130" s="3"/>
      <c r="F130" s="3"/>
    </row>
    <row r="131" spans="2:6">
      <c r="B131" s="25"/>
      <c r="C131" s="3"/>
      <c r="D131" s="5"/>
      <c r="E131" s="3"/>
      <c r="F131" s="3"/>
    </row>
    <row r="132" spans="2:6">
      <c r="B132" s="224" t="s">
        <v>7</v>
      </c>
      <c r="C132" s="226"/>
      <c r="D132" s="26">
        <f>SUM(D119:D131)</f>
        <v>650.40000000000009</v>
      </c>
      <c r="E132" s="27"/>
      <c r="F132" s="3"/>
    </row>
  </sheetData>
  <mergeCells count="11">
    <mergeCell ref="B56:C56"/>
    <mergeCell ref="B1:G1"/>
    <mergeCell ref="B17:C17"/>
    <mergeCell ref="B22:G22"/>
    <mergeCell ref="B38:C38"/>
    <mergeCell ref="B41:G41"/>
    <mergeCell ref="B132:C132"/>
    <mergeCell ref="B99:F99"/>
    <mergeCell ref="B114:C114"/>
    <mergeCell ref="B96:C96"/>
    <mergeCell ref="B79:C79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AU271"/>
  <sheetViews>
    <sheetView topLeftCell="A49" zoomScale="85" zoomScaleNormal="85" workbookViewId="0">
      <selection activeCell="N85" sqref="N85:N86"/>
    </sheetView>
  </sheetViews>
  <sheetFormatPr baseColWidth="10" defaultRowHeight="15"/>
  <cols>
    <col min="1" max="1" width="2.85546875" customWidth="1"/>
    <col min="2" max="2" width="8.42578125" customWidth="1"/>
    <col min="3" max="3" width="10.7109375" customWidth="1"/>
    <col min="4" max="4" width="10.85546875" customWidth="1"/>
    <col min="5" max="5" width="13" customWidth="1"/>
    <col min="6" max="6" width="7.28515625" customWidth="1"/>
    <col min="9" max="9" width="10.42578125" customWidth="1"/>
    <col min="10" max="10" width="5.7109375" customWidth="1"/>
    <col min="11" max="11" width="9.140625" customWidth="1"/>
    <col min="12" max="12" width="12.140625" customWidth="1"/>
    <col min="13" max="13" width="9.28515625" customWidth="1"/>
    <col min="14" max="14" width="12.5703125" customWidth="1"/>
    <col min="15" max="15" width="6.140625" customWidth="1"/>
    <col min="16" max="16" width="9.28515625" customWidth="1"/>
    <col min="17" max="17" width="10.7109375" customWidth="1"/>
  </cols>
  <sheetData>
    <row r="1" spans="1:47" ht="26.25">
      <c r="A1" s="245" t="s">
        <v>55</v>
      </c>
      <c r="B1" s="246"/>
      <c r="C1" s="246"/>
      <c r="D1" s="246"/>
      <c r="E1" s="246"/>
      <c r="F1" s="246"/>
      <c r="G1" s="246"/>
      <c r="H1" s="246"/>
      <c r="I1" s="247"/>
      <c r="J1" s="245" t="s">
        <v>55</v>
      </c>
      <c r="K1" s="246"/>
      <c r="L1" s="246"/>
      <c r="M1" s="246"/>
      <c r="N1" s="246"/>
      <c r="O1" s="246"/>
      <c r="P1" s="246"/>
      <c r="Q1" s="246"/>
      <c r="R1" s="247"/>
      <c r="AC1" s="29"/>
      <c r="AD1" s="43"/>
      <c r="AE1" s="43"/>
      <c r="AF1" s="43"/>
      <c r="AG1" s="43"/>
      <c r="AH1" s="43"/>
      <c r="AI1" s="43"/>
      <c r="AJ1" s="43"/>
      <c r="AK1" s="44"/>
      <c r="AM1" s="29"/>
      <c r="AN1" s="43"/>
      <c r="AO1" s="43"/>
      <c r="AP1" s="43"/>
      <c r="AQ1" s="43"/>
      <c r="AR1" s="43"/>
      <c r="AS1" s="43"/>
      <c r="AT1" s="43"/>
      <c r="AU1" s="44"/>
    </row>
    <row r="2" spans="1:47" ht="21">
      <c r="A2" s="254" t="s">
        <v>39</v>
      </c>
      <c r="B2" s="250"/>
      <c r="C2" s="250"/>
      <c r="D2" s="250"/>
      <c r="E2" s="250"/>
      <c r="F2" s="250"/>
      <c r="G2" s="250"/>
      <c r="H2" s="250"/>
      <c r="I2" s="255"/>
      <c r="J2" s="254" t="s">
        <v>39</v>
      </c>
      <c r="K2" s="250"/>
      <c r="L2" s="250"/>
      <c r="M2" s="250"/>
      <c r="N2" s="250"/>
      <c r="O2" s="250"/>
      <c r="P2" s="250"/>
      <c r="Q2" s="250"/>
      <c r="R2" s="255"/>
      <c r="AC2" s="29"/>
      <c r="AD2" s="1" t="s">
        <v>56</v>
      </c>
      <c r="AE2" t="s">
        <v>370</v>
      </c>
      <c r="AH2" t="s">
        <v>59</v>
      </c>
      <c r="AI2" t="s">
        <v>301</v>
      </c>
      <c r="AK2" s="28"/>
      <c r="AM2" s="29"/>
      <c r="AN2" s="1" t="s">
        <v>56</v>
      </c>
      <c r="AO2" t="s">
        <v>302</v>
      </c>
      <c r="AR2" t="s">
        <v>59</v>
      </c>
      <c r="AS2" t="s">
        <v>301</v>
      </c>
      <c r="AU2" s="28"/>
    </row>
    <row r="3" spans="1:47" ht="21">
      <c r="A3" s="29"/>
      <c r="B3" s="43"/>
      <c r="C3" s="43"/>
      <c r="D3" s="43"/>
      <c r="E3" s="43"/>
      <c r="F3" s="43"/>
      <c r="G3" s="43"/>
      <c r="H3" s="43"/>
      <c r="I3" s="44"/>
      <c r="J3" s="29"/>
      <c r="K3" s="43"/>
      <c r="L3" s="43"/>
      <c r="M3" s="43"/>
      <c r="N3" s="43"/>
      <c r="O3" s="43"/>
      <c r="P3" s="43"/>
      <c r="Q3" s="43"/>
      <c r="R3" s="44"/>
      <c r="AC3" s="29"/>
      <c r="AD3" s="1" t="s">
        <v>57</v>
      </c>
      <c r="AE3">
        <v>1726019084</v>
      </c>
      <c r="AK3" s="28"/>
      <c r="AM3" s="29"/>
      <c r="AN3" s="1" t="s">
        <v>57</v>
      </c>
      <c r="AO3">
        <v>1803598133</v>
      </c>
      <c r="AU3" s="28"/>
    </row>
    <row r="4" spans="1:47" ht="15.75">
      <c r="A4" s="29"/>
      <c r="B4" s="1" t="s">
        <v>56</v>
      </c>
      <c r="C4" t="s">
        <v>1013</v>
      </c>
      <c r="F4" t="s">
        <v>59</v>
      </c>
      <c r="G4" t="s">
        <v>304</v>
      </c>
      <c r="I4" s="28"/>
      <c r="J4" s="29"/>
      <c r="K4" s="1" t="s">
        <v>56</v>
      </c>
      <c r="L4" t="s">
        <v>1007</v>
      </c>
      <c r="O4" t="s">
        <v>59</v>
      </c>
      <c r="P4" t="s">
        <v>1010</v>
      </c>
      <c r="R4" s="28"/>
      <c r="AC4" s="29"/>
      <c r="AD4" t="s">
        <v>58</v>
      </c>
      <c r="AE4" s="45">
        <v>44958</v>
      </c>
      <c r="AH4" s="1" t="s">
        <v>40</v>
      </c>
      <c r="AJ4">
        <v>30</v>
      </c>
      <c r="AK4" s="28"/>
      <c r="AM4" s="29"/>
      <c r="AN4" t="s">
        <v>58</v>
      </c>
      <c r="AO4" s="45">
        <v>44958</v>
      </c>
      <c r="AR4" s="1" t="s">
        <v>40</v>
      </c>
      <c r="AT4">
        <v>30</v>
      </c>
      <c r="AU4" s="28"/>
    </row>
    <row r="5" spans="1:47" ht="15.75">
      <c r="A5" s="29"/>
      <c r="B5" s="1" t="s">
        <v>57</v>
      </c>
      <c r="C5" s="249">
        <v>1724600125</v>
      </c>
      <c r="D5" s="249"/>
      <c r="I5" s="28"/>
      <c r="J5" s="29"/>
      <c r="K5" s="1" t="s">
        <v>57</v>
      </c>
      <c r="L5">
        <v>1726019084</v>
      </c>
      <c r="R5" s="28"/>
      <c r="AC5" s="29"/>
      <c r="AK5" s="28"/>
      <c r="AM5" s="29"/>
      <c r="AU5" s="28"/>
    </row>
    <row r="6" spans="1:47" ht="15.75">
      <c r="A6" s="29"/>
      <c r="B6" t="s">
        <v>58</v>
      </c>
      <c r="C6" s="45">
        <v>45200</v>
      </c>
      <c r="F6" s="1" t="s">
        <v>40</v>
      </c>
      <c r="H6">
        <v>30</v>
      </c>
      <c r="I6" s="28"/>
      <c r="J6" s="29"/>
      <c r="K6" t="s">
        <v>58</v>
      </c>
      <c r="L6" s="45">
        <f>C6</f>
        <v>45200</v>
      </c>
      <c r="O6" s="1" t="s">
        <v>40</v>
      </c>
      <c r="Q6">
        <v>30</v>
      </c>
      <c r="R6" s="28"/>
      <c r="AC6" s="29"/>
      <c r="AD6" s="253" t="s">
        <v>41</v>
      </c>
      <c r="AE6" s="253"/>
      <c r="AF6" s="253"/>
      <c r="AH6" s="253" t="s">
        <v>42</v>
      </c>
      <c r="AI6" s="253"/>
      <c r="AJ6" s="253"/>
      <c r="AK6" s="34"/>
      <c r="AM6" s="29"/>
      <c r="AN6" s="253" t="s">
        <v>41</v>
      </c>
      <c r="AO6" s="253"/>
      <c r="AP6" s="253"/>
      <c r="AR6" s="253" t="s">
        <v>42</v>
      </c>
      <c r="AS6" s="253"/>
      <c r="AT6" s="253"/>
      <c r="AU6" s="34"/>
    </row>
    <row r="7" spans="1:47" ht="15.75">
      <c r="A7" s="29"/>
      <c r="I7" s="28"/>
      <c r="J7" s="29"/>
      <c r="R7" s="28"/>
      <c r="AC7" s="29"/>
      <c r="AD7" t="s">
        <v>43</v>
      </c>
      <c r="AF7" s="40">
        <v>450.04</v>
      </c>
      <c r="AH7" t="s">
        <v>44</v>
      </c>
      <c r="AJ7" s="40">
        <f>AF7*9.45/100</f>
        <v>42.528779999999998</v>
      </c>
      <c r="AK7" s="28"/>
      <c r="AM7" s="29"/>
      <c r="AN7" t="s">
        <v>43</v>
      </c>
      <c r="AP7" s="40">
        <v>450.04</v>
      </c>
      <c r="AR7" t="s">
        <v>44</v>
      </c>
      <c r="AT7" s="40">
        <f>AP7*9.45/100</f>
        <v>42.528779999999998</v>
      </c>
      <c r="AU7" s="28"/>
    </row>
    <row r="8" spans="1:47" ht="15.75">
      <c r="A8" s="29"/>
      <c r="B8" s="253" t="s">
        <v>41</v>
      </c>
      <c r="C8" s="253"/>
      <c r="D8" s="253"/>
      <c r="F8" s="253" t="s">
        <v>42</v>
      </c>
      <c r="G8" s="253"/>
      <c r="H8" s="253"/>
      <c r="I8" s="34"/>
      <c r="J8" s="29"/>
      <c r="K8" s="253" t="s">
        <v>41</v>
      </c>
      <c r="L8" s="253"/>
      <c r="M8" s="253"/>
      <c r="O8" s="253" t="s">
        <v>42</v>
      </c>
      <c r="P8" s="253"/>
      <c r="Q8" s="253"/>
      <c r="R8" s="34"/>
      <c r="AC8" s="29"/>
      <c r="AD8" t="s">
        <v>45</v>
      </c>
      <c r="AF8" s="40">
        <v>0</v>
      </c>
      <c r="AH8" t="s">
        <v>46</v>
      </c>
      <c r="AJ8" s="40">
        <v>0</v>
      </c>
      <c r="AK8" s="28"/>
      <c r="AM8" s="29"/>
      <c r="AN8" t="s">
        <v>45</v>
      </c>
      <c r="AP8" s="40">
        <v>0</v>
      </c>
      <c r="AR8" t="s">
        <v>46</v>
      </c>
      <c r="AT8" s="40">
        <v>0</v>
      </c>
      <c r="AU8" s="28"/>
    </row>
    <row r="9" spans="1:47" ht="15.75">
      <c r="A9" s="29"/>
      <c r="B9" t="s">
        <v>43</v>
      </c>
      <c r="D9" s="40">
        <v>465.87</v>
      </c>
      <c r="F9" t="s">
        <v>44</v>
      </c>
      <c r="H9" s="40">
        <f>D9*9.45/100</f>
        <v>44.024714999999993</v>
      </c>
      <c r="I9" s="28"/>
      <c r="J9" s="29"/>
      <c r="K9" t="s">
        <v>43</v>
      </c>
      <c r="M9" s="40">
        <v>450.04</v>
      </c>
      <c r="O9" t="s">
        <v>44</v>
      </c>
      <c r="Q9" s="40">
        <f>M9*9.45/100</f>
        <v>42.528779999999998</v>
      </c>
      <c r="R9" s="28"/>
      <c r="AC9" s="29"/>
      <c r="AD9" t="s">
        <v>47</v>
      </c>
      <c r="AF9" s="41">
        <f>+AF7/12</f>
        <v>37.503333333333337</v>
      </c>
      <c r="AK9" s="28"/>
      <c r="AM9" s="29"/>
      <c r="AN9" t="s">
        <v>47</v>
      </c>
      <c r="AP9" s="41">
        <f>+AP7/12</f>
        <v>37.503333333333337</v>
      </c>
      <c r="AU9" s="28"/>
    </row>
    <row r="10" spans="1:47" ht="15.75">
      <c r="A10" s="29"/>
      <c r="B10" t="s">
        <v>45</v>
      </c>
      <c r="D10" s="40">
        <v>0</v>
      </c>
      <c r="F10" t="s">
        <v>46</v>
      </c>
      <c r="H10" s="40">
        <v>0</v>
      </c>
      <c r="I10" s="28"/>
      <c r="J10" s="29"/>
      <c r="K10" t="s">
        <v>45</v>
      </c>
      <c r="M10" s="40">
        <v>0</v>
      </c>
      <c r="O10" t="s">
        <v>46</v>
      </c>
      <c r="Q10" s="40"/>
      <c r="R10" s="28"/>
      <c r="AC10" s="29"/>
      <c r="AD10" t="s">
        <v>48</v>
      </c>
      <c r="AF10" s="41">
        <f>+AF7/12</f>
        <v>37.503333333333337</v>
      </c>
      <c r="AK10" s="28"/>
      <c r="AM10" s="29"/>
      <c r="AN10" t="s">
        <v>48</v>
      </c>
      <c r="AP10" s="41">
        <f>450.04/12</f>
        <v>37.503333333333337</v>
      </c>
      <c r="AU10" s="28"/>
    </row>
    <row r="11" spans="1:47" ht="15.75">
      <c r="A11" s="29"/>
      <c r="B11" t="s">
        <v>47</v>
      </c>
      <c r="D11" s="41">
        <f>+D9/12</f>
        <v>38.822499999999998</v>
      </c>
      <c r="I11" s="28"/>
      <c r="J11" s="29"/>
      <c r="K11" t="s">
        <v>47</v>
      </c>
      <c r="M11" s="41">
        <f>+M9/12</f>
        <v>37.503333333333337</v>
      </c>
      <c r="R11" s="28"/>
      <c r="AC11" s="29"/>
      <c r="AD11" t="s">
        <v>49</v>
      </c>
      <c r="AF11" s="41">
        <f>AF7*8.33%</f>
        <v>37.488332</v>
      </c>
      <c r="AK11" s="28"/>
      <c r="AM11" s="29"/>
      <c r="AN11" t="s">
        <v>49</v>
      </c>
      <c r="AP11" s="41">
        <f>AP7*8.33%</f>
        <v>37.488332</v>
      </c>
      <c r="AU11" s="28"/>
    </row>
    <row r="12" spans="1:47" ht="15.75">
      <c r="A12" s="29"/>
      <c r="B12" t="s">
        <v>48</v>
      </c>
      <c r="D12" s="41">
        <f>450/12</f>
        <v>37.5</v>
      </c>
      <c r="I12" s="28"/>
      <c r="J12" s="29"/>
      <c r="K12" t="s">
        <v>48</v>
      </c>
      <c r="M12" s="41">
        <f>450/12</f>
        <v>37.5</v>
      </c>
      <c r="R12" s="28"/>
      <c r="AC12" s="29"/>
      <c r="AD12" s="37" t="s">
        <v>50</v>
      </c>
      <c r="AE12" s="38"/>
      <c r="AF12" s="42">
        <f>SUM(AF7:AF11)</f>
        <v>562.53499866666675</v>
      </c>
      <c r="AH12" s="37" t="s">
        <v>51</v>
      </c>
      <c r="AI12" s="38"/>
      <c r="AJ12" s="42">
        <f>SUM(AJ7:AJ11)</f>
        <v>42.528779999999998</v>
      </c>
      <c r="AK12" s="35"/>
      <c r="AM12" s="29"/>
      <c r="AN12" s="37" t="s">
        <v>50</v>
      </c>
      <c r="AO12" s="38"/>
      <c r="AP12" s="42">
        <f>SUM(AP7:AP11)</f>
        <v>562.53499866666675</v>
      </c>
      <c r="AR12" s="37" t="s">
        <v>51</v>
      </c>
      <c r="AS12" s="38"/>
      <c r="AT12" s="42">
        <f>SUM(AT7:AT11)</f>
        <v>42.528779999999998</v>
      </c>
      <c r="AU12" s="35"/>
    </row>
    <row r="13" spans="1:47" ht="15.75">
      <c r="A13" s="29"/>
      <c r="B13" t="s">
        <v>49</v>
      </c>
      <c r="D13" s="41">
        <f>D9*8.33%</f>
        <v>38.806970999999997</v>
      </c>
      <c r="I13" s="28"/>
      <c r="J13" s="29"/>
      <c r="K13" t="s">
        <v>49</v>
      </c>
      <c r="M13" s="41">
        <f>M9*8.33%</f>
        <v>37.488332</v>
      </c>
      <c r="R13" s="28"/>
      <c r="AC13" s="29"/>
      <c r="AG13" s="248">
        <f>AF12-AJ12</f>
        <v>520.00621866666677</v>
      </c>
      <c r="AK13" s="30"/>
      <c r="AM13" s="29"/>
      <c r="AQ13" s="248">
        <f>AP12-AT12</f>
        <v>520.00621866666677</v>
      </c>
      <c r="AU13" s="30"/>
    </row>
    <row r="14" spans="1:47" ht="15.75">
      <c r="A14" s="29"/>
      <c r="B14" s="37" t="s">
        <v>50</v>
      </c>
      <c r="C14" s="38"/>
      <c r="D14" s="42">
        <f>SUM(D9:D13)</f>
        <v>580.99947099999997</v>
      </c>
      <c r="F14" s="37" t="s">
        <v>51</v>
      </c>
      <c r="G14" s="38"/>
      <c r="H14" s="42">
        <f>SUM(H9:H13)</f>
        <v>44.024714999999993</v>
      </c>
      <c r="I14" s="35"/>
      <c r="J14" s="29"/>
      <c r="K14" s="37" t="s">
        <v>50</v>
      </c>
      <c r="L14" s="38"/>
      <c r="M14" s="42">
        <f>SUM(M9:M13)</f>
        <v>562.53166533333331</v>
      </c>
      <c r="O14" s="37" t="s">
        <v>51</v>
      </c>
      <c r="P14" s="38"/>
      <c r="Q14" s="42">
        <f>SUM(Q9:Q13)</f>
        <v>42.528779999999998</v>
      </c>
      <c r="R14" s="35"/>
      <c r="AC14" s="29"/>
      <c r="AG14" s="248"/>
      <c r="AK14" s="30"/>
      <c r="AM14" s="29"/>
      <c r="AQ14" s="248"/>
      <c r="AU14" s="30"/>
    </row>
    <row r="15" spans="1:47" ht="15" customHeight="1">
      <c r="A15" s="29"/>
      <c r="E15" s="248">
        <f>D14-H14</f>
        <v>536.97475599999996</v>
      </c>
      <c r="I15" s="30"/>
      <c r="J15" s="29"/>
      <c r="N15" s="248">
        <f>M14-Q14</f>
        <v>520.00288533333332</v>
      </c>
      <c r="R15" s="30"/>
      <c r="AC15" s="29"/>
      <c r="AG15" s="39" t="s">
        <v>52</v>
      </c>
      <c r="AK15" s="30"/>
      <c r="AM15" s="29"/>
      <c r="AQ15" s="39" t="s">
        <v>52</v>
      </c>
      <c r="AU15" s="30"/>
    </row>
    <row r="16" spans="1:47" ht="15" customHeight="1">
      <c r="A16" s="29"/>
      <c r="E16" s="248"/>
      <c r="I16" s="30"/>
      <c r="J16" s="29"/>
      <c r="N16" s="248"/>
      <c r="R16" s="30"/>
      <c r="AC16" s="29"/>
      <c r="AK16" s="30"/>
      <c r="AM16" s="29"/>
      <c r="AU16" s="30"/>
    </row>
    <row r="17" spans="1:47">
      <c r="A17" s="29"/>
      <c r="E17" s="39" t="s">
        <v>52</v>
      </c>
      <c r="I17" s="30"/>
      <c r="J17" s="29"/>
      <c r="N17" s="39" t="s">
        <v>52</v>
      </c>
      <c r="R17" s="30"/>
      <c r="AC17" s="29"/>
      <c r="AK17" s="30"/>
      <c r="AM17" s="29"/>
      <c r="AU17" s="30"/>
    </row>
    <row r="18" spans="1:47">
      <c r="A18" s="29"/>
      <c r="I18" s="30"/>
      <c r="J18" s="29"/>
      <c r="R18" s="30"/>
      <c r="AC18" s="29"/>
      <c r="AK18" s="30"/>
      <c r="AM18" s="29"/>
      <c r="AU18" s="30"/>
    </row>
    <row r="19" spans="1:47">
      <c r="A19" s="29"/>
      <c r="I19" s="30"/>
      <c r="J19" s="29"/>
      <c r="R19" s="30"/>
      <c r="AC19" s="29"/>
      <c r="AD19" s="256" t="s">
        <v>53</v>
      </c>
      <c r="AE19" s="256"/>
      <c r="AF19" s="256"/>
      <c r="AH19" s="256" t="s">
        <v>54</v>
      </c>
      <c r="AI19" s="256"/>
      <c r="AJ19" s="256"/>
      <c r="AK19" s="36"/>
      <c r="AM19" s="29"/>
      <c r="AN19" s="256" t="s">
        <v>53</v>
      </c>
      <c r="AO19" s="256"/>
      <c r="AP19" s="256"/>
      <c r="AR19" s="256" t="s">
        <v>54</v>
      </c>
      <c r="AS19" s="256"/>
      <c r="AT19" s="256"/>
      <c r="AU19" s="36"/>
    </row>
    <row r="20" spans="1:47" ht="8.25" customHeight="1">
      <c r="A20" s="29"/>
      <c r="I20" s="30"/>
      <c r="J20" s="29"/>
      <c r="R20" s="30"/>
      <c r="AC20" s="31"/>
      <c r="AD20" s="32"/>
      <c r="AE20" s="32"/>
      <c r="AF20" s="32"/>
      <c r="AG20" s="32"/>
      <c r="AH20" s="32"/>
      <c r="AI20" s="32"/>
      <c r="AJ20" s="32"/>
      <c r="AK20" s="33"/>
      <c r="AM20" s="31"/>
      <c r="AN20" s="32"/>
      <c r="AO20" s="32"/>
      <c r="AP20" s="32"/>
      <c r="AQ20" s="32"/>
      <c r="AR20" s="32"/>
      <c r="AS20" s="32"/>
      <c r="AT20" s="32"/>
      <c r="AU20" s="33"/>
    </row>
    <row r="21" spans="1:47" ht="7.5" customHeight="1">
      <c r="A21" s="29"/>
      <c r="B21" s="256" t="s">
        <v>53</v>
      </c>
      <c r="C21" s="256"/>
      <c r="D21" s="256"/>
      <c r="F21" s="256" t="s">
        <v>54</v>
      </c>
      <c r="G21" s="256"/>
      <c r="H21" s="256"/>
      <c r="I21" s="36"/>
      <c r="J21" s="29"/>
      <c r="K21" s="256" t="s">
        <v>53</v>
      </c>
      <c r="L21" s="256"/>
      <c r="M21" s="256"/>
      <c r="O21" s="256" t="s">
        <v>54</v>
      </c>
      <c r="P21" s="256"/>
      <c r="Q21" s="256"/>
      <c r="R21" s="36"/>
    </row>
    <row r="22" spans="1:47" ht="19.5" customHeight="1">
      <c r="A22" s="31"/>
      <c r="B22" s="32"/>
      <c r="C22" s="32"/>
      <c r="D22" s="32"/>
      <c r="E22" s="32"/>
      <c r="F22" s="32"/>
      <c r="G22" s="32"/>
      <c r="H22" s="32"/>
      <c r="I22" s="33"/>
      <c r="J22" s="31"/>
      <c r="K22" s="32"/>
      <c r="L22" s="32"/>
      <c r="M22" s="32"/>
      <c r="N22" s="32"/>
      <c r="O22" s="32"/>
      <c r="P22" s="32"/>
      <c r="Q22" s="32"/>
      <c r="R22" s="33"/>
      <c r="T22" s="258"/>
      <c r="U22" s="258"/>
      <c r="V22" s="258"/>
      <c r="W22" s="258"/>
      <c r="X22" s="258"/>
      <c r="Y22" s="258"/>
      <c r="Z22" s="258"/>
      <c r="AA22" s="258"/>
      <c r="AB22" s="258"/>
      <c r="AC22" s="245" t="s">
        <v>55</v>
      </c>
      <c r="AD22" s="246"/>
      <c r="AE22" s="246"/>
      <c r="AF22" s="246"/>
      <c r="AG22" s="246"/>
      <c r="AH22" s="246"/>
      <c r="AI22" s="246"/>
      <c r="AJ22" s="246"/>
      <c r="AK22" s="247"/>
      <c r="AM22" s="245" t="s">
        <v>55</v>
      </c>
      <c r="AN22" s="246"/>
      <c r="AO22" s="246"/>
      <c r="AP22" s="246"/>
      <c r="AQ22" s="246"/>
      <c r="AR22" s="246"/>
      <c r="AS22" s="246"/>
      <c r="AT22" s="246"/>
      <c r="AU22" s="247"/>
    </row>
    <row r="23" spans="1:47" ht="26.25">
      <c r="A23" s="245" t="s">
        <v>55</v>
      </c>
      <c r="B23" s="246"/>
      <c r="C23" s="246"/>
      <c r="D23" s="246"/>
      <c r="E23" s="246"/>
      <c r="F23" s="246"/>
      <c r="G23" s="246"/>
      <c r="H23" s="246"/>
      <c r="I23" s="247"/>
      <c r="J23" s="245" t="s">
        <v>55</v>
      </c>
      <c r="K23" s="246"/>
      <c r="L23" s="246"/>
      <c r="M23" s="246"/>
      <c r="N23" s="246"/>
      <c r="O23" s="246"/>
      <c r="P23" s="246"/>
      <c r="Q23" s="246"/>
      <c r="R23" s="247"/>
      <c r="T23" s="90"/>
      <c r="U23" s="90"/>
      <c r="V23" s="90"/>
      <c r="W23" s="90"/>
      <c r="X23" s="90"/>
      <c r="Y23" s="90"/>
      <c r="Z23" s="90"/>
      <c r="AA23" s="90"/>
      <c r="AB23" s="91"/>
      <c r="AC23" s="29"/>
      <c r="AD23" s="1" t="s">
        <v>56</v>
      </c>
      <c r="AE23" t="s">
        <v>373</v>
      </c>
      <c r="AH23" t="s">
        <v>59</v>
      </c>
      <c r="AI23" t="s">
        <v>303</v>
      </c>
      <c r="AK23" s="28"/>
      <c r="AM23" s="29"/>
      <c r="AN23" s="1" t="s">
        <v>56</v>
      </c>
      <c r="AO23" t="s">
        <v>374</v>
      </c>
      <c r="AR23" t="s">
        <v>59</v>
      </c>
      <c r="AS23" t="s">
        <v>303</v>
      </c>
      <c r="AU23" s="28"/>
    </row>
    <row r="24" spans="1:47" ht="21">
      <c r="A24" s="254" t="s">
        <v>39</v>
      </c>
      <c r="B24" s="250"/>
      <c r="C24" s="250"/>
      <c r="D24" s="250"/>
      <c r="E24" s="250"/>
      <c r="F24" s="250"/>
      <c r="G24" s="250"/>
      <c r="H24" s="250"/>
      <c r="I24" s="255"/>
      <c r="J24" s="254" t="s">
        <v>39</v>
      </c>
      <c r="K24" s="250"/>
      <c r="L24" s="250"/>
      <c r="M24" s="250"/>
      <c r="N24" s="250"/>
      <c r="O24" s="250"/>
      <c r="P24" s="250"/>
      <c r="Q24" s="250"/>
      <c r="R24" s="255"/>
      <c r="T24" s="90"/>
      <c r="U24" s="90"/>
      <c r="V24" s="90"/>
      <c r="W24" s="90"/>
      <c r="X24" s="90"/>
      <c r="Y24" s="90"/>
      <c r="Z24" s="90"/>
      <c r="AA24" s="90"/>
      <c r="AB24" s="91"/>
      <c r="AC24" s="29"/>
      <c r="AD24" s="1" t="s">
        <v>57</v>
      </c>
      <c r="AE24">
        <v>1716325822</v>
      </c>
      <c r="AK24" s="28"/>
      <c r="AM24" s="29"/>
      <c r="AN24" s="1" t="s">
        <v>57</v>
      </c>
      <c r="AO24">
        <v>1718998683</v>
      </c>
      <c r="AU24" s="28"/>
    </row>
    <row r="25" spans="1:47" ht="21">
      <c r="A25" s="29"/>
      <c r="B25" s="43"/>
      <c r="C25" s="43"/>
      <c r="D25" s="43"/>
      <c r="E25" s="43"/>
      <c r="F25" s="43"/>
      <c r="G25" s="43"/>
      <c r="H25" s="43"/>
      <c r="I25" s="44"/>
      <c r="J25" s="29"/>
      <c r="K25" s="43"/>
      <c r="L25" s="43"/>
      <c r="M25" s="43"/>
      <c r="N25" s="43"/>
      <c r="O25" s="43"/>
      <c r="P25" s="43"/>
      <c r="Q25" s="43"/>
      <c r="R25" s="44"/>
      <c r="T25" s="90"/>
      <c r="U25" s="90"/>
      <c r="V25" s="92"/>
      <c r="W25" s="90"/>
      <c r="X25" s="90"/>
      <c r="Y25" s="93"/>
      <c r="Z25" s="93"/>
      <c r="AA25" s="90"/>
      <c r="AB25" s="91"/>
      <c r="AC25" s="29"/>
      <c r="AD25" t="s">
        <v>58</v>
      </c>
      <c r="AE25" s="45">
        <v>44958</v>
      </c>
      <c r="AH25" s="1" t="s">
        <v>40</v>
      </c>
      <c r="AJ25">
        <v>30</v>
      </c>
      <c r="AK25" s="28"/>
      <c r="AM25" s="29"/>
      <c r="AN25" t="s">
        <v>58</v>
      </c>
      <c r="AO25" s="45">
        <v>44958</v>
      </c>
      <c r="AR25" s="1" t="s">
        <v>40</v>
      </c>
      <c r="AT25">
        <v>30</v>
      </c>
      <c r="AU25" s="28"/>
    </row>
    <row r="26" spans="1:47" ht="15.75">
      <c r="A26" s="29"/>
      <c r="B26" s="1" t="s">
        <v>56</v>
      </c>
      <c r="C26" t="s">
        <v>305</v>
      </c>
      <c r="F26" t="s">
        <v>59</v>
      </c>
      <c r="G26" t="s">
        <v>301</v>
      </c>
      <c r="I26" s="28"/>
      <c r="J26" s="29"/>
      <c r="K26" s="1" t="s">
        <v>56</v>
      </c>
      <c r="L26" t="s">
        <v>372</v>
      </c>
      <c r="O26" t="s">
        <v>59</v>
      </c>
      <c r="P26" t="s">
        <v>296</v>
      </c>
      <c r="R26" s="28"/>
      <c r="T26" s="90"/>
      <c r="U26" s="90"/>
      <c r="V26" s="90"/>
      <c r="W26" s="90"/>
      <c r="X26" s="90"/>
      <c r="Y26" s="90"/>
      <c r="Z26" s="90"/>
      <c r="AA26" s="90"/>
      <c r="AB26" s="91"/>
      <c r="AC26" s="29"/>
      <c r="AK26" s="28"/>
      <c r="AM26" s="29"/>
      <c r="AU26" s="28"/>
    </row>
    <row r="27" spans="1:47" ht="15.75">
      <c r="A27" s="29"/>
      <c r="B27" s="1" t="s">
        <v>57</v>
      </c>
      <c r="C27" s="249">
        <v>1719901926</v>
      </c>
      <c r="D27" s="249"/>
      <c r="I27" s="28"/>
      <c r="J27" s="29"/>
      <c r="K27" s="1" t="s">
        <v>57</v>
      </c>
      <c r="L27">
        <v>2350864985</v>
      </c>
      <c r="R27" s="28"/>
      <c r="T27" s="90"/>
      <c r="U27" s="259"/>
      <c r="V27" s="259"/>
      <c r="W27" s="259"/>
      <c r="X27" s="90"/>
      <c r="Y27" s="259"/>
      <c r="Z27" s="259"/>
      <c r="AA27" s="259"/>
      <c r="AB27" s="94"/>
      <c r="AC27" s="29"/>
      <c r="AD27" s="253" t="s">
        <v>41</v>
      </c>
      <c r="AE27" s="253"/>
      <c r="AF27" s="253"/>
      <c r="AH27" s="253" t="s">
        <v>42</v>
      </c>
      <c r="AI27" s="253"/>
      <c r="AJ27" s="253"/>
      <c r="AK27" s="34"/>
      <c r="AM27" s="29"/>
      <c r="AN27" s="253" t="s">
        <v>41</v>
      </c>
      <c r="AO27" s="253"/>
      <c r="AP27" s="253"/>
      <c r="AR27" s="253" t="s">
        <v>42</v>
      </c>
      <c r="AS27" s="253"/>
      <c r="AT27" s="253"/>
      <c r="AU27" s="34"/>
    </row>
    <row r="28" spans="1:47" ht="15.75">
      <c r="A28" s="29"/>
      <c r="B28" t="s">
        <v>58</v>
      </c>
      <c r="C28" s="45">
        <f>C6</f>
        <v>45200</v>
      </c>
      <c r="F28" s="1" t="s">
        <v>40</v>
      </c>
      <c r="H28">
        <v>15</v>
      </c>
      <c r="I28" s="28"/>
      <c r="J28" s="29"/>
      <c r="K28" t="s">
        <v>58</v>
      </c>
      <c r="L28" s="45">
        <f>C6</f>
        <v>45200</v>
      </c>
      <c r="O28" s="1" t="s">
        <v>40</v>
      </c>
      <c r="Q28">
        <v>15</v>
      </c>
      <c r="R28" s="28"/>
      <c r="T28" s="90"/>
      <c r="U28" s="90"/>
      <c r="V28" s="90"/>
      <c r="W28" s="95"/>
      <c r="X28" s="90"/>
      <c r="Y28" s="90"/>
      <c r="Z28" s="90"/>
      <c r="AA28" s="95"/>
      <c r="AB28" s="91"/>
      <c r="AC28" s="29"/>
      <c r="AD28" t="s">
        <v>43</v>
      </c>
      <c r="AF28" s="40">
        <v>450.04</v>
      </c>
      <c r="AH28" t="s">
        <v>44</v>
      </c>
      <c r="AJ28" s="40">
        <f>AF28*9.45/100</f>
        <v>42.528779999999998</v>
      </c>
      <c r="AK28" s="28"/>
      <c r="AM28" s="29"/>
      <c r="AN28" t="s">
        <v>43</v>
      </c>
      <c r="AP28" s="40">
        <v>450.04</v>
      </c>
      <c r="AR28" t="s">
        <v>44</v>
      </c>
      <c r="AT28" s="40">
        <f>AP28*9.45/100</f>
        <v>42.528779999999998</v>
      </c>
      <c r="AU28" s="28"/>
    </row>
    <row r="29" spans="1:47" ht="15.75">
      <c r="A29" s="29"/>
      <c r="I29" s="28"/>
      <c r="J29" s="29"/>
      <c r="R29" s="28"/>
      <c r="T29" s="90"/>
      <c r="U29" s="90"/>
      <c r="V29" s="90"/>
      <c r="W29" s="95"/>
      <c r="X29" s="90"/>
      <c r="Y29" s="90"/>
      <c r="Z29" s="90"/>
      <c r="AA29" s="95"/>
      <c r="AB29" s="91"/>
      <c r="AC29" s="29"/>
      <c r="AD29" t="s">
        <v>45</v>
      </c>
      <c r="AF29" s="40">
        <v>0</v>
      </c>
      <c r="AH29" t="s">
        <v>46</v>
      </c>
      <c r="AJ29" s="40">
        <v>0</v>
      </c>
      <c r="AK29" s="28"/>
      <c r="AM29" s="29"/>
      <c r="AN29" t="s">
        <v>45</v>
      </c>
      <c r="AP29" s="40">
        <v>0</v>
      </c>
      <c r="AR29" t="s">
        <v>46</v>
      </c>
      <c r="AT29" s="40">
        <v>0</v>
      </c>
      <c r="AU29" s="28"/>
    </row>
    <row r="30" spans="1:47" ht="15.75">
      <c r="A30" s="29"/>
      <c r="B30" s="253" t="s">
        <v>41</v>
      </c>
      <c r="C30" s="253"/>
      <c r="D30" s="253"/>
      <c r="F30" s="253" t="s">
        <v>42</v>
      </c>
      <c r="G30" s="253"/>
      <c r="H30" s="253"/>
      <c r="I30" s="34"/>
      <c r="J30" s="29"/>
      <c r="K30" s="253" t="s">
        <v>41</v>
      </c>
      <c r="L30" s="253"/>
      <c r="M30" s="253"/>
      <c r="O30" s="253" t="s">
        <v>42</v>
      </c>
      <c r="P30" s="253"/>
      <c r="Q30" s="253"/>
      <c r="R30" s="34"/>
      <c r="T30" s="90"/>
      <c r="U30" s="90"/>
      <c r="V30" s="90"/>
      <c r="W30" s="96"/>
      <c r="X30" s="90"/>
      <c r="Y30" s="90"/>
      <c r="Z30" s="90"/>
      <c r="AA30" s="90"/>
      <c r="AB30" s="91"/>
      <c r="AC30" s="29"/>
      <c r="AD30" t="s">
        <v>47</v>
      </c>
      <c r="AF30" s="41">
        <f>AF28/12</f>
        <v>37.503333333333337</v>
      </c>
      <c r="AK30" s="28"/>
      <c r="AM30" s="29"/>
      <c r="AN30" t="s">
        <v>47</v>
      </c>
      <c r="AP30" s="41">
        <f>AP28/12</f>
        <v>37.503333333333337</v>
      </c>
      <c r="AU30" s="28"/>
    </row>
    <row r="31" spans="1:47" ht="15.75">
      <c r="A31" s="29"/>
      <c r="B31" t="s">
        <v>43</v>
      </c>
      <c r="D31" s="40">
        <v>225.02</v>
      </c>
      <c r="F31" t="s">
        <v>44</v>
      </c>
      <c r="H31" s="40">
        <f>D31*9.45/100</f>
        <v>21.264389999999999</v>
      </c>
      <c r="I31" s="28"/>
      <c r="J31" s="29"/>
      <c r="K31" t="s">
        <v>43</v>
      </c>
      <c r="M31" s="40">
        <v>225.02</v>
      </c>
      <c r="O31" t="s">
        <v>44</v>
      </c>
      <c r="Q31" s="40">
        <f>M31*9.45/100</f>
        <v>21.264389999999999</v>
      </c>
      <c r="R31" s="28"/>
      <c r="T31" s="90"/>
      <c r="U31" s="90"/>
      <c r="V31" s="90"/>
      <c r="W31" s="96"/>
      <c r="X31" s="90"/>
      <c r="Y31" s="90"/>
      <c r="Z31" s="90"/>
      <c r="AA31" s="90"/>
      <c r="AB31" s="91"/>
      <c r="AC31" s="29"/>
      <c r="AD31" t="s">
        <v>48</v>
      </c>
      <c r="AF31" s="41">
        <f>450/12</f>
        <v>37.5</v>
      </c>
      <c r="AK31" s="28"/>
      <c r="AM31" s="29"/>
      <c r="AN31" t="s">
        <v>48</v>
      </c>
      <c r="AP31" s="41">
        <f>450/12</f>
        <v>37.5</v>
      </c>
      <c r="AU31" s="28"/>
    </row>
    <row r="32" spans="1:47" ht="15.75">
      <c r="A32" s="29"/>
      <c r="B32" t="s">
        <v>45</v>
      </c>
      <c r="D32" s="40">
        <v>0</v>
      </c>
      <c r="F32" t="s">
        <v>46</v>
      </c>
      <c r="H32" s="40">
        <v>0</v>
      </c>
      <c r="I32" s="28"/>
      <c r="J32" s="29"/>
      <c r="K32" t="s">
        <v>45</v>
      </c>
      <c r="M32" s="40">
        <v>0</v>
      </c>
      <c r="O32" t="s">
        <v>46</v>
      </c>
      <c r="Q32" s="40">
        <v>0</v>
      </c>
      <c r="R32" s="28"/>
      <c r="T32" s="90"/>
      <c r="U32" s="90"/>
      <c r="V32" s="90"/>
      <c r="W32" s="96"/>
      <c r="X32" s="90"/>
      <c r="Y32" s="90"/>
      <c r="Z32" s="90"/>
      <c r="AA32" s="90"/>
      <c r="AB32" s="91"/>
      <c r="AC32" s="29"/>
      <c r="AD32" t="s">
        <v>49</v>
      </c>
      <c r="AF32" s="41">
        <f>AF28*8.33%</f>
        <v>37.488332</v>
      </c>
      <c r="AK32" s="28"/>
      <c r="AM32" s="29"/>
      <c r="AN32" t="s">
        <v>49</v>
      </c>
      <c r="AP32" s="41">
        <f>AP28*8.33%</f>
        <v>37.488332</v>
      </c>
      <c r="AU32" s="28"/>
    </row>
    <row r="33" spans="1:47" ht="15.75">
      <c r="A33" s="29"/>
      <c r="B33" t="s">
        <v>47</v>
      </c>
      <c r="D33" s="41">
        <f>D31/12</f>
        <v>18.751666666666669</v>
      </c>
      <c r="I33" s="28"/>
      <c r="J33" s="29"/>
      <c r="K33" t="s">
        <v>47</v>
      </c>
      <c r="M33" s="41">
        <f>M31/12</f>
        <v>18.751666666666669</v>
      </c>
      <c r="R33" s="28"/>
      <c r="T33" s="90"/>
      <c r="U33" s="90"/>
      <c r="V33" s="90"/>
      <c r="W33" s="95"/>
      <c r="X33" s="90"/>
      <c r="Y33" s="90"/>
      <c r="Z33" s="90"/>
      <c r="AA33" s="95"/>
      <c r="AB33" s="91"/>
      <c r="AC33" s="29"/>
      <c r="AD33" s="37" t="s">
        <v>50</v>
      </c>
      <c r="AE33" s="38"/>
      <c r="AF33" s="42">
        <f>SUM(AF28:AF32)</f>
        <v>562.53166533333331</v>
      </c>
      <c r="AH33" s="37" t="s">
        <v>51</v>
      </c>
      <c r="AI33" s="38"/>
      <c r="AJ33" s="42">
        <f>SUM(AJ28:AJ32)</f>
        <v>42.528779999999998</v>
      </c>
      <c r="AK33" s="35"/>
      <c r="AM33" s="29"/>
      <c r="AN33" s="37" t="s">
        <v>50</v>
      </c>
      <c r="AO33" s="38"/>
      <c r="AP33" s="42">
        <f>SUM(AP28:AP32)</f>
        <v>562.53166533333331</v>
      </c>
      <c r="AR33" s="37" t="s">
        <v>51</v>
      </c>
      <c r="AS33" s="38"/>
      <c r="AT33" s="42">
        <f>SUM(AT28:AT32)</f>
        <v>42.528779999999998</v>
      </c>
      <c r="AU33" s="35"/>
    </row>
    <row r="34" spans="1:47" ht="15.75">
      <c r="A34" s="29"/>
      <c r="B34" t="s">
        <v>48</v>
      </c>
      <c r="D34" s="41">
        <f>D31/12</f>
        <v>18.751666666666669</v>
      </c>
      <c r="I34" s="28"/>
      <c r="J34" s="29"/>
      <c r="K34" t="s">
        <v>48</v>
      </c>
      <c r="M34" s="41">
        <f>M31/12</f>
        <v>18.751666666666669</v>
      </c>
      <c r="R34" s="28"/>
      <c r="T34" s="90"/>
      <c r="U34" s="90"/>
      <c r="V34" s="90"/>
      <c r="W34" s="90"/>
      <c r="X34" s="260"/>
      <c r="Y34" s="90"/>
      <c r="Z34" s="90"/>
      <c r="AA34" s="90"/>
      <c r="AB34" s="90"/>
      <c r="AC34" s="29"/>
      <c r="AG34" s="248">
        <f>AF33-AJ33</f>
        <v>520.00288533333332</v>
      </c>
      <c r="AK34" s="30"/>
      <c r="AM34" s="29"/>
      <c r="AQ34" s="248">
        <f>AP33-AT33</f>
        <v>520.00288533333332</v>
      </c>
      <c r="AU34" s="30"/>
    </row>
    <row r="35" spans="1:47" ht="15.75">
      <c r="A35" s="29"/>
      <c r="B35" t="s">
        <v>49</v>
      </c>
      <c r="D35" s="41">
        <f>225*8.33%</f>
        <v>18.7425</v>
      </c>
      <c r="I35" s="28"/>
      <c r="J35" s="29"/>
      <c r="K35" t="s">
        <v>49</v>
      </c>
      <c r="M35" s="41">
        <f>M31*8.33%</f>
        <v>18.744166</v>
      </c>
      <c r="R35" s="28"/>
      <c r="T35" s="90"/>
      <c r="U35" s="90"/>
      <c r="V35" s="90"/>
      <c r="W35" s="90"/>
      <c r="X35" s="260"/>
      <c r="Y35" s="90"/>
      <c r="Z35" s="90"/>
      <c r="AA35" s="90"/>
      <c r="AB35" s="90"/>
      <c r="AC35" s="29"/>
      <c r="AG35" s="248"/>
      <c r="AK35" s="30"/>
      <c r="AM35" s="29"/>
      <c r="AQ35" s="248"/>
      <c r="AU35" s="30"/>
    </row>
    <row r="36" spans="1:47" ht="15.75">
      <c r="A36" s="29"/>
      <c r="B36" s="37" t="s">
        <v>50</v>
      </c>
      <c r="C36" s="38"/>
      <c r="D36" s="42">
        <f>SUM(D31:D35)</f>
        <v>281.26583333333338</v>
      </c>
      <c r="F36" s="37" t="s">
        <v>51</v>
      </c>
      <c r="G36" s="38"/>
      <c r="H36" s="42">
        <f>SUM(H31:H35)</f>
        <v>21.264389999999999</v>
      </c>
      <c r="I36" s="35"/>
      <c r="J36" s="29"/>
      <c r="K36" s="37" t="s">
        <v>50</v>
      </c>
      <c r="L36" s="38"/>
      <c r="M36" s="42">
        <f>SUM(M31:M35)</f>
        <v>281.26749933333338</v>
      </c>
      <c r="O36" s="37" t="s">
        <v>51</v>
      </c>
      <c r="P36" s="38"/>
      <c r="Q36" s="42">
        <f>SUM(Q31:Q35)</f>
        <v>21.264389999999999</v>
      </c>
      <c r="R36" s="35"/>
      <c r="T36" s="90"/>
      <c r="U36" s="90"/>
      <c r="V36" s="90"/>
      <c r="W36" s="90"/>
      <c r="X36" s="97"/>
      <c r="Y36" s="90"/>
      <c r="Z36" s="90"/>
      <c r="AA36" s="90"/>
      <c r="AB36" s="90"/>
      <c r="AC36" s="29"/>
      <c r="AG36" s="39" t="s">
        <v>52</v>
      </c>
      <c r="AK36" s="30"/>
      <c r="AM36" s="29"/>
      <c r="AQ36" s="39" t="s">
        <v>52</v>
      </c>
      <c r="AU36" s="30"/>
    </row>
    <row r="37" spans="1:47">
      <c r="A37" s="29"/>
      <c r="E37" s="248">
        <f>D36-H36</f>
        <v>260.00144333333338</v>
      </c>
      <c r="I37" s="30"/>
      <c r="J37" s="29"/>
      <c r="N37" s="248">
        <f>M36-Q36</f>
        <v>260.00310933333338</v>
      </c>
      <c r="R37" s="30"/>
      <c r="T37" s="90"/>
      <c r="U37" s="90"/>
      <c r="V37" s="90"/>
      <c r="W37" s="90"/>
      <c r="X37" s="90"/>
      <c r="Y37" s="90"/>
      <c r="Z37" s="90"/>
      <c r="AA37" s="90"/>
      <c r="AB37" s="90"/>
      <c r="AC37" s="29"/>
      <c r="AK37" s="30"/>
      <c r="AM37" s="29"/>
      <c r="AU37" s="30"/>
    </row>
    <row r="38" spans="1:47">
      <c r="A38" s="29"/>
      <c r="E38" s="248"/>
      <c r="I38" s="30"/>
      <c r="J38" s="29"/>
      <c r="N38" s="248"/>
      <c r="R38" s="30"/>
      <c r="T38" s="90"/>
      <c r="U38" s="90"/>
      <c r="V38" s="90"/>
      <c r="W38" s="90"/>
      <c r="X38" s="90"/>
      <c r="Y38" s="90"/>
      <c r="Z38" s="90"/>
      <c r="AA38" s="90"/>
      <c r="AB38" s="90"/>
      <c r="AC38" s="29"/>
      <c r="AK38" s="30"/>
      <c r="AM38" s="29"/>
      <c r="AU38" s="30"/>
    </row>
    <row r="39" spans="1:47">
      <c r="A39" s="29"/>
      <c r="E39" s="39" t="s">
        <v>52</v>
      </c>
      <c r="I39" s="30"/>
      <c r="J39" s="29"/>
      <c r="N39" s="39" t="s">
        <v>52</v>
      </c>
      <c r="R39" s="30"/>
      <c r="T39" s="90"/>
      <c r="U39" s="90"/>
      <c r="V39" s="90"/>
      <c r="W39" s="90"/>
      <c r="X39" s="90"/>
      <c r="Y39" s="90"/>
      <c r="Z39" s="90"/>
      <c r="AA39" s="90"/>
      <c r="AB39" s="90"/>
      <c r="AC39" s="29"/>
      <c r="AK39" s="30"/>
      <c r="AM39" s="29"/>
      <c r="AU39" s="30"/>
    </row>
    <row r="40" spans="1:47">
      <c r="A40" s="29"/>
      <c r="I40" s="30"/>
      <c r="J40" s="29"/>
      <c r="R40" s="30"/>
      <c r="T40" s="90"/>
      <c r="U40" s="261"/>
      <c r="V40" s="261"/>
      <c r="W40" s="261"/>
      <c r="X40" s="90"/>
      <c r="Y40" s="261"/>
      <c r="Z40" s="261"/>
      <c r="AA40" s="261"/>
      <c r="AB40" s="98"/>
      <c r="AC40" s="29"/>
      <c r="AD40" s="256" t="s">
        <v>53</v>
      </c>
      <c r="AE40" s="256"/>
      <c r="AF40" s="256"/>
      <c r="AH40" s="256" t="s">
        <v>54</v>
      </c>
      <c r="AI40" s="256"/>
      <c r="AJ40" s="256"/>
      <c r="AK40" s="36"/>
      <c r="AM40" s="29"/>
      <c r="AN40" s="256" t="s">
        <v>53</v>
      </c>
      <c r="AO40" s="256"/>
      <c r="AP40" s="256"/>
      <c r="AR40" s="256" t="s">
        <v>54</v>
      </c>
      <c r="AS40" s="256"/>
      <c r="AT40" s="256"/>
      <c r="AU40" s="36"/>
    </row>
    <row r="41" spans="1:47">
      <c r="A41" s="29"/>
      <c r="I41" s="30"/>
      <c r="J41" s="29"/>
      <c r="R41" s="30"/>
      <c r="T41" s="90"/>
      <c r="U41" s="90"/>
      <c r="V41" s="90"/>
      <c r="W41" s="90"/>
      <c r="X41" s="90"/>
      <c r="Y41" s="90"/>
      <c r="Z41" s="90"/>
      <c r="AA41" s="90"/>
      <c r="AB41" s="90"/>
      <c r="AC41" s="31"/>
      <c r="AD41" s="32"/>
      <c r="AE41" s="32"/>
      <c r="AF41" s="32"/>
      <c r="AG41" s="32"/>
      <c r="AH41" s="32"/>
      <c r="AI41" s="32"/>
      <c r="AJ41" s="32"/>
      <c r="AK41" s="33"/>
      <c r="AM41" s="31"/>
      <c r="AN41" s="32"/>
      <c r="AO41" s="32"/>
      <c r="AP41" s="32"/>
      <c r="AQ41" s="32"/>
      <c r="AR41" s="32"/>
      <c r="AS41" s="32"/>
      <c r="AT41" s="32"/>
      <c r="AU41" s="33"/>
    </row>
    <row r="42" spans="1:47">
      <c r="A42" s="29"/>
      <c r="I42" s="30"/>
      <c r="J42" s="29"/>
      <c r="R42" s="30"/>
      <c r="T42" s="90"/>
      <c r="U42" s="90"/>
      <c r="V42" s="90"/>
      <c r="W42" s="90"/>
      <c r="X42" s="90"/>
      <c r="Y42" s="90"/>
      <c r="Z42" s="90"/>
      <c r="AA42" s="90"/>
      <c r="AB42" s="90"/>
    </row>
    <row r="43" spans="1:47">
      <c r="A43" s="29"/>
      <c r="B43" s="256" t="s">
        <v>53</v>
      </c>
      <c r="C43" s="256"/>
      <c r="D43" s="256"/>
      <c r="F43" s="256" t="s">
        <v>54</v>
      </c>
      <c r="G43" s="256"/>
      <c r="H43" s="256"/>
      <c r="I43" s="36"/>
      <c r="J43" s="29"/>
      <c r="K43" s="256" t="s">
        <v>53</v>
      </c>
      <c r="L43" s="256"/>
      <c r="M43" s="256"/>
      <c r="O43" s="256" t="s">
        <v>54</v>
      </c>
      <c r="P43" s="256"/>
      <c r="Q43" s="256"/>
      <c r="R43" s="36"/>
    </row>
    <row r="44" spans="1:47">
      <c r="A44" s="29"/>
      <c r="B44" s="164"/>
      <c r="C44" s="164"/>
      <c r="D44" s="164"/>
      <c r="F44" s="164"/>
      <c r="G44" s="164"/>
      <c r="H44" s="164"/>
      <c r="I44" s="36"/>
      <c r="J44" s="29"/>
      <c r="K44" s="164"/>
      <c r="L44" s="164"/>
      <c r="M44" s="164"/>
      <c r="O44" s="164"/>
      <c r="P44" s="164"/>
      <c r="Q44" s="164"/>
      <c r="R44" s="36"/>
    </row>
    <row r="45" spans="1:47">
      <c r="A45" s="29"/>
      <c r="B45" s="164"/>
      <c r="C45" s="164"/>
      <c r="D45" s="164"/>
      <c r="F45" s="164"/>
      <c r="G45" s="164"/>
      <c r="H45" s="164"/>
      <c r="I45" s="36"/>
      <c r="J45" s="29"/>
      <c r="K45" s="164"/>
      <c r="L45" s="164"/>
      <c r="M45" s="164"/>
      <c r="O45" s="164"/>
      <c r="P45" s="164"/>
      <c r="Q45" s="164"/>
      <c r="R45" s="36"/>
    </row>
    <row r="46" spans="1:47">
      <c r="A46" s="29"/>
      <c r="B46" s="164"/>
      <c r="C46" s="164"/>
      <c r="D46" s="164"/>
      <c r="F46" s="164"/>
      <c r="G46" s="164"/>
      <c r="H46" s="164"/>
      <c r="I46" s="36"/>
      <c r="J46" s="29"/>
      <c r="K46" s="164"/>
      <c r="L46" s="164"/>
      <c r="M46" s="164"/>
      <c r="O46" s="164"/>
      <c r="P46" s="164"/>
      <c r="Q46" s="164"/>
      <c r="R46" s="36"/>
    </row>
    <row r="47" spans="1:47" ht="6" customHeight="1">
      <c r="A47" s="31"/>
      <c r="B47" s="32"/>
      <c r="C47" s="32"/>
      <c r="D47" s="32"/>
      <c r="E47" s="32"/>
      <c r="F47" s="32"/>
      <c r="G47" s="32"/>
      <c r="H47" s="32"/>
      <c r="I47" s="33"/>
      <c r="J47" s="31"/>
      <c r="K47" s="32"/>
      <c r="L47" s="32"/>
      <c r="M47" s="32"/>
      <c r="N47" s="32"/>
      <c r="O47" s="32"/>
      <c r="P47" s="32"/>
      <c r="Q47" s="32"/>
      <c r="R47" s="33"/>
    </row>
    <row r="48" spans="1:47" ht="26.25">
      <c r="A48" s="245" t="s">
        <v>55</v>
      </c>
      <c r="B48" s="246"/>
      <c r="C48" s="246"/>
      <c r="D48" s="246"/>
      <c r="E48" s="246"/>
      <c r="F48" s="246"/>
      <c r="G48" s="246"/>
      <c r="H48" s="246"/>
      <c r="I48" s="247"/>
      <c r="J48" s="245" t="s">
        <v>55</v>
      </c>
      <c r="K48" s="246"/>
      <c r="L48" s="246"/>
      <c r="M48" s="246"/>
      <c r="N48" s="246"/>
      <c r="O48" s="246"/>
      <c r="P48" s="246"/>
      <c r="Q48" s="246"/>
      <c r="R48" s="247"/>
    </row>
    <row r="49" spans="1:18" ht="21">
      <c r="A49" s="254" t="s">
        <v>39</v>
      </c>
      <c r="B49" s="250"/>
      <c r="C49" s="250"/>
      <c r="D49" s="250"/>
      <c r="E49" s="250"/>
      <c r="F49" s="250"/>
      <c r="G49" s="250"/>
      <c r="H49" s="250"/>
      <c r="I49" s="255"/>
      <c r="J49" s="254" t="s">
        <v>39</v>
      </c>
      <c r="K49" s="250"/>
      <c r="L49" s="250"/>
      <c r="M49" s="250"/>
      <c r="N49" s="250"/>
      <c r="O49" s="250"/>
      <c r="P49" s="250"/>
      <c r="Q49" s="250"/>
      <c r="R49" s="255"/>
    </row>
    <row r="50" spans="1:18" ht="21">
      <c r="A50" s="29"/>
      <c r="B50" s="43"/>
      <c r="C50" s="43"/>
      <c r="D50" s="43"/>
      <c r="E50" s="43"/>
      <c r="F50" s="43"/>
      <c r="G50" s="43"/>
      <c r="H50" s="43"/>
      <c r="I50" s="44"/>
      <c r="J50" s="29"/>
      <c r="K50" s="43"/>
      <c r="L50" s="43"/>
      <c r="M50" s="43"/>
      <c r="N50" s="43"/>
      <c r="O50" s="43"/>
      <c r="P50" s="43"/>
      <c r="Q50" s="43"/>
      <c r="R50" s="44"/>
    </row>
    <row r="51" spans="1:18" ht="15.75">
      <c r="A51" s="29"/>
      <c r="B51" s="1" t="s">
        <v>56</v>
      </c>
      <c r="C51" t="s">
        <v>371</v>
      </c>
      <c r="F51" t="s">
        <v>59</v>
      </c>
      <c r="G51" t="s">
        <v>295</v>
      </c>
      <c r="I51" s="28"/>
      <c r="J51" s="29"/>
      <c r="K51" s="1" t="s">
        <v>56</v>
      </c>
      <c r="L51" t="s">
        <v>298</v>
      </c>
      <c r="O51" t="s">
        <v>59</v>
      </c>
      <c r="P51" t="s">
        <v>299</v>
      </c>
      <c r="R51" s="28"/>
    </row>
    <row r="52" spans="1:18" ht="15.75">
      <c r="A52" s="29"/>
      <c r="B52" s="1" t="s">
        <v>57</v>
      </c>
      <c r="C52" s="249">
        <v>1720714904</v>
      </c>
      <c r="D52" s="249"/>
      <c r="I52" s="28"/>
      <c r="J52" s="29"/>
      <c r="K52" s="1" t="s">
        <v>57</v>
      </c>
      <c r="L52">
        <v>1705718847</v>
      </c>
      <c r="R52" s="28"/>
    </row>
    <row r="53" spans="1:18" ht="15.75">
      <c r="A53" s="29"/>
      <c r="B53" t="s">
        <v>58</v>
      </c>
      <c r="C53" s="45">
        <f>C6</f>
        <v>45200</v>
      </c>
      <c r="F53" s="1" t="s">
        <v>40</v>
      </c>
      <c r="H53">
        <v>15</v>
      </c>
      <c r="I53" s="28"/>
      <c r="J53" s="29"/>
      <c r="K53" t="s">
        <v>58</v>
      </c>
      <c r="L53" s="45">
        <f>C6</f>
        <v>45200</v>
      </c>
      <c r="O53" s="1" t="s">
        <v>40</v>
      </c>
      <c r="Q53">
        <v>15</v>
      </c>
      <c r="R53" s="28"/>
    </row>
    <row r="54" spans="1:18" ht="15.75">
      <c r="A54" s="29"/>
      <c r="I54" s="28"/>
      <c r="J54" s="29"/>
      <c r="R54" s="28"/>
    </row>
    <row r="55" spans="1:18" ht="15.75">
      <c r="A55" s="29"/>
      <c r="B55" s="253" t="s">
        <v>41</v>
      </c>
      <c r="C55" s="253"/>
      <c r="D55" s="253"/>
      <c r="F55" s="253" t="s">
        <v>42</v>
      </c>
      <c r="G55" s="253"/>
      <c r="H55" s="253"/>
      <c r="I55" s="34"/>
      <c r="J55" s="29"/>
      <c r="K55" s="253" t="s">
        <v>41</v>
      </c>
      <c r="L55" s="253"/>
      <c r="M55" s="253"/>
      <c r="O55" s="253" t="s">
        <v>42</v>
      </c>
      <c r="P55" s="253"/>
      <c r="Q55" s="253"/>
      <c r="R55" s="34"/>
    </row>
    <row r="56" spans="1:18" ht="15.75">
      <c r="A56" s="29"/>
      <c r="B56" t="s">
        <v>43</v>
      </c>
      <c r="D56" s="40">
        <v>225.02</v>
      </c>
      <c r="F56" t="s">
        <v>44</v>
      </c>
      <c r="H56" s="40">
        <f>D56*9.45/100</f>
        <v>21.264389999999999</v>
      </c>
      <c r="I56" s="28"/>
      <c r="J56" s="29"/>
      <c r="K56" t="s">
        <v>43</v>
      </c>
      <c r="M56" s="40">
        <v>225</v>
      </c>
      <c r="O56" t="s">
        <v>44</v>
      </c>
      <c r="Q56" s="40">
        <f>M56*9.45/100</f>
        <v>21.262499999999999</v>
      </c>
      <c r="R56" s="28"/>
    </row>
    <row r="57" spans="1:18" ht="15.75">
      <c r="A57" s="29"/>
      <c r="B57" t="s">
        <v>45</v>
      </c>
      <c r="D57" s="40">
        <v>0</v>
      </c>
      <c r="F57" t="s">
        <v>46</v>
      </c>
      <c r="H57" s="40">
        <v>0</v>
      </c>
      <c r="I57" s="28"/>
      <c r="J57" s="29"/>
      <c r="K57" t="s">
        <v>45</v>
      </c>
      <c r="M57" s="40">
        <v>0</v>
      </c>
      <c r="O57" t="s">
        <v>46</v>
      </c>
      <c r="Q57" s="40">
        <v>0</v>
      </c>
      <c r="R57" s="28"/>
    </row>
    <row r="58" spans="1:18" ht="15.75">
      <c r="A58" s="29"/>
      <c r="B58" t="s">
        <v>47</v>
      </c>
      <c r="D58" s="41">
        <f>D56/12</f>
        <v>18.751666666666669</v>
      </c>
      <c r="I58" s="28"/>
      <c r="J58" s="29"/>
      <c r="K58" t="s">
        <v>47</v>
      </c>
      <c r="M58" s="41">
        <f>M56/12</f>
        <v>18.75</v>
      </c>
      <c r="R58" s="28"/>
    </row>
    <row r="59" spans="1:18" ht="15.75">
      <c r="A59" s="29"/>
      <c r="B59" t="s">
        <v>48</v>
      </c>
      <c r="D59" s="41">
        <f>D56/12</f>
        <v>18.751666666666669</v>
      </c>
      <c r="I59" s="28"/>
      <c r="J59" s="29"/>
      <c r="K59" t="s">
        <v>48</v>
      </c>
      <c r="M59" s="41">
        <f>M56/12</f>
        <v>18.75</v>
      </c>
      <c r="R59" s="28"/>
    </row>
    <row r="60" spans="1:18" ht="15.75">
      <c r="A60" s="29"/>
      <c r="B60" t="s">
        <v>49</v>
      </c>
      <c r="D60" s="41">
        <f>D56*8.33%</f>
        <v>18.744166</v>
      </c>
      <c r="I60" s="28"/>
      <c r="J60" s="29"/>
      <c r="K60" t="s">
        <v>49</v>
      </c>
      <c r="M60" s="41"/>
      <c r="R60" s="28"/>
    </row>
    <row r="61" spans="1:18" ht="15.75">
      <c r="A61" s="29"/>
      <c r="B61" s="37" t="s">
        <v>50</v>
      </c>
      <c r="C61" s="38"/>
      <c r="D61" s="42">
        <f>SUM(D56:D60)</f>
        <v>281.26749933333338</v>
      </c>
      <c r="F61" s="37" t="s">
        <v>51</v>
      </c>
      <c r="G61" s="38"/>
      <c r="H61" s="42">
        <f>SUM(H56:H60)</f>
        <v>21.264389999999999</v>
      </c>
      <c r="I61" s="35"/>
      <c r="J61" s="29"/>
      <c r="K61" s="37" t="s">
        <v>50</v>
      </c>
      <c r="L61" s="38"/>
      <c r="M61" s="42">
        <f>SUM(M56:M60)</f>
        <v>262.5</v>
      </c>
      <c r="O61" s="37" t="s">
        <v>51</v>
      </c>
      <c r="P61" s="38"/>
      <c r="Q61" s="42">
        <f>SUM(Q56:Q60)</f>
        <v>21.262499999999999</v>
      </c>
      <c r="R61" s="35"/>
    </row>
    <row r="62" spans="1:18">
      <c r="A62" s="29"/>
      <c r="E62" s="248">
        <f>D61-H61</f>
        <v>260.00310933333338</v>
      </c>
      <c r="I62" s="30"/>
      <c r="J62" s="29"/>
      <c r="N62" s="248">
        <f>M61-Q61</f>
        <v>241.23750000000001</v>
      </c>
      <c r="R62" s="30"/>
    </row>
    <row r="63" spans="1:18">
      <c r="A63" s="29"/>
      <c r="E63" s="248"/>
      <c r="I63" s="30"/>
      <c r="J63" s="29"/>
      <c r="N63" s="248"/>
      <c r="R63" s="30"/>
    </row>
    <row r="64" spans="1:18">
      <c r="A64" s="29"/>
      <c r="E64" s="39" t="s">
        <v>52</v>
      </c>
      <c r="I64" s="30"/>
      <c r="J64" s="29"/>
      <c r="N64" s="39" t="s">
        <v>52</v>
      </c>
      <c r="R64" s="30"/>
    </row>
    <row r="65" spans="1:18">
      <c r="A65" s="29"/>
      <c r="I65" s="30"/>
      <c r="J65" s="29"/>
      <c r="R65" s="30"/>
    </row>
    <row r="66" spans="1:18">
      <c r="A66" s="29"/>
      <c r="I66" s="30"/>
      <c r="J66" s="29"/>
      <c r="R66" s="30"/>
    </row>
    <row r="67" spans="1:18">
      <c r="A67" s="29"/>
      <c r="I67" s="30"/>
      <c r="J67" s="29"/>
      <c r="R67" s="30"/>
    </row>
    <row r="68" spans="1:18">
      <c r="A68" s="29"/>
      <c r="B68" s="256" t="s">
        <v>53</v>
      </c>
      <c r="C68" s="256"/>
      <c r="D68" s="256"/>
      <c r="F68" s="256" t="s">
        <v>54</v>
      </c>
      <c r="G68" s="256"/>
      <c r="H68" s="256"/>
      <c r="I68" s="36"/>
      <c r="J68" s="29"/>
      <c r="K68" s="256" t="s">
        <v>53</v>
      </c>
      <c r="L68" s="256"/>
      <c r="M68" s="256"/>
      <c r="O68" s="256" t="s">
        <v>54</v>
      </c>
      <c r="P68" s="256"/>
      <c r="Q68" s="256"/>
      <c r="R68" s="36"/>
    </row>
    <row r="69" spans="1:18">
      <c r="A69" s="31"/>
      <c r="B69" s="32"/>
      <c r="C69" s="32"/>
      <c r="D69" s="32"/>
      <c r="E69" s="32"/>
      <c r="F69" s="32"/>
      <c r="G69" s="32"/>
      <c r="H69" s="32"/>
      <c r="I69" s="33"/>
      <c r="J69" s="29"/>
      <c r="K69" s="164"/>
      <c r="L69" s="164"/>
      <c r="M69" s="164"/>
      <c r="O69" s="164"/>
      <c r="P69" s="164"/>
      <c r="Q69" s="164"/>
      <c r="R69" s="36"/>
    </row>
    <row r="70" spans="1:18">
      <c r="J70" s="31"/>
      <c r="K70" s="32"/>
      <c r="L70" s="32"/>
      <c r="M70" s="32"/>
      <c r="N70" s="32"/>
      <c r="O70" s="32"/>
      <c r="P70" s="32"/>
      <c r="Q70" s="32"/>
      <c r="R70" s="33"/>
    </row>
    <row r="71" spans="1:18" ht="26.25">
      <c r="A71" s="245" t="s">
        <v>55</v>
      </c>
      <c r="B71" s="246"/>
      <c r="C71" s="246"/>
      <c r="D71" s="246"/>
      <c r="E71" s="246"/>
      <c r="F71" s="246"/>
      <c r="G71" s="246"/>
      <c r="H71" s="246"/>
      <c r="I71" s="247"/>
      <c r="J71" s="245" t="s">
        <v>55</v>
      </c>
      <c r="K71" s="246"/>
      <c r="L71" s="246"/>
      <c r="M71" s="246"/>
      <c r="N71" s="246"/>
      <c r="O71" s="246"/>
      <c r="P71" s="246"/>
      <c r="Q71" s="246"/>
      <c r="R71" s="247"/>
    </row>
    <row r="72" spans="1:18" ht="21">
      <c r="A72" s="254" t="s">
        <v>39</v>
      </c>
      <c r="B72" s="250"/>
      <c r="C72" s="250"/>
      <c r="D72" s="250"/>
      <c r="E72" s="250"/>
      <c r="F72" s="250"/>
      <c r="G72" s="250"/>
      <c r="H72" s="250"/>
      <c r="I72" s="255"/>
      <c r="J72" s="254" t="s">
        <v>39</v>
      </c>
      <c r="K72" s="250"/>
      <c r="L72" s="250"/>
      <c r="M72" s="250"/>
      <c r="N72" s="250"/>
      <c r="O72" s="250"/>
      <c r="P72" s="250"/>
      <c r="Q72" s="250"/>
      <c r="R72" s="255"/>
    </row>
    <row r="73" spans="1:18" ht="21">
      <c r="A73" s="29"/>
      <c r="B73" s="43"/>
      <c r="C73" s="43"/>
      <c r="D73" s="43"/>
      <c r="E73" s="43"/>
      <c r="F73" s="43"/>
      <c r="G73" s="43"/>
      <c r="H73" s="43"/>
      <c r="I73" s="44"/>
      <c r="J73" s="29"/>
      <c r="K73" s="43"/>
      <c r="L73" s="43"/>
      <c r="M73" s="43"/>
      <c r="N73" s="43"/>
      <c r="O73" s="43"/>
      <c r="P73" s="43"/>
      <c r="Q73" s="43"/>
      <c r="R73" s="44"/>
    </row>
    <row r="74" spans="1:18" ht="15.75">
      <c r="A74" s="29"/>
      <c r="B74" s="1" t="s">
        <v>56</v>
      </c>
      <c r="C74" t="s">
        <v>297</v>
      </c>
      <c r="F74" t="s">
        <v>59</v>
      </c>
      <c r="G74" t="s">
        <v>300</v>
      </c>
      <c r="I74" s="28"/>
      <c r="J74" s="29"/>
      <c r="K74" s="1" t="s">
        <v>56</v>
      </c>
      <c r="L74" t="s">
        <v>369</v>
      </c>
      <c r="O74" t="s">
        <v>59</v>
      </c>
      <c r="P74" t="s">
        <v>299</v>
      </c>
      <c r="R74" s="28"/>
    </row>
    <row r="75" spans="1:18" ht="15.75">
      <c r="A75" s="29"/>
      <c r="B75" s="1" t="s">
        <v>57</v>
      </c>
      <c r="C75" s="249">
        <v>1704695558</v>
      </c>
      <c r="D75" s="249"/>
      <c r="I75" s="28"/>
      <c r="J75" s="29"/>
      <c r="K75" s="1" t="s">
        <v>57</v>
      </c>
      <c r="L75" s="56">
        <v>503970881</v>
      </c>
      <c r="R75" s="28"/>
    </row>
    <row r="76" spans="1:18" ht="15.75">
      <c r="A76" s="29"/>
      <c r="B76" t="s">
        <v>58</v>
      </c>
      <c r="C76" s="45">
        <f>C53</f>
        <v>45200</v>
      </c>
      <c r="F76" s="1" t="s">
        <v>40</v>
      </c>
      <c r="H76">
        <v>15</v>
      </c>
      <c r="I76" s="28"/>
      <c r="J76" s="29"/>
      <c r="K76" t="s">
        <v>58</v>
      </c>
      <c r="L76" s="45">
        <f>C6</f>
        <v>45200</v>
      </c>
      <c r="O76" s="1" t="s">
        <v>40</v>
      </c>
      <c r="Q76">
        <v>15</v>
      </c>
      <c r="R76" s="28"/>
    </row>
    <row r="77" spans="1:18" ht="15.75">
      <c r="A77" s="29"/>
      <c r="I77" s="28"/>
      <c r="J77" s="29"/>
      <c r="R77" s="28"/>
    </row>
    <row r="78" spans="1:18" ht="15.75">
      <c r="A78" s="29"/>
      <c r="B78" s="253" t="s">
        <v>41</v>
      </c>
      <c r="C78" s="253"/>
      <c r="D78" s="253"/>
      <c r="F78" s="253" t="s">
        <v>42</v>
      </c>
      <c r="G78" s="253"/>
      <c r="H78" s="253"/>
      <c r="I78" s="34"/>
      <c r="J78" s="29"/>
      <c r="K78" s="253" t="s">
        <v>41</v>
      </c>
      <c r="L78" s="253"/>
      <c r="M78" s="253"/>
      <c r="O78" s="253" t="s">
        <v>42</v>
      </c>
      <c r="P78" s="253"/>
      <c r="Q78" s="253"/>
      <c r="R78" s="34"/>
    </row>
    <row r="79" spans="1:18" ht="15.75">
      <c r="A79" s="29"/>
      <c r="B79" t="s">
        <v>43</v>
      </c>
      <c r="D79" s="40">
        <v>225</v>
      </c>
      <c r="F79" t="s">
        <v>44</v>
      </c>
      <c r="H79" s="40">
        <f>D79*9.45/100</f>
        <v>21.262499999999999</v>
      </c>
      <c r="I79" s="28"/>
      <c r="J79" s="29"/>
      <c r="K79" t="s">
        <v>43</v>
      </c>
      <c r="M79" s="40">
        <v>225</v>
      </c>
      <c r="O79" t="s">
        <v>44</v>
      </c>
      <c r="Q79" s="40">
        <f>M79*9.45/100</f>
        <v>21.262499999999999</v>
      </c>
      <c r="R79" s="28"/>
    </row>
    <row r="80" spans="1:18" ht="15.75">
      <c r="A80" s="29"/>
      <c r="B80" t="s">
        <v>45</v>
      </c>
      <c r="D80" s="40">
        <v>0</v>
      </c>
      <c r="F80" t="s">
        <v>46</v>
      </c>
      <c r="H80" s="40">
        <v>0</v>
      </c>
      <c r="I80" s="28"/>
      <c r="J80" s="29"/>
      <c r="K80" t="s">
        <v>45</v>
      </c>
      <c r="M80" s="40">
        <v>0</v>
      </c>
      <c r="O80" t="s">
        <v>46</v>
      </c>
      <c r="Q80" s="40">
        <v>200</v>
      </c>
      <c r="R80" s="28"/>
    </row>
    <row r="81" spans="1:18" ht="15.75">
      <c r="A81" s="29"/>
      <c r="B81" t="s">
        <v>47</v>
      </c>
      <c r="D81" s="41">
        <f>D79/12</f>
        <v>18.75</v>
      </c>
      <c r="I81" s="28"/>
      <c r="J81" s="29"/>
      <c r="K81" t="s">
        <v>47</v>
      </c>
      <c r="M81" s="41">
        <f>M79/12</f>
        <v>18.75</v>
      </c>
      <c r="R81" s="28"/>
    </row>
    <row r="82" spans="1:18" ht="15.75">
      <c r="A82" s="29"/>
      <c r="B82" t="s">
        <v>48</v>
      </c>
      <c r="D82" s="41">
        <f>D79/12</f>
        <v>18.75</v>
      </c>
      <c r="I82" s="28"/>
      <c r="J82" s="29"/>
      <c r="K82" t="s">
        <v>48</v>
      </c>
      <c r="M82" s="41">
        <f>M79/12</f>
        <v>18.75</v>
      </c>
      <c r="R82" s="28"/>
    </row>
    <row r="83" spans="1:18" ht="15.75">
      <c r="A83" s="29"/>
      <c r="B83" t="s">
        <v>49</v>
      </c>
      <c r="D83" s="41"/>
      <c r="I83" s="28"/>
      <c r="J83" s="29"/>
      <c r="K83" t="s">
        <v>49</v>
      </c>
      <c r="M83" s="41"/>
      <c r="R83" s="28"/>
    </row>
    <row r="84" spans="1:18" ht="15.75">
      <c r="A84" s="29"/>
      <c r="B84" s="37" t="s">
        <v>50</v>
      </c>
      <c r="C84" s="38"/>
      <c r="D84" s="42">
        <f>SUM(D79:D83)</f>
        <v>262.5</v>
      </c>
      <c r="F84" s="37" t="s">
        <v>51</v>
      </c>
      <c r="G84" s="38"/>
      <c r="H84" s="42">
        <f>SUM(H79:H83)</f>
        <v>21.262499999999999</v>
      </c>
      <c r="I84" s="35"/>
      <c r="J84" s="29"/>
      <c r="K84" s="37" t="s">
        <v>50</v>
      </c>
      <c r="L84" s="38"/>
      <c r="M84" s="42">
        <f>SUM(M79:M83)</f>
        <v>262.5</v>
      </c>
      <c r="O84" s="37" t="s">
        <v>51</v>
      </c>
      <c r="P84" s="38"/>
      <c r="Q84" s="42">
        <f>SUM(Q79:Q83)</f>
        <v>221.26249999999999</v>
      </c>
      <c r="R84" s="35"/>
    </row>
    <row r="85" spans="1:18">
      <c r="A85" s="29"/>
      <c r="E85" s="248">
        <f>D84-H84</f>
        <v>241.23750000000001</v>
      </c>
      <c r="I85" s="30"/>
      <c r="J85" s="29"/>
      <c r="N85" s="248">
        <f>M84-Q84</f>
        <v>41.237500000000011</v>
      </c>
      <c r="R85" s="30"/>
    </row>
    <row r="86" spans="1:18">
      <c r="A86" s="29"/>
      <c r="E86" s="248"/>
      <c r="I86" s="30"/>
      <c r="J86" s="29"/>
      <c r="N86" s="248"/>
      <c r="R86" s="30"/>
    </row>
    <row r="87" spans="1:18">
      <c r="A87" s="29"/>
      <c r="E87" s="39" t="s">
        <v>52</v>
      </c>
      <c r="I87" s="30"/>
      <c r="J87" s="29"/>
      <c r="N87" s="39" t="s">
        <v>52</v>
      </c>
      <c r="R87" s="30"/>
    </row>
    <row r="88" spans="1:18">
      <c r="A88" s="29"/>
      <c r="I88" s="30"/>
      <c r="J88" s="29"/>
      <c r="R88" s="30"/>
    </row>
    <row r="89" spans="1:18">
      <c r="A89" s="29"/>
      <c r="I89" s="30"/>
      <c r="J89" s="29"/>
      <c r="R89" s="30"/>
    </row>
    <row r="90" spans="1:18">
      <c r="A90" s="29"/>
      <c r="I90" s="30"/>
      <c r="J90" s="29"/>
      <c r="R90" s="30"/>
    </row>
    <row r="91" spans="1:18">
      <c r="A91" s="29"/>
      <c r="B91" s="256" t="s">
        <v>53</v>
      </c>
      <c r="C91" s="256"/>
      <c r="D91" s="256"/>
      <c r="F91" s="256" t="s">
        <v>54</v>
      </c>
      <c r="G91" s="256"/>
      <c r="H91" s="256"/>
      <c r="I91" s="36"/>
      <c r="J91" s="29"/>
      <c r="K91" s="256" t="s">
        <v>53</v>
      </c>
      <c r="L91" s="256"/>
      <c r="M91" s="256"/>
      <c r="O91" s="256" t="s">
        <v>54</v>
      </c>
      <c r="P91" s="256"/>
      <c r="Q91" s="256"/>
      <c r="R91" s="36"/>
    </row>
    <row r="92" spans="1:18">
      <c r="A92" s="29"/>
      <c r="B92" s="164"/>
      <c r="C92" s="164"/>
      <c r="D92" s="164"/>
      <c r="F92" s="164"/>
      <c r="G92" s="164"/>
      <c r="H92" s="164"/>
      <c r="I92" s="36"/>
      <c r="J92" s="31"/>
      <c r="K92" s="32"/>
      <c r="L92" s="32"/>
      <c r="M92" s="32"/>
      <c r="N92" s="32"/>
      <c r="O92" s="32"/>
      <c r="P92" s="32"/>
      <c r="Q92" s="32"/>
      <c r="R92" s="33"/>
    </row>
    <row r="93" spans="1:18">
      <c r="A93" s="31"/>
      <c r="B93" s="32"/>
      <c r="C93" s="32"/>
      <c r="D93" s="32"/>
      <c r="E93" s="32"/>
      <c r="F93" s="32"/>
      <c r="G93" s="32"/>
      <c r="H93" s="32"/>
      <c r="I93" s="33"/>
    </row>
    <row r="94" spans="1:18" ht="26.25">
      <c r="A94" s="245" t="s">
        <v>55</v>
      </c>
      <c r="B94" s="246"/>
      <c r="C94" s="246"/>
      <c r="D94" s="246"/>
      <c r="E94" s="246"/>
      <c r="F94" s="246"/>
      <c r="G94" s="246"/>
      <c r="H94" s="246"/>
      <c r="I94" s="247"/>
      <c r="J94" s="245" t="s">
        <v>55</v>
      </c>
      <c r="K94" s="246"/>
      <c r="L94" s="246"/>
      <c r="M94" s="246"/>
      <c r="N94" s="246"/>
      <c r="O94" s="246"/>
      <c r="P94" s="246"/>
      <c r="Q94" s="246"/>
      <c r="R94" s="247"/>
    </row>
    <row r="95" spans="1:18" ht="21">
      <c r="A95" s="254" t="s">
        <v>39</v>
      </c>
      <c r="B95" s="250"/>
      <c r="C95" s="250"/>
      <c r="D95" s="250"/>
      <c r="E95" s="250"/>
      <c r="F95" s="250"/>
      <c r="G95" s="250"/>
      <c r="H95" s="250"/>
      <c r="I95" s="255"/>
      <c r="J95" s="254" t="s">
        <v>39</v>
      </c>
      <c r="K95" s="250"/>
      <c r="L95" s="250"/>
      <c r="M95" s="250"/>
      <c r="N95" s="250"/>
      <c r="O95" s="250"/>
      <c r="P95" s="250"/>
      <c r="Q95" s="250"/>
      <c r="R95" s="255"/>
    </row>
    <row r="96" spans="1:18" ht="21">
      <c r="A96" s="29"/>
      <c r="B96" s="43"/>
      <c r="C96" s="43"/>
      <c r="D96" s="43"/>
      <c r="E96" s="43"/>
      <c r="F96" s="43"/>
      <c r="G96" s="43"/>
      <c r="H96" s="43"/>
      <c r="I96" s="44"/>
      <c r="J96" s="29"/>
      <c r="K96" s="43"/>
      <c r="L96" s="43"/>
      <c r="M96" s="43"/>
      <c r="N96" s="43"/>
      <c r="O96" s="43"/>
      <c r="P96" s="43"/>
      <c r="Q96" s="43"/>
      <c r="R96" s="44"/>
    </row>
    <row r="97" spans="1:18" ht="15.75">
      <c r="A97" s="29"/>
      <c r="B97" s="1" t="s">
        <v>56</v>
      </c>
      <c r="C97" t="s">
        <v>580</v>
      </c>
      <c r="F97" t="s">
        <v>59</v>
      </c>
      <c r="G97" t="s">
        <v>368</v>
      </c>
      <c r="I97" s="28"/>
      <c r="J97" s="29"/>
      <c r="K97" s="1" t="s">
        <v>56</v>
      </c>
      <c r="L97" t="s">
        <v>1009</v>
      </c>
      <c r="O97" t="s">
        <v>59</v>
      </c>
      <c r="P97" t="s">
        <v>714</v>
      </c>
      <c r="R97" s="28"/>
    </row>
    <row r="98" spans="1:18" ht="15.75">
      <c r="A98" s="29"/>
      <c r="B98" s="1" t="s">
        <v>57</v>
      </c>
      <c r="C98" s="249">
        <v>1720145711</v>
      </c>
      <c r="D98" s="249"/>
      <c r="I98" s="28"/>
      <c r="J98" s="29"/>
      <c r="K98" s="1" t="s">
        <v>57</v>
      </c>
      <c r="L98" s="56">
        <v>1718998683</v>
      </c>
      <c r="R98" s="28"/>
    </row>
    <row r="99" spans="1:18" ht="15.75">
      <c r="A99" s="29"/>
      <c r="B99" t="s">
        <v>58</v>
      </c>
      <c r="C99" s="45">
        <f>C6</f>
        <v>45200</v>
      </c>
      <c r="F99" s="1" t="s">
        <v>40</v>
      </c>
      <c r="H99">
        <v>15</v>
      </c>
      <c r="I99" s="28"/>
      <c r="J99" s="29"/>
      <c r="K99" t="s">
        <v>58</v>
      </c>
      <c r="L99" s="45">
        <f>C99</f>
        <v>45200</v>
      </c>
      <c r="O99" s="1" t="s">
        <v>40</v>
      </c>
      <c r="Q99">
        <v>30</v>
      </c>
      <c r="R99" s="28"/>
    </row>
    <row r="100" spans="1:18" ht="15.75">
      <c r="A100" s="29"/>
      <c r="I100" s="28"/>
      <c r="J100" s="29"/>
      <c r="R100" s="28"/>
    </row>
    <row r="101" spans="1:18" ht="15.75">
      <c r="A101" s="29"/>
      <c r="B101" s="253" t="s">
        <v>41</v>
      </c>
      <c r="C101" s="253"/>
      <c r="D101" s="253"/>
      <c r="F101" s="253" t="s">
        <v>42</v>
      </c>
      <c r="G101" s="253"/>
      <c r="H101" s="253"/>
      <c r="I101" s="34"/>
      <c r="J101" s="29"/>
      <c r="K101" s="253" t="s">
        <v>41</v>
      </c>
      <c r="L101" s="253"/>
      <c r="M101" s="253"/>
      <c r="O101" s="253" t="s">
        <v>42</v>
      </c>
      <c r="P101" s="253"/>
      <c r="Q101" s="253"/>
      <c r="R101" s="34"/>
    </row>
    <row r="102" spans="1:18" ht="15.75">
      <c r="A102" s="29"/>
      <c r="B102" t="s">
        <v>43</v>
      </c>
      <c r="D102" s="40">
        <v>225</v>
      </c>
      <c r="F102" t="s">
        <v>44</v>
      </c>
      <c r="H102" s="40">
        <f>D102*9.45/100</f>
        <v>21.262499999999999</v>
      </c>
      <c r="I102" s="28"/>
      <c r="J102" s="29"/>
      <c r="K102" t="s">
        <v>43</v>
      </c>
      <c r="M102" s="40">
        <v>450</v>
      </c>
      <c r="O102" t="s">
        <v>44</v>
      </c>
      <c r="Q102" s="40">
        <f>M102*9.45/100</f>
        <v>42.524999999999999</v>
      </c>
      <c r="R102" s="28"/>
    </row>
    <row r="103" spans="1:18" ht="15.75">
      <c r="A103" s="29"/>
      <c r="B103" t="s">
        <v>45</v>
      </c>
      <c r="D103" s="40">
        <v>0</v>
      </c>
      <c r="F103" t="s">
        <v>46</v>
      </c>
      <c r="H103" s="40">
        <v>0</v>
      </c>
      <c r="I103" s="28"/>
      <c r="J103" s="29"/>
      <c r="K103" t="s">
        <v>45</v>
      </c>
      <c r="M103" s="40">
        <v>0</v>
      </c>
      <c r="O103" t="s">
        <v>46</v>
      </c>
      <c r="Q103" s="40">
        <v>0</v>
      </c>
      <c r="R103" s="28"/>
    </row>
    <row r="104" spans="1:18" ht="15.75">
      <c r="A104" s="29"/>
      <c r="B104" t="s">
        <v>47</v>
      </c>
      <c r="D104" s="41">
        <f>D102/12</f>
        <v>18.75</v>
      </c>
      <c r="I104" s="28"/>
      <c r="J104" s="29"/>
      <c r="K104" t="s">
        <v>47</v>
      </c>
      <c r="M104" s="41">
        <f>M102/12</f>
        <v>37.5</v>
      </c>
      <c r="R104" s="28"/>
    </row>
    <row r="105" spans="1:18" ht="15.75">
      <c r="A105" s="29"/>
      <c r="B105" t="s">
        <v>48</v>
      </c>
      <c r="D105" s="41">
        <f>D102/12</f>
        <v>18.75</v>
      </c>
      <c r="I105" s="28"/>
      <c r="J105" s="29"/>
      <c r="K105" t="s">
        <v>48</v>
      </c>
      <c r="M105" s="41">
        <f>M102/12</f>
        <v>37.5</v>
      </c>
      <c r="R105" s="28"/>
    </row>
    <row r="106" spans="1:18" ht="15.75">
      <c r="A106" s="29"/>
      <c r="B106" t="s">
        <v>49</v>
      </c>
      <c r="D106" s="41"/>
      <c r="I106" s="28"/>
      <c r="J106" s="29"/>
      <c r="K106" t="s">
        <v>49</v>
      </c>
      <c r="M106" s="41">
        <f>M102*8.33%</f>
        <v>37.484999999999999</v>
      </c>
      <c r="R106" s="28"/>
    </row>
    <row r="107" spans="1:18" ht="15.75">
      <c r="A107" s="29"/>
      <c r="B107" s="37" t="s">
        <v>50</v>
      </c>
      <c r="C107" s="38"/>
      <c r="D107" s="42">
        <f>SUM(D102:D106)</f>
        <v>262.5</v>
      </c>
      <c r="F107" s="37" t="s">
        <v>51</v>
      </c>
      <c r="G107" s="38"/>
      <c r="H107" s="42">
        <f>SUM(H102:H106)</f>
        <v>21.262499999999999</v>
      </c>
      <c r="I107" s="35"/>
      <c r="J107" s="29"/>
      <c r="K107" s="37" t="s">
        <v>50</v>
      </c>
      <c r="L107" s="38"/>
      <c r="M107" s="42">
        <f>SUM(M102:M106)</f>
        <v>562.48500000000001</v>
      </c>
      <c r="O107" s="37" t="s">
        <v>51</v>
      </c>
      <c r="P107" s="38"/>
      <c r="Q107" s="42">
        <f>SUM(Q102:Q106)</f>
        <v>42.524999999999999</v>
      </c>
      <c r="R107" s="35"/>
    </row>
    <row r="108" spans="1:18">
      <c r="A108" s="29"/>
      <c r="E108" s="248">
        <f>D107-H107</f>
        <v>241.23750000000001</v>
      </c>
      <c r="I108" s="30"/>
      <c r="J108" s="29"/>
      <c r="N108" s="248">
        <f>M107-Q107</f>
        <v>519.96</v>
      </c>
      <c r="R108" s="30"/>
    </row>
    <row r="109" spans="1:18">
      <c r="A109" s="29"/>
      <c r="E109" s="248"/>
      <c r="I109" s="30"/>
      <c r="J109" s="29"/>
      <c r="N109" s="248"/>
      <c r="R109" s="30"/>
    </row>
    <row r="110" spans="1:18">
      <c r="A110" s="29"/>
      <c r="E110" s="39" t="s">
        <v>52</v>
      </c>
      <c r="I110" s="30"/>
      <c r="J110" s="29"/>
      <c r="N110" s="39" t="s">
        <v>52</v>
      </c>
      <c r="R110" s="30"/>
    </row>
    <row r="111" spans="1:18">
      <c r="A111" s="29"/>
      <c r="I111" s="30"/>
      <c r="J111" s="29"/>
      <c r="R111" s="30"/>
    </row>
    <row r="112" spans="1:18">
      <c r="A112" s="29"/>
      <c r="I112" s="30"/>
      <c r="J112" s="29"/>
      <c r="R112" s="30"/>
    </row>
    <row r="113" spans="1:18">
      <c r="A113" s="29"/>
      <c r="B113" s="256" t="s">
        <v>53</v>
      </c>
      <c r="C113" s="256"/>
      <c r="D113" s="256"/>
      <c r="F113" s="256" t="s">
        <v>54</v>
      </c>
      <c r="G113" s="256"/>
      <c r="H113" s="256"/>
      <c r="I113" s="36"/>
      <c r="J113" s="29"/>
      <c r="K113" s="256" t="s">
        <v>53</v>
      </c>
      <c r="L113" s="256"/>
      <c r="M113" s="256"/>
      <c r="O113" s="256" t="s">
        <v>54</v>
      </c>
      <c r="P113" s="256"/>
      <c r="Q113" s="256"/>
      <c r="R113" s="36"/>
    </row>
    <row r="114" spans="1:18" ht="26.25">
      <c r="B114" s="83"/>
      <c r="C114" s="83"/>
      <c r="D114" s="246" t="s">
        <v>55</v>
      </c>
      <c r="E114" s="246"/>
      <c r="F114" s="246"/>
      <c r="G114" s="83"/>
      <c r="H114" s="83"/>
      <c r="I114" s="84"/>
      <c r="K114" s="83"/>
      <c r="L114" s="83"/>
      <c r="M114" s="246" t="s">
        <v>55</v>
      </c>
      <c r="N114" s="246"/>
      <c r="O114" s="246"/>
      <c r="P114" s="83"/>
      <c r="Q114" s="83"/>
      <c r="R114" s="84"/>
    </row>
    <row r="115" spans="1:18" ht="21">
      <c r="B115" s="43"/>
      <c r="C115" s="43"/>
      <c r="D115" s="250" t="s">
        <v>39</v>
      </c>
      <c r="E115" s="250"/>
      <c r="F115" s="250"/>
      <c r="G115" s="43"/>
      <c r="H115" s="43"/>
      <c r="I115" s="44"/>
      <c r="K115" s="43"/>
      <c r="L115" s="43"/>
      <c r="M115" s="250" t="s">
        <v>39</v>
      </c>
      <c r="N115" s="250"/>
      <c r="O115" s="250"/>
      <c r="P115" s="43"/>
      <c r="Q115" s="43"/>
      <c r="R115" s="44"/>
    </row>
    <row r="116" spans="1:18" ht="21">
      <c r="A116" s="29"/>
      <c r="B116" s="43"/>
      <c r="C116" s="43"/>
      <c r="D116" s="43"/>
      <c r="E116" s="43"/>
      <c r="F116" s="43"/>
      <c r="G116" s="43"/>
      <c r="H116" s="43"/>
      <c r="I116" s="44"/>
      <c r="J116" s="29"/>
      <c r="K116" s="43"/>
      <c r="L116" s="43"/>
      <c r="M116" s="43"/>
      <c r="N116" s="43"/>
      <c r="O116" s="43"/>
      <c r="P116" s="43"/>
      <c r="Q116" s="43"/>
      <c r="R116" s="44"/>
    </row>
    <row r="117" spans="1:18" ht="15.75">
      <c r="A117" s="29"/>
      <c r="B117" s="1" t="s">
        <v>56</v>
      </c>
      <c r="C117" t="s">
        <v>715</v>
      </c>
      <c r="F117" t="s">
        <v>59</v>
      </c>
      <c r="G117" s="251" t="s">
        <v>716</v>
      </c>
      <c r="H117" s="251"/>
      <c r="I117" s="28"/>
      <c r="J117" s="29"/>
      <c r="K117" s="1" t="s">
        <v>56</v>
      </c>
      <c r="L117" t="s">
        <v>1008</v>
      </c>
      <c r="O117" t="s">
        <v>59</v>
      </c>
      <c r="P117" s="251" t="s">
        <v>716</v>
      </c>
      <c r="Q117" s="251"/>
      <c r="R117" s="28"/>
    </row>
    <row r="118" spans="1:18" ht="15.75">
      <c r="A118" s="29"/>
      <c r="B118" s="1" t="s">
        <v>57</v>
      </c>
      <c r="C118" s="249">
        <v>1721244075</v>
      </c>
      <c r="D118" s="249"/>
      <c r="F118" s="252" t="s">
        <v>729</v>
      </c>
      <c r="G118" s="252"/>
      <c r="H118">
        <v>225.02</v>
      </c>
      <c r="I118" s="28"/>
      <c r="J118" s="29"/>
      <c r="K118" s="1" t="s">
        <v>57</v>
      </c>
      <c r="L118">
        <v>924011786</v>
      </c>
      <c r="O118" s="252" t="s">
        <v>729</v>
      </c>
      <c r="P118" s="252"/>
      <c r="Q118">
        <v>229.36</v>
      </c>
      <c r="R118" s="28"/>
    </row>
    <row r="119" spans="1:18" ht="15.75">
      <c r="A119" s="29"/>
      <c r="B119" t="s">
        <v>58</v>
      </c>
      <c r="C119" s="45">
        <f>C6</f>
        <v>45200</v>
      </c>
      <c r="F119" s="1" t="s">
        <v>40</v>
      </c>
      <c r="H119">
        <v>15</v>
      </c>
      <c r="I119" s="28"/>
      <c r="J119" s="29"/>
      <c r="K119" t="s">
        <v>58</v>
      </c>
      <c r="L119" s="45">
        <f>C6</f>
        <v>45200</v>
      </c>
      <c r="O119" s="1" t="s">
        <v>40</v>
      </c>
      <c r="Q119">
        <v>15</v>
      </c>
      <c r="R119" s="28"/>
    </row>
    <row r="120" spans="1:18" ht="15.75">
      <c r="A120" s="29"/>
      <c r="I120" s="28"/>
      <c r="J120" s="29"/>
      <c r="R120" s="28"/>
    </row>
    <row r="121" spans="1:18" ht="15.75">
      <c r="A121" s="29"/>
      <c r="B121" s="253" t="s">
        <v>41</v>
      </c>
      <c r="C121" s="253"/>
      <c r="D121" s="253"/>
      <c r="F121" s="253" t="s">
        <v>42</v>
      </c>
      <c r="G121" s="253"/>
      <c r="H121" s="253"/>
      <c r="I121" s="34"/>
      <c r="J121" s="29"/>
      <c r="K121" s="253" t="s">
        <v>41</v>
      </c>
      <c r="L121" s="253"/>
      <c r="M121" s="253"/>
      <c r="O121" s="253" t="s">
        <v>730</v>
      </c>
      <c r="P121" s="253"/>
      <c r="Q121" s="253"/>
      <c r="R121" s="34"/>
    </row>
    <row r="122" spans="1:18" ht="15.75">
      <c r="A122" s="29"/>
      <c r="B122" t="s">
        <v>43</v>
      </c>
      <c r="D122" s="40">
        <v>225.02</v>
      </c>
      <c r="F122" t="s">
        <v>44</v>
      </c>
      <c r="H122" s="40">
        <f>D122*9.45/100</f>
        <v>21.264389999999999</v>
      </c>
      <c r="I122" s="28"/>
      <c r="J122" s="29"/>
      <c r="K122" t="s">
        <v>43</v>
      </c>
      <c r="M122" s="40">
        <v>225</v>
      </c>
      <c r="O122" t="s">
        <v>44</v>
      </c>
      <c r="Q122" s="40">
        <f>M122*9.45/100</f>
        <v>21.262499999999999</v>
      </c>
      <c r="R122" s="28"/>
    </row>
    <row r="123" spans="1:18" ht="15.75">
      <c r="A123" s="29"/>
      <c r="B123" t="s">
        <v>45</v>
      </c>
      <c r="D123" s="40">
        <v>0</v>
      </c>
      <c r="F123" t="s">
        <v>46</v>
      </c>
      <c r="H123" s="40">
        <v>100</v>
      </c>
      <c r="I123" s="28"/>
      <c r="J123" s="29"/>
      <c r="K123" t="s">
        <v>45</v>
      </c>
      <c r="M123" s="40">
        <v>0</v>
      </c>
      <c r="O123" t="s">
        <v>46</v>
      </c>
      <c r="Q123" s="40">
        <v>0</v>
      </c>
      <c r="R123" s="28"/>
    </row>
    <row r="124" spans="1:18" ht="15.75">
      <c r="A124" s="29"/>
      <c r="B124" t="s">
        <v>47</v>
      </c>
      <c r="D124" s="41">
        <f>D122/12</f>
        <v>18.751666666666669</v>
      </c>
      <c r="I124" s="28"/>
      <c r="J124" s="29"/>
      <c r="K124" t="s">
        <v>47</v>
      </c>
      <c r="M124" s="41">
        <f>M122/12</f>
        <v>18.75</v>
      </c>
      <c r="R124" s="28"/>
    </row>
    <row r="125" spans="1:18" ht="15.75">
      <c r="A125" s="29"/>
      <c r="B125" t="s">
        <v>48</v>
      </c>
      <c r="D125" s="41">
        <f>D122/12</f>
        <v>18.751666666666669</v>
      </c>
      <c r="I125" s="28"/>
      <c r="J125" s="29"/>
      <c r="K125" t="s">
        <v>48</v>
      </c>
      <c r="M125" s="41">
        <f>M122/12</f>
        <v>18.75</v>
      </c>
      <c r="R125" s="28"/>
    </row>
    <row r="126" spans="1:18" ht="15.75">
      <c r="A126" s="29"/>
      <c r="D126" s="41"/>
      <c r="I126" s="28"/>
      <c r="J126" s="29"/>
      <c r="M126" s="41"/>
      <c r="R126" s="28"/>
    </row>
    <row r="127" spans="1:18" ht="15.75">
      <c r="A127" s="29"/>
      <c r="B127" s="257" t="s">
        <v>50</v>
      </c>
      <c r="C127" s="257"/>
      <c r="D127" s="42">
        <f>SUM(D122:D126)</f>
        <v>262.52333333333337</v>
      </c>
      <c r="F127" s="257" t="s">
        <v>51</v>
      </c>
      <c r="G127" s="257"/>
      <c r="H127" s="42">
        <f>SUM(H122:H126)</f>
        <v>121.26438999999999</v>
      </c>
      <c r="I127" s="35"/>
      <c r="J127" s="29"/>
      <c r="K127" s="37" t="s">
        <v>50</v>
      </c>
      <c r="L127" s="38"/>
      <c r="M127" s="42">
        <f>SUM(M122:M126)</f>
        <v>262.5</v>
      </c>
      <c r="O127" s="257" t="s">
        <v>51</v>
      </c>
      <c r="P127" s="257"/>
      <c r="Q127" s="42">
        <f>SUM(Q122:Q126)</f>
        <v>21.262499999999999</v>
      </c>
      <c r="R127" s="35"/>
    </row>
    <row r="128" spans="1:18" ht="18.75">
      <c r="A128" s="29"/>
      <c r="E128" s="85">
        <f>D127-H127</f>
        <v>141.25894333333338</v>
      </c>
      <c r="I128" s="30"/>
      <c r="J128" s="29"/>
      <c r="N128" s="85">
        <f>M127-Q127</f>
        <v>241.23750000000001</v>
      </c>
      <c r="R128" s="30"/>
    </row>
    <row r="129" spans="1:18" ht="18.75">
      <c r="A129" s="29"/>
      <c r="E129" s="85"/>
      <c r="I129" s="30"/>
      <c r="J129" s="29"/>
      <c r="N129" s="85"/>
      <c r="R129" s="30"/>
    </row>
    <row r="130" spans="1:18">
      <c r="A130" s="29"/>
      <c r="E130" s="39" t="s">
        <v>52</v>
      </c>
      <c r="I130" s="30"/>
      <c r="J130" s="29"/>
      <c r="N130" s="39" t="s">
        <v>52</v>
      </c>
      <c r="R130" s="30"/>
    </row>
    <row r="131" spans="1:18">
      <c r="A131" s="29"/>
      <c r="I131" s="30"/>
      <c r="J131" s="29"/>
      <c r="R131" s="30"/>
    </row>
    <row r="132" spans="1:18">
      <c r="A132" s="29"/>
      <c r="I132" s="30"/>
      <c r="J132" s="29"/>
      <c r="R132" s="30"/>
    </row>
    <row r="133" spans="1:18">
      <c r="A133" s="29"/>
      <c r="I133" s="30"/>
      <c r="J133" s="29"/>
      <c r="R133" s="30"/>
    </row>
    <row r="134" spans="1:18">
      <c r="A134" s="29"/>
      <c r="B134" s="86" t="s">
        <v>53</v>
      </c>
      <c r="C134" s="86"/>
      <c r="D134" s="86"/>
      <c r="F134" s="86" t="s">
        <v>54</v>
      </c>
      <c r="G134" s="86"/>
      <c r="H134" s="86"/>
      <c r="I134" s="36"/>
      <c r="J134" s="29"/>
      <c r="K134" s="86" t="s">
        <v>53</v>
      </c>
      <c r="L134" s="86"/>
      <c r="M134" s="86"/>
      <c r="O134" s="86" t="s">
        <v>54</v>
      </c>
      <c r="P134" s="86"/>
      <c r="Q134" s="86"/>
      <c r="R134" s="36"/>
    </row>
    <row r="135" spans="1:18">
      <c r="B135" s="86"/>
      <c r="C135" s="86"/>
      <c r="D135" s="86"/>
      <c r="F135" s="86"/>
      <c r="G135" s="86"/>
      <c r="H135" s="86"/>
      <c r="I135" s="36"/>
      <c r="K135" s="86"/>
      <c r="L135" s="86"/>
      <c r="M135" s="86"/>
      <c r="O135" s="86"/>
      <c r="P135" s="86"/>
      <c r="Q135" s="86"/>
      <c r="R135" s="36"/>
    </row>
    <row r="136" spans="1:18">
      <c r="B136" s="86"/>
      <c r="C136" s="86"/>
      <c r="D136" s="86"/>
      <c r="F136" s="86"/>
      <c r="G136" s="86"/>
      <c r="H136" s="86"/>
      <c r="I136" s="36"/>
      <c r="K136" s="86"/>
      <c r="L136" s="86"/>
      <c r="M136" s="86"/>
      <c r="O136" s="86"/>
      <c r="P136" s="86"/>
      <c r="Q136" s="86"/>
      <c r="R136" s="36"/>
    </row>
    <row r="137" spans="1:18" ht="26.25">
      <c r="B137" s="83"/>
      <c r="C137" s="83"/>
      <c r="D137" s="246" t="s">
        <v>55</v>
      </c>
      <c r="E137" s="246"/>
      <c r="F137" s="246"/>
      <c r="G137" s="83"/>
      <c r="H137" s="83"/>
      <c r="I137" s="84"/>
      <c r="K137" s="83"/>
      <c r="L137" s="83"/>
      <c r="M137" s="246" t="s">
        <v>55</v>
      </c>
      <c r="N137" s="246"/>
      <c r="O137" s="246"/>
      <c r="P137" s="83"/>
      <c r="Q137" s="83"/>
      <c r="R137" s="84"/>
    </row>
    <row r="138" spans="1:18" ht="21">
      <c r="B138" s="43"/>
      <c r="C138" s="43"/>
      <c r="D138" s="250" t="s">
        <v>39</v>
      </c>
      <c r="E138" s="250"/>
      <c r="F138" s="250"/>
      <c r="G138" s="43"/>
      <c r="H138" s="43"/>
      <c r="I138" s="44"/>
      <c r="K138" s="43"/>
      <c r="L138" s="43"/>
      <c r="M138" s="250" t="s">
        <v>39</v>
      </c>
      <c r="N138" s="250"/>
      <c r="O138" s="250"/>
      <c r="P138" s="43"/>
      <c r="Q138" s="43"/>
      <c r="R138" s="44"/>
    </row>
    <row r="139" spans="1:18" ht="21">
      <c r="B139" s="43"/>
      <c r="C139" s="43"/>
      <c r="D139" s="43"/>
      <c r="E139" s="43"/>
      <c r="F139" s="43"/>
      <c r="G139" s="43"/>
      <c r="H139" s="43"/>
      <c r="I139" s="44"/>
      <c r="K139" s="43"/>
      <c r="L139" s="43"/>
      <c r="M139" s="43"/>
      <c r="N139" s="43"/>
      <c r="O139" s="43"/>
      <c r="P139" s="43"/>
      <c r="Q139" s="43"/>
      <c r="R139" s="44"/>
    </row>
    <row r="140" spans="1:18" ht="15.75">
      <c r="B140" s="1" t="s">
        <v>56</v>
      </c>
      <c r="C140" t="s">
        <v>1011</v>
      </c>
      <c r="F140" t="s">
        <v>59</v>
      </c>
      <c r="G140" s="251" t="s">
        <v>716</v>
      </c>
      <c r="H140" s="251"/>
      <c r="I140" s="28"/>
      <c r="K140" s="1" t="s">
        <v>56</v>
      </c>
      <c r="L140" t="s">
        <v>1124</v>
      </c>
      <c r="O140" t="s">
        <v>59</v>
      </c>
      <c r="P140" s="251" t="s">
        <v>716</v>
      </c>
      <c r="Q140" s="251"/>
      <c r="R140" s="28"/>
    </row>
    <row r="141" spans="1:18" ht="15.75">
      <c r="B141" s="1" t="s">
        <v>57</v>
      </c>
      <c r="C141" s="249">
        <v>1716325822</v>
      </c>
      <c r="D141" s="249"/>
      <c r="F141" s="252" t="s">
        <v>729</v>
      </c>
      <c r="G141" s="252"/>
      <c r="H141">
        <v>450.04</v>
      </c>
      <c r="I141" s="28"/>
      <c r="K141" s="1" t="s">
        <v>57</v>
      </c>
      <c r="L141" s="249">
        <v>1716325822</v>
      </c>
      <c r="M141" s="249"/>
      <c r="O141" s="252" t="s">
        <v>729</v>
      </c>
      <c r="P141" s="252"/>
      <c r="Q141">
        <v>225.02</v>
      </c>
      <c r="R141" s="28"/>
    </row>
    <row r="142" spans="1:18" ht="15.75">
      <c r="B142" t="s">
        <v>58</v>
      </c>
      <c r="C142" s="45">
        <f>C6</f>
        <v>45200</v>
      </c>
      <c r="F142" s="1" t="s">
        <v>40</v>
      </c>
      <c r="H142">
        <v>30</v>
      </c>
      <c r="I142" s="28"/>
      <c r="K142" t="s">
        <v>58</v>
      </c>
      <c r="L142" s="45">
        <f>C6</f>
        <v>45200</v>
      </c>
      <c r="O142" s="1" t="s">
        <v>40</v>
      </c>
      <c r="Q142">
        <v>15</v>
      </c>
      <c r="R142" s="28"/>
    </row>
    <row r="143" spans="1:18" ht="15.75">
      <c r="I143" s="28"/>
      <c r="R143" s="28"/>
    </row>
    <row r="144" spans="1:18" ht="15.75">
      <c r="B144" s="253" t="s">
        <v>41</v>
      </c>
      <c r="C144" s="253"/>
      <c r="D144" s="253"/>
      <c r="F144" s="253" t="s">
        <v>42</v>
      </c>
      <c r="G144" s="253"/>
      <c r="H144" s="253"/>
      <c r="I144" s="34"/>
      <c r="K144" s="253" t="s">
        <v>41</v>
      </c>
      <c r="L144" s="253"/>
      <c r="M144" s="253"/>
      <c r="O144" s="253" t="s">
        <v>42</v>
      </c>
      <c r="P144" s="253"/>
      <c r="Q144" s="253"/>
      <c r="R144" s="34"/>
    </row>
    <row r="145" spans="2:18" ht="15.75">
      <c r="B145" t="s">
        <v>43</v>
      </c>
      <c r="D145" s="40">
        <v>450.04</v>
      </c>
      <c r="F145" t="s">
        <v>44</v>
      </c>
      <c r="H145" s="40">
        <f>D145*9.45/100</f>
        <v>42.528779999999998</v>
      </c>
      <c r="I145" s="28"/>
      <c r="K145" t="s">
        <v>43</v>
      </c>
      <c r="M145" s="40">
        <v>225.02</v>
      </c>
      <c r="O145" t="s">
        <v>44</v>
      </c>
      <c r="Q145" s="40">
        <f>M145*9.45/100</f>
        <v>21.264389999999999</v>
      </c>
      <c r="R145" s="28"/>
    </row>
    <row r="146" spans="2:18" ht="15.75">
      <c r="B146" t="s">
        <v>45</v>
      </c>
      <c r="D146" s="40">
        <v>0</v>
      </c>
      <c r="F146" t="s">
        <v>46</v>
      </c>
      <c r="H146" s="40">
        <v>0</v>
      </c>
      <c r="I146" s="28"/>
      <c r="K146" t="s">
        <v>45</v>
      </c>
      <c r="M146" s="40">
        <v>0</v>
      </c>
      <c r="O146" t="s">
        <v>46</v>
      </c>
      <c r="Q146" s="40">
        <v>0</v>
      </c>
      <c r="R146" s="28"/>
    </row>
    <row r="147" spans="2:18" ht="15.75">
      <c r="B147" t="s">
        <v>47</v>
      </c>
      <c r="D147" s="41">
        <f>D145/12</f>
        <v>37.503333333333337</v>
      </c>
      <c r="I147" s="28"/>
      <c r="K147" t="s">
        <v>47</v>
      </c>
      <c r="M147" s="41">
        <f>M145/12</f>
        <v>18.751666666666669</v>
      </c>
      <c r="R147" s="28"/>
    </row>
    <row r="148" spans="2:18" ht="15.75">
      <c r="B148" t="s">
        <v>48</v>
      </c>
      <c r="D148" s="41">
        <f>D145/12</f>
        <v>37.503333333333337</v>
      </c>
      <c r="I148" s="28"/>
      <c r="K148" t="s">
        <v>48</v>
      </c>
      <c r="M148" s="41">
        <f>M145/12</f>
        <v>18.751666666666669</v>
      </c>
      <c r="R148" s="28"/>
    </row>
    <row r="149" spans="2:18" ht="15.75">
      <c r="B149" t="s">
        <v>1012</v>
      </c>
      <c r="D149" s="41">
        <f>D145*8.33%</f>
        <v>37.488332</v>
      </c>
      <c r="I149" s="28"/>
      <c r="K149" t="s">
        <v>1012</v>
      </c>
      <c r="M149" s="41"/>
      <c r="R149" s="28"/>
    </row>
    <row r="150" spans="2:18" ht="15.75">
      <c r="B150" s="257" t="s">
        <v>50</v>
      </c>
      <c r="C150" s="257"/>
      <c r="D150" s="42">
        <f>SUM(D145:D149)</f>
        <v>562.53499866666675</v>
      </c>
      <c r="F150" s="257" t="s">
        <v>51</v>
      </c>
      <c r="G150" s="257"/>
      <c r="H150" s="42">
        <f>SUM(H145:H149)</f>
        <v>42.528779999999998</v>
      </c>
      <c r="I150" s="35"/>
      <c r="K150" s="257" t="s">
        <v>50</v>
      </c>
      <c r="L150" s="257"/>
      <c r="M150" s="42">
        <f>SUM(M145:M149)</f>
        <v>262.52333333333337</v>
      </c>
      <c r="O150" s="257" t="s">
        <v>51</v>
      </c>
      <c r="P150" s="257"/>
      <c r="Q150" s="42">
        <f>SUM(Q145:Q149)</f>
        <v>21.264389999999999</v>
      </c>
      <c r="R150" s="35"/>
    </row>
    <row r="151" spans="2:18" ht="18.75">
      <c r="E151" s="85">
        <f>D150-H150</f>
        <v>520.00621866666677</v>
      </c>
      <c r="I151" s="30"/>
      <c r="N151" s="85">
        <f>M150-Q150</f>
        <v>241.25894333333338</v>
      </c>
      <c r="R151" s="30"/>
    </row>
    <row r="152" spans="2:18" ht="18.75">
      <c r="E152" s="85"/>
      <c r="I152" s="30"/>
      <c r="N152" s="85"/>
      <c r="R152" s="30"/>
    </row>
    <row r="153" spans="2:18">
      <c r="E153" s="39" t="s">
        <v>52</v>
      </c>
      <c r="I153" s="30"/>
      <c r="N153" s="39" t="s">
        <v>52</v>
      </c>
      <c r="R153" s="30"/>
    </row>
    <row r="154" spans="2:18">
      <c r="I154" s="30"/>
      <c r="R154" s="30"/>
    </row>
    <row r="155" spans="2:18">
      <c r="I155" s="30"/>
      <c r="R155" s="30"/>
    </row>
    <row r="156" spans="2:18">
      <c r="B156" s="86" t="s">
        <v>53</v>
      </c>
      <c r="C156" s="86"/>
      <c r="D156" s="86"/>
      <c r="F156" s="86" t="s">
        <v>54</v>
      </c>
      <c r="G156" s="86"/>
      <c r="H156" s="86"/>
      <c r="I156" s="36"/>
      <c r="K156" s="86" t="s">
        <v>53</v>
      </c>
      <c r="L156" s="86"/>
      <c r="M156" s="86"/>
      <c r="O156" s="86" t="s">
        <v>54</v>
      </c>
      <c r="P156" s="86"/>
      <c r="Q156" s="86"/>
      <c r="R156" s="36"/>
    </row>
    <row r="157" spans="2:18">
      <c r="B157" s="32"/>
      <c r="C157" s="32"/>
      <c r="D157" s="32"/>
      <c r="E157" s="32"/>
      <c r="F157" s="32"/>
      <c r="G157" s="32"/>
      <c r="H157" s="32"/>
      <c r="I157" s="33"/>
      <c r="K157" s="32"/>
      <c r="L157" s="32"/>
      <c r="M157" s="32"/>
      <c r="N157" s="32"/>
      <c r="O157" s="32"/>
      <c r="P157" s="32"/>
      <c r="Q157" s="32"/>
      <c r="R157" s="33"/>
    </row>
    <row r="166" ht="26.25" customHeight="1"/>
    <row r="187" ht="26.25" customHeight="1"/>
    <row r="201" ht="15" customHeight="1"/>
    <row r="202" ht="15" customHeight="1"/>
    <row r="210" ht="26.25" customHeight="1"/>
    <row r="224" ht="15" customHeight="1"/>
    <row r="225" ht="15" customHeight="1"/>
    <row r="233" ht="26.25" customHeight="1"/>
    <row r="247" ht="15" customHeight="1"/>
    <row r="248" ht="15" customHeight="1"/>
    <row r="256" ht="26.25" customHeight="1"/>
    <row r="270" ht="15" customHeight="1"/>
    <row r="271" ht="15" customHeight="1"/>
  </sheetData>
  <mergeCells count="137">
    <mergeCell ref="M137:O137"/>
    <mergeCell ref="M138:O138"/>
    <mergeCell ref="P140:Q140"/>
    <mergeCell ref="L141:M141"/>
    <mergeCell ref="O141:P141"/>
    <mergeCell ref="K144:M144"/>
    <mergeCell ref="O144:Q144"/>
    <mergeCell ref="K150:L150"/>
    <mergeCell ref="O150:P150"/>
    <mergeCell ref="B91:D91"/>
    <mergeCell ref="F91:H91"/>
    <mergeCell ref="K68:M68"/>
    <mergeCell ref="O68:Q68"/>
    <mergeCell ref="B78:D78"/>
    <mergeCell ref="F78:H78"/>
    <mergeCell ref="K55:M55"/>
    <mergeCell ref="O55:Q55"/>
    <mergeCell ref="E85:E86"/>
    <mergeCell ref="N62:N63"/>
    <mergeCell ref="J71:R71"/>
    <mergeCell ref="J72:R72"/>
    <mergeCell ref="K78:M78"/>
    <mergeCell ref="O78:Q78"/>
    <mergeCell ref="O91:Q91"/>
    <mergeCell ref="N85:N86"/>
    <mergeCell ref="K91:M91"/>
    <mergeCell ref="U27:W27"/>
    <mergeCell ref="Y27:AA27"/>
    <mergeCell ref="X34:X35"/>
    <mergeCell ref="U40:W40"/>
    <mergeCell ref="Y40:AA40"/>
    <mergeCell ref="A48:I48"/>
    <mergeCell ref="A49:I49"/>
    <mergeCell ref="B55:D55"/>
    <mergeCell ref="F55:H55"/>
    <mergeCell ref="C52:D52"/>
    <mergeCell ref="K30:M30"/>
    <mergeCell ref="E37:E38"/>
    <mergeCell ref="N37:N38"/>
    <mergeCell ref="B43:D43"/>
    <mergeCell ref="K43:M43"/>
    <mergeCell ref="F43:H43"/>
    <mergeCell ref="O43:Q43"/>
    <mergeCell ref="J48:R48"/>
    <mergeCell ref="J49:R49"/>
    <mergeCell ref="C27:D27"/>
    <mergeCell ref="J23:R23"/>
    <mergeCell ref="F30:H30"/>
    <mergeCell ref="AN6:AP6"/>
    <mergeCell ref="C75:D75"/>
    <mergeCell ref="AR6:AT6"/>
    <mergeCell ref="AQ13:AQ14"/>
    <mergeCell ref="AD6:AF6"/>
    <mergeCell ref="AH6:AJ6"/>
    <mergeCell ref="AG13:AG14"/>
    <mergeCell ref="A24:I24"/>
    <mergeCell ref="J24:R24"/>
    <mergeCell ref="AH40:AJ40"/>
    <mergeCell ref="AR40:AT40"/>
    <mergeCell ref="AH27:AJ27"/>
    <mergeCell ref="AR27:AT27"/>
    <mergeCell ref="AC22:AK22"/>
    <mergeCell ref="AM22:AU22"/>
    <mergeCell ref="AD27:AF27"/>
    <mergeCell ref="AN27:AP27"/>
    <mergeCell ref="AG34:AG35"/>
    <mergeCell ref="AQ34:AQ35"/>
    <mergeCell ref="AD40:AF40"/>
    <mergeCell ref="AN40:AP40"/>
    <mergeCell ref="T22:AB22"/>
    <mergeCell ref="AN19:AP19"/>
    <mergeCell ref="AR19:AT19"/>
    <mergeCell ref="A1:I1"/>
    <mergeCell ref="J1:R1"/>
    <mergeCell ref="A2:I2"/>
    <mergeCell ref="J2:R2"/>
    <mergeCell ref="AD19:AF19"/>
    <mergeCell ref="AH19:AJ19"/>
    <mergeCell ref="B21:D21"/>
    <mergeCell ref="F21:H21"/>
    <mergeCell ref="K21:M21"/>
    <mergeCell ref="O21:Q21"/>
    <mergeCell ref="B8:D8"/>
    <mergeCell ref="F8:H8"/>
    <mergeCell ref="K8:M8"/>
    <mergeCell ref="O8:Q8"/>
    <mergeCell ref="E15:E16"/>
    <mergeCell ref="N15:N16"/>
    <mergeCell ref="C5:D5"/>
    <mergeCell ref="B144:D144"/>
    <mergeCell ref="F144:H144"/>
    <mergeCell ref="B150:C150"/>
    <mergeCell ref="F150:G150"/>
    <mergeCell ref="M114:O114"/>
    <mergeCell ref="M115:O115"/>
    <mergeCell ref="O30:Q30"/>
    <mergeCell ref="N108:N109"/>
    <mergeCell ref="K113:M113"/>
    <mergeCell ref="O113:Q113"/>
    <mergeCell ref="J94:R94"/>
    <mergeCell ref="J95:R95"/>
    <mergeCell ref="K101:M101"/>
    <mergeCell ref="O101:Q101"/>
    <mergeCell ref="O118:P118"/>
    <mergeCell ref="F118:G118"/>
    <mergeCell ref="O121:Q121"/>
    <mergeCell ref="K121:M121"/>
    <mergeCell ref="O127:P127"/>
    <mergeCell ref="F127:G127"/>
    <mergeCell ref="B127:C127"/>
    <mergeCell ref="B121:D121"/>
    <mergeCell ref="F121:H121"/>
    <mergeCell ref="P117:Q117"/>
    <mergeCell ref="A23:I23"/>
    <mergeCell ref="A71:I71"/>
    <mergeCell ref="E62:E63"/>
    <mergeCell ref="C118:D118"/>
    <mergeCell ref="C141:D141"/>
    <mergeCell ref="D137:F137"/>
    <mergeCell ref="D138:F138"/>
    <mergeCell ref="G140:H140"/>
    <mergeCell ref="F141:G141"/>
    <mergeCell ref="G117:H117"/>
    <mergeCell ref="B30:D30"/>
    <mergeCell ref="A72:I72"/>
    <mergeCell ref="D114:F114"/>
    <mergeCell ref="D115:F115"/>
    <mergeCell ref="A94:I94"/>
    <mergeCell ref="A95:I95"/>
    <mergeCell ref="B101:D101"/>
    <mergeCell ref="F101:H101"/>
    <mergeCell ref="E108:E109"/>
    <mergeCell ref="B113:D113"/>
    <mergeCell ref="F113:H113"/>
    <mergeCell ref="C98:D98"/>
    <mergeCell ref="B68:D68"/>
    <mergeCell ref="F68:H6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U27"/>
  <sheetViews>
    <sheetView zoomScale="80" zoomScaleNormal="80" workbookViewId="0">
      <selection activeCell="C27" sqref="C27"/>
    </sheetView>
  </sheetViews>
  <sheetFormatPr baseColWidth="10" defaultRowHeight="15"/>
  <cols>
    <col min="21" max="21" width="14" customWidth="1"/>
  </cols>
  <sheetData>
    <row r="1" spans="2:21">
      <c r="D1" s="249" t="s">
        <v>112</v>
      </c>
      <c r="E1" s="249"/>
      <c r="F1" s="249"/>
      <c r="N1" s="249" t="s">
        <v>112</v>
      </c>
      <c r="O1" s="249"/>
      <c r="P1" s="249"/>
    </row>
    <row r="2" spans="2:21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>
      <c r="C15">
        <f>C13-C14</f>
        <v>-30.159999999999997</v>
      </c>
      <c r="D15">
        <f>D13-D14</f>
        <v>-183.89</v>
      </c>
      <c r="E15">
        <f>E13-E14</f>
        <v>-200.64</v>
      </c>
      <c r="F15">
        <f>F13-F14</f>
        <v>-160.32</v>
      </c>
      <c r="G15">
        <f>G13-G14</f>
        <v>-164.89000000000004</v>
      </c>
      <c r="M15">
        <f>M13-M14</f>
        <v>30.039999999999992</v>
      </c>
      <c r="N15">
        <f>N13-N14</f>
        <v>-9.0000000000031832E-2</v>
      </c>
      <c r="O15">
        <f>O13-O14</f>
        <v>-35.639999999999986</v>
      </c>
      <c r="P15">
        <f>P13-P14</f>
        <v>33.920000000000016</v>
      </c>
      <c r="Q15">
        <f>Q13-Q14</f>
        <v>-0.38999999999998636</v>
      </c>
    </row>
    <row r="17" spans="2:19">
      <c r="B17" s="3"/>
      <c r="C17" s="3"/>
      <c r="D17" s="221" t="s">
        <v>124</v>
      </c>
      <c r="E17" s="221"/>
      <c r="F17" s="221"/>
      <c r="G17" s="3"/>
      <c r="H17" s="3"/>
      <c r="L17" s="3"/>
      <c r="M17" s="3"/>
      <c r="N17" s="221" t="s">
        <v>124</v>
      </c>
      <c r="O17" s="221"/>
      <c r="P17" s="221"/>
      <c r="Q17" s="3"/>
      <c r="R17" s="3"/>
    </row>
    <row r="18" spans="2:19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>SUM(M18:R18)</f>
        <v>107.1</v>
      </c>
    </row>
    <row r="19" spans="2:19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>SUM(M19:R19)</f>
        <v>107.1</v>
      </c>
    </row>
    <row r="20" spans="2:19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>SUM(M20:R20)</f>
        <v>142.80000000000001</v>
      </c>
    </row>
    <row r="21" spans="2:19" ht="15.7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173"/>
  <sheetViews>
    <sheetView topLeftCell="Z935" zoomScale="89" zoomScaleNormal="89" workbookViewId="0">
      <selection activeCell="AN938" sqref="AN938"/>
    </sheetView>
  </sheetViews>
  <sheetFormatPr baseColWidth="10" defaultRowHeight="15"/>
  <cols>
    <col min="1" max="1" width="8.85546875" customWidth="1"/>
    <col min="2" max="2" width="30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>
      <c r="V1" s="17"/>
    </row>
    <row r="2" spans="2:41">
      <c r="V2" s="17"/>
      <c r="AC2" s="215" t="s">
        <v>29</v>
      </c>
      <c r="AD2" s="215"/>
      <c r="AE2" s="215"/>
    </row>
    <row r="3" spans="2:41">
      <c r="H3" s="216" t="s">
        <v>28</v>
      </c>
      <c r="I3" s="216"/>
      <c r="J3" s="216"/>
      <c r="V3" s="17"/>
      <c r="AC3" s="215"/>
      <c r="AD3" s="215"/>
      <c r="AE3" s="215"/>
    </row>
    <row r="4" spans="2:41">
      <c r="H4" s="216"/>
      <c r="I4" s="216"/>
      <c r="J4" s="216"/>
      <c r="V4" s="17"/>
      <c r="AC4" s="215"/>
      <c r="AD4" s="215"/>
      <c r="AE4" s="21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217" t="s">
        <v>20</v>
      </c>
      <c r="F8" s="217"/>
      <c r="G8" s="217"/>
      <c r="H8" s="217"/>
      <c r="V8" s="17"/>
      <c r="X8" s="23" t="s">
        <v>82</v>
      </c>
      <c r="Y8" s="20">
        <f>IF(B8="PAGADO",0,C13)</f>
        <v>0</v>
      </c>
      <c r="AA8" s="217" t="s">
        <v>20</v>
      </c>
      <c r="AB8" s="217"/>
      <c r="AC8" s="217"/>
      <c r="AD8" s="217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218" t="str">
        <f>IF(C13&lt;0,"NO PAGAR","COBRAR")</f>
        <v>NO PAGAR</v>
      </c>
      <c r="C14" s="21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8" t="str">
        <f>IF(Y13&lt;0,"NO PAGAR","COBRAR")</f>
        <v>COBRAR</v>
      </c>
      <c r="Y14" s="218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210" t="s">
        <v>9</v>
      </c>
      <c r="C15" s="21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0" t="s">
        <v>9</v>
      </c>
      <c r="Y15" s="211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2" t="s">
        <v>7</v>
      </c>
      <c r="F24" s="213"/>
      <c r="G24" s="214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2" t="s">
        <v>7</v>
      </c>
      <c r="AB24" s="213"/>
      <c r="AC24" s="214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2" t="s">
        <v>7</v>
      </c>
      <c r="O26" s="213"/>
      <c r="P26" s="213"/>
      <c r="Q26" s="214"/>
      <c r="R26" s="18">
        <f>SUM(R10:R25)</f>
        <v>563.81999999999994</v>
      </c>
      <c r="S26" s="3"/>
      <c r="V26" s="17"/>
      <c r="X26" s="12"/>
      <c r="Y26" s="10"/>
      <c r="AJ26" s="212" t="s">
        <v>7</v>
      </c>
      <c r="AK26" s="213"/>
      <c r="AL26" s="213"/>
      <c r="AM26" s="21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>
      <c r="H49" s="216"/>
      <c r="I49" s="216"/>
      <c r="J49" s="216"/>
      <c r="V49" s="17"/>
      <c r="AA49" s="216"/>
      <c r="AB49" s="216"/>
      <c r="AC49" s="21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217" t="s">
        <v>20</v>
      </c>
      <c r="F53" s="217"/>
      <c r="G53" s="217"/>
      <c r="H53" s="217"/>
      <c r="V53" s="17"/>
      <c r="X53" s="23" t="s">
        <v>82</v>
      </c>
      <c r="Y53" s="20">
        <f>IF(B53="PAGADO",0,C58)</f>
        <v>0</v>
      </c>
      <c r="AA53" s="217" t="s">
        <v>20</v>
      </c>
      <c r="AB53" s="217"/>
      <c r="AC53" s="217"/>
      <c r="AD53" s="217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9" t="str">
        <f>IF(Y58&lt;0,"NO PAGAR","COBRAR'")</f>
        <v>COBRAR'</v>
      </c>
      <c r="Y59" s="219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219" t="str">
        <f>IF(C58&lt;0,"NO PAGAR","COBRAR'")</f>
        <v>COBRAR'</v>
      </c>
      <c r="C60" s="21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210" t="s">
        <v>9</v>
      </c>
      <c r="C61" s="21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0" t="s">
        <v>9</v>
      </c>
      <c r="Y61" s="211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212" t="s">
        <v>7</v>
      </c>
      <c r="F69" s="213"/>
      <c r="G69" s="214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2" t="s">
        <v>7</v>
      </c>
      <c r="AB69" s="213"/>
      <c r="AC69" s="214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2" t="s">
        <v>7</v>
      </c>
      <c r="O71" s="213"/>
      <c r="P71" s="213"/>
      <c r="Q71" s="214"/>
      <c r="R71" s="18">
        <f>SUM(R55:R70)</f>
        <v>0</v>
      </c>
      <c r="S71" s="3"/>
      <c r="V71" s="17"/>
      <c r="X71" s="12"/>
      <c r="Y71" s="10"/>
      <c r="AJ71" s="212" t="s">
        <v>7</v>
      </c>
      <c r="AK71" s="213"/>
      <c r="AL71" s="213"/>
      <c r="AM71" s="21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15" t="s">
        <v>29</v>
      </c>
      <c r="AD100" s="215"/>
      <c r="AE100" s="215"/>
    </row>
    <row r="101" spans="2:41">
      <c r="H101" s="216" t="s">
        <v>28</v>
      </c>
      <c r="I101" s="216"/>
      <c r="J101" s="216"/>
      <c r="V101" s="17"/>
      <c r="AC101" s="215"/>
      <c r="AD101" s="215"/>
      <c r="AE101" s="215"/>
    </row>
    <row r="102" spans="2:41">
      <c r="H102" s="216"/>
      <c r="I102" s="216"/>
      <c r="J102" s="216"/>
      <c r="V102" s="17"/>
      <c r="AC102" s="215"/>
      <c r="AD102" s="215"/>
      <c r="AE102" s="21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217" t="s">
        <v>20</v>
      </c>
      <c r="F106" s="217"/>
      <c r="G106" s="217"/>
      <c r="H106" s="217"/>
      <c r="V106" s="17"/>
      <c r="X106" s="23" t="s">
        <v>32</v>
      </c>
      <c r="Y106" s="20">
        <f>IF(B106="PAGADO",0,C111)</f>
        <v>0</v>
      </c>
      <c r="AA106" s="217" t="s">
        <v>20</v>
      </c>
      <c r="AB106" s="217"/>
      <c r="AC106" s="217"/>
      <c r="AD106" s="217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18" t="str">
        <f>IF(C111&lt;0,"NO PAGAR","COBRAR")</f>
        <v>COBRAR</v>
      </c>
      <c r="C112" s="218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218" t="str">
        <f>IF(Y111&lt;0,"NO PAGAR","COBRAR")</f>
        <v>COBRAR</v>
      </c>
      <c r="Y112" s="21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10" t="s">
        <v>9</v>
      </c>
      <c r="C113" s="211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210" t="s">
        <v>9</v>
      </c>
      <c r="Y113" s="21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2" t="s">
        <v>7</v>
      </c>
      <c r="F122" s="213"/>
      <c r="G122" s="214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2" t="s">
        <v>7</v>
      </c>
      <c r="AB122" s="213"/>
      <c r="AC122" s="214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2" t="s">
        <v>7</v>
      </c>
      <c r="O124" s="213"/>
      <c r="P124" s="213"/>
      <c r="Q124" s="214"/>
      <c r="R124" s="18">
        <f>SUM(R108:R123)</f>
        <v>0</v>
      </c>
      <c r="S124" s="3"/>
      <c r="V124" s="17"/>
      <c r="X124" s="12"/>
      <c r="Y124" s="10"/>
      <c r="AJ124" s="212" t="s">
        <v>7</v>
      </c>
      <c r="AK124" s="213"/>
      <c r="AL124" s="213"/>
      <c r="AM124" s="21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16" t="s">
        <v>30</v>
      </c>
      <c r="I146" s="216"/>
      <c r="J146" s="216"/>
      <c r="V146" s="17"/>
      <c r="AA146" s="216" t="s">
        <v>31</v>
      </c>
      <c r="AB146" s="216"/>
      <c r="AC146" s="216"/>
    </row>
    <row r="147" spans="2:41">
      <c r="H147" s="216"/>
      <c r="I147" s="216"/>
      <c r="J147" s="216"/>
      <c r="V147" s="17"/>
      <c r="AA147" s="216"/>
      <c r="AB147" s="216"/>
      <c r="AC147" s="21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217" t="s">
        <v>20</v>
      </c>
      <c r="F151" s="217"/>
      <c r="G151" s="217"/>
      <c r="H151" s="217"/>
      <c r="V151" s="17"/>
      <c r="X151" s="23" t="s">
        <v>75</v>
      </c>
      <c r="Y151" s="20">
        <f>IF(B151="PAGADO",0,C156)</f>
        <v>0</v>
      </c>
      <c r="AA151" s="217" t="s">
        <v>20</v>
      </c>
      <c r="AB151" s="217"/>
      <c r="AC151" s="217"/>
      <c r="AD151" s="217"/>
    </row>
    <row r="152" spans="2:41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351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378</v>
      </c>
      <c r="AL153" s="3"/>
      <c r="AM153" s="3"/>
      <c r="AN153" s="18">
        <v>1945</v>
      </c>
      <c r="AO153" s="3"/>
    </row>
    <row r="154" spans="2:41">
      <c r="B154" s="1" t="s">
        <v>24</v>
      </c>
      <c r="C154" s="19">
        <f>IF(C151&gt;0,C152+C151,C152)</f>
        <v>733.88</v>
      </c>
      <c r="E154" s="4">
        <v>44943</v>
      </c>
      <c r="F154" s="3" t="s">
        <v>329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44973</v>
      </c>
      <c r="F155" s="3" t="s">
        <v>333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733.88</v>
      </c>
      <c r="E156" s="4" t="s">
        <v>334</v>
      </c>
      <c r="F156" s="3" t="s">
        <v>335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19" t="str">
        <f>IF(Y156&lt;0,"NO PAGAR","COBRAR'")</f>
        <v>NO PAGAR</v>
      </c>
      <c r="Y157" s="219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>
      <c r="B158" s="219" t="str">
        <f>IF(C156&lt;0,"NO PAGAR","COBRAR'")</f>
        <v>COBRAR'</v>
      </c>
      <c r="C158" s="219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380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>
      <c r="B159" s="210" t="s">
        <v>9</v>
      </c>
      <c r="C159" s="21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0" t="s">
        <v>9</v>
      </c>
      <c r="Y159" s="211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338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2" t="s">
        <v>7</v>
      </c>
      <c r="F167" s="213"/>
      <c r="G167" s="214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2" t="s">
        <v>7</v>
      </c>
      <c r="AB167" s="213"/>
      <c r="AC167" s="214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2" t="s">
        <v>7</v>
      </c>
      <c r="O169" s="213"/>
      <c r="P169" s="213"/>
      <c r="Q169" s="214"/>
      <c r="R169" s="18">
        <f>SUM(R153:R168)</f>
        <v>0</v>
      </c>
      <c r="S169" s="3"/>
      <c r="V169" s="17"/>
      <c r="X169" s="12"/>
      <c r="Y169" s="10"/>
      <c r="AJ169" s="212" t="s">
        <v>7</v>
      </c>
      <c r="AK169" s="213"/>
      <c r="AL169" s="213"/>
      <c r="AM169" s="214"/>
      <c r="AN169" s="18">
        <f>SUM(AN153:AN168)</f>
        <v>1945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215" t="s">
        <v>29</v>
      </c>
      <c r="AD185" s="215"/>
      <c r="AE185" s="215"/>
    </row>
    <row r="186" spans="2:41">
      <c r="H186" s="216" t="s">
        <v>28</v>
      </c>
      <c r="I186" s="216"/>
      <c r="J186" s="216"/>
      <c r="V186" s="17"/>
      <c r="AC186" s="215"/>
      <c r="AD186" s="215"/>
      <c r="AE186" s="215"/>
    </row>
    <row r="187" spans="2:41">
      <c r="H187" s="216"/>
      <c r="I187" s="216"/>
      <c r="J187" s="216"/>
      <c r="V187" s="17"/>
      <c r="AC187" s="215"/>
      <c r="AD187" s="215"/>
      <c r="AE187" s="215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-103.84000000000015</v>
      </c>
      <c r="E191" s="217" t="s">
        <v>20</v>
      </c>
      <c r="F191" s="217"/>
      <c r="G191" s="217"/>
      <c r="H191" s="217"/>
      <c r="V191" s="17"/>
      <c r="X191" s="23" t="s">
        <v>32</v>
      </c>
      <c r="Y191" s="20">
        <f>IF(B191="PAGADO",0,C196)</f>
        <v>0</v>
      </c>
      <c r="AA191" s="217" t="s">
        <v>20</v>
      </c>
      <c r="AB191" s="217"/>
      <c r="AC191" s="217"/>
      <c r="AD191" s="217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394</v>
      </c>
      <c r="G193" s="3" t="s">
        <v>150</v>
      </c>
      <c r="H193" s="5">
        <v>170</v>
      </c>
      <c r="N193" s="25">
        <v>44985</v>
      </c>
      <c r="O193" s="3" t="s">
        <v>401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429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438</v>
      </c>
      <c r="AD194" s="5">
        <v>220</v>
      </c>
      <c r="AE194" t="s">
        <v>270</v>
      </c>
      <c r="AJ194" s="25">
        <v>44992</v>
      </c>
      <c r="AK194" s="3" t="s">
        <v>454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333.84000000000015</v>
      </c>
      <c r="E195" s="4">
        <v>44980</v>
      </c>
      <c r="F195" s="3" t="s">
        <v>402</v>
      </c>
      <c r="G195" s="3" t="s">
        <v>403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1206.6499999999996</v>
      </c>
      <c r="E196" s="4">
        <v>44983</v>
      </c>
      <c r="F196" s="3" t="s">
        <v>402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18" t="str">
        <f>IF(C196&lt;0,"NO PAGAR","COBRAR")</f>
        <v>COBRAR</v>
      </c>
      <c r="C197" s="218"/>
      <c r="E197" s="4">
        <v>44963</v>
      </c>
      <c r="F197" s="3" t="s">
        <v>85</v>
      </c>
      <c r="G197" s="3" t="s">
        <v>86</v>
      </c>
      <c r="H197" s="5">
        <v>150</v>
      </c>
      <c r="I197" t="s">
        <v>413</v>
      </c>
      <c r="N197" s="3"/>
      <c r="O197" s="3"/>
      <c r="P197" s="3"/>
      <c r="Q197" s="3"/>
      <c r="R197" s="18"/>
      <c r="S197" s="3"/>
      <c r="V197" s="17"/>
      <c r="X197" s="218" t="str">
        <f>IF(Y196&lt;0,"NO PAGAR","COBRAR")</f>
        <v>NO PAGAR</v>
      </c>
      <c r="Y197" s="218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210" t="s">
        <v>9</v>
      </c>
      <c r="C198" s="211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210" t="s">
        <v>9</v>
      </c>
      <c r="Y198" s="211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418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427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450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212" t="s">
        <v>7</v>
      </c>
      <c r="F207" s="213"/>
      <c r="G207" s="214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479</v>
      </c>
      <c r="Y207" s="10">
        <v>362.55</v>
      </c>
      <c r="AA207" s="212" t="s">
        <v>7</v>
      </c>
      <c r="AB207" s="213"/>
      <c r="AC207" s="214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212" t="s">
        <v>7</v>
      </c>
      <c r="O209" s="213"/>
      <c r="P209" s="213"/>
      <c r="Q209" s="214"/>
      <c r="R209" s="18">
        <f>SUM(R193:R208)</f>
        <v>100</v>
      </c>
      <c r="S209" s="3"/>
      <c r="V209" s="17"/>
      <c r="X209" s="12"/>
      <c r="Y209" s="10"/>
      <c r="AJ209" s="212" t="s">
        <v>7</v>
      </c>
      <c r="AK209" s="213"/>
      <c r="AL209" s="213"/>
      <c r="AM209" s="214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216" t="s">
        <v>30</v>
      </c>
      <c r="I231" s="216"/>
      <c r="J231" s="216"/>
      <c r="V231" s="17"/>
      <c r="AA231" s="216" t="s">
        <v>31</v>
      </c>
      <c r="AB231" s="216"/>
      <c r="AC231" s="216"/>
    </row>
    <row r="232" spans="1:43">
      <c r="H232" s="216"/>
      <c r="I232" s="216"/>
      <c r="J232" s="216"/>
      <c r="V232" s="17"/>
      <c r="AA232" s="216"/>
      <c r="AB232" s="216"/>
      <c r="AC232" s="216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217" t="s">
        <v>20</v>
      </c>
      <c r="F236" s="217"/>
      <c r="G236" s="217"/>
      <c r="H236" s="217"/>
      <c r="V236" s="17"/>
      <c r="X236" s="23" t="s">
        <v>32</v>
      </c>
      <c r="Y236" s="20">
        <f>IF(B236="PAGADO",0,C241)</f>
        <v>-2894.8</v>
      </c>
      <c r="AA236" s="217" t="s">
        <v>20</v>
      </c>
      <c r="AB236" s="217"/>
      <c r="AC236" s="217"/>
      <c r="AD236" s="217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491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501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516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329</v>
      </c>
      <c r="G239" s="3" t="s">
        <v>331</v>
      </c>
      <c r="H239" s="5">
        <v>300</v>
      </c>
      <c r="I239" t="s">
        <v>210</v>
      </c>
      <c r="N239" s="25">
        <v>45000</v>
      </c>
      <c r="O239" s="3" t="s">
        <v>504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516</v>
      </c>
      <c r="AC239" s="3" t="s">
        <v>517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511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516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506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516</v>
      </c>
      <c r="AC241" s="3" t="s">
        <v>518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219" t="str">
        <f>IF(Y241&lt;0,"NO PAGAR","COBRAR'")</f>
        <v>NO PAGAR</v>
      </c>
      <c r="Y242" s="219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219" t="str">
        <f>IF(C241&lt;0,"NO PAGAR","COBRAR'")</f>
        <v>NO PAGAR</v>
      </c>
      <c r="C243" s="219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210" t="s">
        <v>9</v>
      </c>
      <c r="C244" s="211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10" t="s">
        <v>9</v>
      </c>
      <c r="Y244" s="211"/>
      <c r="AA244" s="4">
        <v>45006</v>
      </c>
      <c r="AB244" s="3" t="s">
        <v>537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545</v>
      </c>
      <c r="AC250" s="3" t="s">
        <v>546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212" t="s">
        <v>7</v>
      </c>
      <c r="F252" s="213"/>
      <c r="G252" s="214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12" t="s">
        <v>7</v>
      </c>
      <c r="AB252" s="213"/>
      <c r="AC252" s="214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551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212" t="s">
        <v>7</v>
      </c>
      <c r="O254" s="213"/>
      <c r="P254" s="213"/>
      <c r="Q254" s="214"/>
      <c r="R254" s="18">
        <f>SUM(R238:R253)</f>
        <v>3042</v>
      </c>
      <c r="S254" s="3"/>
      <c r="V254" s="17"/>
      <c r="X254" s="12"/>
      <c r="Y254" s="10"/>
      <c r="AJ254" s="212" t="s">
        <v>7</v>
      </c>
      <c r="AK254" s="213"/>
      <c r="AL254" s="213"/>
      <c r="AM254" s="214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605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215" t="s">
        <v>29</v>
      </c>
      <c r="AD277" s="215"/>
      <c r="AE277" s="215"/>
    </row>
    <row r="278" spans="2:41">
      <c r="H278" s="216" t="s">
        <v>28</v>
      </c>
      <c r="I278" s="216"/>
      <c r="J278" s="216"/>
      <c r="V278" s="17"/>
      <c r="AC278" s="215"/>
      <c r="AD278" s="215"/>
      <c r="AE278" s="215"/>
    </row>
    <row r="279" spans="2:41">
      <c r="H279" s="216"/>
      <c r="I279" s="216"/>
      <c r="J279" s="216"/>
      <c r="V279" s="17"/>
      <c r="AC279" s="215"/>
      <c r="AD279" s="215"/>
      <c r="AE279" s="215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217" t="s">
        <v>20</v>
      </c>
      <c r="F283" s="217"/>
      <c r="G283" s="217"/>
      <c r="H283" s="217"/>
      <c r="V283" s="17"/>
      <c r="X283" s="23" t="s">
        <v>32</v>
      </c>
      <c r="Y283" s="20">
        <f>IF(B283="PAGADO",0,C288)</f>
        <v>0</v>
      </c>
      <c r="AA283" s="217" t="s">
        <v>20</v>
      </c>
      <c r="AB283" s="217"/>
      <c r="AC283" s="217"/>
      <c r="AD283" s="217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565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602</v>
      </c>
      <c r="AL285" s="3"/>
      <c r="AM285" s="3"/>
      <c r="AN285" s="18">
        <v>2017.98</v>
      </c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566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617</v>
      </c>
      <c r="AL286" s="3"/>
      <c r="AM286" s="3">
        <v>207</v>
      </c>
      <c r="AN286" s="18">
        <v>170</v>
      </c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574</v>
      </c>
      <c r="H287" s="5">
        <v>143.77000000000001</v>
      </c>
      <c r="I287" t="s">
        <v>270</v>
      </c>
      <c r="N287" s="25">
        <v>45016</v>
      </c>
      <c r="O287" s="3" t="s">
        <v>592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633</v>
      </c>
      <c r="AL287" s="3"/>
      <c r="AM287" s="3"/>
      <c r="AN287" s="18">
        <v>95.69</v>
      </c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592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18" t="str">
        <f>IF(C288&lt;0,"NO PAGAR","COBRAR")</f>
        <v>COBRAR</v>
      </c>
      <c r="C289" s="218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218" t="str">
        <f>IF(Y288&lt;0,"NO PAGAR","COBRAR")</f>
        <v>NO PAGAR</v>
      </c>
      <c r="Y289" s="218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210" t="s">
        <v>9</v>
      </c>
      <c r="C290" s="211"/>
      <c r="E290" s="4">
        <v>44974</v>
      </c>
      <c r="F290" s="3" t="s">
        <v>589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210" t="s">
        <v>9</v>
      </c>
      <c r="Y290" s="211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595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624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570</v>
      </c>
      <c r="C298" s="10">
        <v>141.30000000000001</v>
      </c>
      <c r="E298" s="4">
        <v>45022</v>
      </c>
      <c r="F298" s="3" t="s">
        <v>609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212" t="s">
        <v>7</v>
      </c>
      <c r="F299" s="213"/>
      <c r="G299" s="214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12" t="s">
        <v>7</v>
      </c>
      <c r="AB299" s="213"/>
      <c r="AC299" s="214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212" t="s">
        <v>7</v>
      </c>
      <c r="O301" s="213"/>
      <c r="P301" s="213"/>
      <c r="Q301" s="214"/>
      <c r="R301" s="18">
        <f>SUM(R285:R300)</f>
        <v>870</v>
      </c>
      <c r="S301" s="3"/>
      <c r="V301" s="17"/>
      <c r="X301" s="12"/>
      <c r="Y301" s="10"/>
      <c r="AJ301" s="212" t="s">
        <v>7</v>
      </c>
      <c r="AK301" s="213"/>
      <c r="AL301" s="213"/>
      <c r="AM301" s="214"/>
      <c r="AN301" s="18">
        <f>SUM(AN285:AN300)</f>
        <v>2283.67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606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216" t="s">
        <v>30</v>
      </c>
      <c r="I323" s="216"/>
      <c r="J323" s="216"/>
      <c r="V323" s="17"/>
      <c r="AA323" s="216" t="s">
        <v>31</v>
      </c>
      <c r="AB323" s="216"/>
      <c r="AC323" s="216"/>
    </row>
    <row r="324" spans="1:43">
      <c r="H324" s="216"/>
      <c r="I324" s="216"/>
      <c r="J324" s="216"/>
      <c r="V324" s="17"/>
      <c r="AA324" s="216"/>
      <c r="AB324" s="216"/>
      <c r="AC324" s="216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-2064.36</v>
      </c>
      <c r="E328" s="217" t="s">
        <v>20</v>
      </c>
      <c r="F328" s="217"/>
      <c r="G328" s="217"/>
      <c r="H328" s="217"/>
      <c r="V328" s="17"/>
      <c r="X328" s="23" t="s">
        <v>32</v>
      </c>
      <c r="Y328" s="20">
        <f>IF(B1073="PAGADO",0,C333)</f>
        <v>-412.94000000000005</v>
      </c>
      <c r="AA328" s="217" t="s">
        <v>20</v>
      </c>
      <c r="AB328" s="217"/>
      <c r="AC328" s="217"/>
      <c r="AD328" s="217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2" t="s">
        <v>703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494</v>
      </c>
      <c r="G330" s="3" t="s">
        <v>97</v>
      </c>
      <c r="H330" s="5">
        <v>285</v>
      </c>
      <c r="I330" t="s">
        <v>640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331</v>
      </c>
      <c r="AD330" s="5">
        <v>350</v>
      </c>
      <c r="AE330" s="3" t="s">
        <v>470</v>
      </c>
      <c r="AJ330" s="25">
        <v>45040</v>
      </c>
      <c r="AK330" s="3" t="s">
        <v>671</v>
      </c>
      <c r="AL330" s="3">
        <v>1900</v>
      </c>
      <c r="AM330" s="3">
        <v>1222</v>
      </c>
      <c r="AN330" s="18">
        <v>1900</v>
      </c>
      <c r="AO330" s="3"/>
    </row>
    <row r="331" spans="1:43">
      <c r="B331" s="1" t="s">
        <v>24</v>
      </c>
      <c r="C331" s="19">
        <f>IF(C328&gt;0,C328+C329,C329)</f>
        <v>2804.65</v>
      </c>
      <c r="E331" s="4">
        <v>44999</v>
      </c>
      <c r="F331" s="3" t="s">
        <v>494</v>
      </c>
      <c r="G331" s="3" t="s">
        <v>497</v>
      </c>
      <c r="H331" s="5">
        <v>345</v>
      </c>
      <c r="I331" t="s">
        <v>640</v>
      </c>
      <c r="N331" s="25">
        <v>45036</v>
      </c>
      <c r="O331" s="3" t="s">
        <v>658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331</v>
      </c>
      <c r="AD331" s="5">
        <v>350</v>
      </c>
      <c r="AE331" s="3" t="s">
        <v>470</v>
      </c>
      <c r="AJ331" s="25">
        <v>45040</v>
      </c>
      <c r="AK331" s="3" t="s">
        <v>682</v>
      </c>
      <c r="AL331" s="3">
        <v>90</v>
      </c>
      <c r="AM331" s="3">
        <v>1222</v>
      </c>
      <c r="AN331" s="18">
        <v>90</v>
      </c>
      <c r="AO331" s="3"/>
    </row>
    <row r="332" spans="1:43">
      <c r="B332" s="1" t="s">
        <v>9</v>
      </c>
      <c r="C332" s="20">
        <f>C356</f>
        <v>3217.59</v>
      </c>
      <c r="E332" s="4">
        <v>45005</v>
      </c>
      <c r="F332" s="3" t="s">
        <v>494</v>
      </c>
      <c r="G332" s="3" t="s">
        <v>500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323</v>
      </c>
      <c r="AC332" s="3" t="s">
        <v>674</v>
      </c>
      <c r="AD332" s="5">
        <v>150</v>
      </c>
      <c r="AE332" s="3" t="s">
        <v>472</v>
      </c>
      <c r="AJ332" s="25">
        <v>45043</v>
      </c>
      <c r="AK332" s="3" t="s">
        <v>701</v>
      </c>
      <c r="AL332" s="3">
        <v>200</v>
      </c>
      <c r="AM332" s="3">
        <v>1226</v>
      </c>
      <c r="AN332" s="18">
        <v>200</v>
      </c>
      <c r="AO332" s="3"/>
    </row>
    <row r="333" spans="1:43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640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686</v>
      </c>
      <c r="AC333" s="3" t="s">
        <v>687</v>
      </c>
      <c r="AD333" s="5">
        <v>120</v>
      </c>
      <c r="AE333" s="3" t="s">
        <v>472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640</v>
      </c>
      <c r="N334" s="3"/>
      <c r="O334" s="3"/>
      <c r="P334" s="3"/>
      <c r="Q334" s="3"/>
      <c r="R334" s="18"/>
      <c r="S334" s="3"/>
      <c r="V334" s="17"/>
      <c r="X334" s="219" t="str">
        <f>IF(Y333&lt;0,"NO PAGAR","COBRAR'")</f>
        <v>NO PAGAR</v>
      </c>
      <c r="Y334" s="219"/>
      <c r="AA334" s="4">
        <v>44987</v>
      </c>
      <c r="AB334" s="3" t="s">
        <v>149</v>
      </c>
      <c r="AC334" s="3" t="s">
        <v>674</v>
      </c>
      <c r="AD334" s="5">
        <v>170</v>
      </c>
      <c r="AE334" s="3" t="s">
        <v>473</v>
      </c>
      <c r="AJ334" s="3"/>
      <c r="AK334" s="3"/>
      <c r="AL334" s="3"/>
      <c r="AM334" s="3"/>
      <c r="AN334" s="18"/>
      <c r="AO334" s="3"/>
    </row>
    <row r="335" spans="1:43" ht="23.25">
      <c r="B335" s="219" t="str">
        <f>IF(C333&lt;0,"NO PAGAR","COBRAR'")</f>
        <v>NO PAGAR</v>
      </c>
      <c r="C335" s="219"/>
      <c r="E335" s="4">
        <v>44980</v>
      </c>
      <c r="F335" s="3" t="s">
        <v>149</v>
      </c>
      <c r="G335" s="3" t="s">
        <v>86</v>
      </c>
      <c r="H335" s="5">
        <v>170</v>
      </c>
      <c r="I335" t="s">
        <v>640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210" t="s">
        <v>9</v>
      </c>
      <c r="C336" s="211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210" t="s">
        <v>9</v>
      </c>
      <c r="Y336" s="211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377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357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665</v>
      </c>
      <c r="C344" s="10">
        <v>141.13999999999999</v>
      </c>
      <c r="E344" s="212" t="s">
        <v>7</v>
      </c>
      <c r="F344" s="213"/>
      <c r="G344" s="214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12" t="s">
        <v>7</v>
      </c>
      <c r="AB344" s="213"/>
      <c r="AC344" s="214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>
      <c r="B345" s="11" t="s">
        <v>670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692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212" t="s">
        <v>7</v>
      </c>
      <c r="O346" s="213"/>
      <c r="P346" s="213"/>
      <c r="Q346" s="214"/>
      <c r="R346" s="18">
        <f>SUM(R330:R345)</f>
        <v>163.55000000000001</v>
      </c>
      <c r="S346" s="3"/>
      <c r="V346" s="17"/>
      <c r="X346" s="12"/>
      <c r="Y346" s="10"/>
      <c r="AJ346" s="212" t="s">
        <v>7</v>
      </c>
      <c r="AK346" s="213"/>
      <c r="AL346" s="213"/>
      <c r="AM346" s="214"/>
      <c r="AN346" s="18">
        <f>SUM(AN330:AN345)</f>
        <v>2190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216" t="s">
        <v>28</v>
      </c>
      <c r="I371" s="216"/>
      <c r="J371" s="216"/>
      <c r="V371" s="17"/>
    </row>
    <row r="372" spans="2:41">
      <c r="H372" s="216"/>
      <c r="I372" s="216"/>
      <c r="J372" s="216"/>
      <c r="V372" s="17"/>
    </row>
    <row r="373" spans="2:41">
      <c r="V373" s="17"/>
      <c r="AA373" s="105"/>
      <c r="AB373" s="105"/>
      <c r="AC373" s="223" t="s">
        <v>29</v>
      </c>
      <c r="AD373" s="223"/>
      <c r="AE373" s="223"/>
    </row>
    <row r="374" spans="2:41">
      <c r="V374" s="17"/>
      <c r="AA374" s="105"/>
      <c r="AB374" s="105"/>
      <c r="AC374" s="223"/>
      <c r="AD374" s="223"/>
      <c r="AE374" s="223"/>
    </row>
    <row r="375" spans="2:41" ht="23.25">
      <c r="B375" s="22" t="s">
        <v>64</v>
      </c>
      <c r="V375" s="17"/>
      <c r="X375" s="22" t="s">
        <v>64</v>
      </c>
      <c r="AA375" s="105"/>
      <c r="AB375" s="105"/>
      <c r="AC375" s="223"/>
      <c r="AD375" s="223"/>
      <c r="AE375" s="223"/>
    </row>
    <row r="376" spans="2:41" ht="23.25">
      <c r="B376" s="23" t="s">
        <v>32</v>
      </c>
      <c r="C376" s="20">
        <f>IF(X328="PAGADO",0,Y333)</f>
        <v>-1811.12</v>
      </c>
      <c r="E376" s="217" t="s">
        <v>20</v>
      </c>
      <c r="F376" s="217"/>
      <c r="G376" s="217"/>
      <c r="H376" s="217"/>
      <c r="V376" s="17"/>
      <c r="X376" s="23" t="s">
        <v>32</v>
      </c>
      <c r="Y376" s="20">
        <f>IF(B376="PAGADO",0,C381)</f>
        <v>-1561.12</v>
      </c>
      <c r="AA376" s="217" t="s">
        <v>20</v>
      </c>
      <c r="AB376" s="217"/>
      <c r="AC376" s="217"/>
      <c r="AD376" s="217"/>
    </row>
    <row r="377" spans="2:41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89" t="s">
        <v>768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511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8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314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722</v>
      </c>
      <c r="AC379" s="3" t="s">
        <v>200</v>
      </c>
      <c r="AD379" s="88" t="s">
        <v>723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722</v>
      </c>
      <c r="AC380" s="3" t="s">
        <v>200</v>
      </c>
      <c r="AD380" s="88" t="s">
        <v>723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722</v>
      </c>
      <c r="AC381" s="3" t="s">
        <v>200</v>
      </c>
      <c r="AD381" s="88" t="s">
        <v>723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>
      <c r="B382" s="218" t="str">
        <f>IF(C381&lt;0,"NO PAGAR","COBRAR")</f>
        <v>NO PAGAR</v>
      </c>
      <c r="C382" s="218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218" t="str">
        <f>IF(Y381&lt;0,"NO PAGAR","COBRAR")</f>
        <v>NO PAGAR</v>
      </c>
      <c r="Y382" s="218"/>
      <c r="AA382" s="4">
        <v>45001</v>
      </c>
      <c r="AB382" s="3" t="s">
        <v>726</v>
      </c>
      <c r="AC382" s="3" t="s">
        <v>546</v>
      </c>
      <c r="AD382" s="88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>
      <c r="B383" s="210" t="s">
        <v>9</v>
      </c>
      <c r="C383" s="211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210" t="s">
        <v>9</v>
      </c>
      <c r="Y383" s="211"/>
      <c r="AA383" s="4">
        <v>45024</v>
      </c>
      <c r="AB383" s="3" t="s">
        <v>201</v>
      </c>
      <c r="AC383" s="3" t="s">
        <v>200</v>
      </c>
      <c r="AD383" s="88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8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8"/>
      <c r="AE386" s="3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8"/>
      <c r="AE387" s="3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8"/>
      <c r="AE388" s="3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758</v>
      </c>
      <c r="Y389" s="10">
        <v>95.36</v>
      </c>
      <c r="AA389" s="4"/>
      <c r="AB389" s="3"/>
      <c r="AC389" s="3"/>
      <c r="AD389" s="88"/>
      <c r="AE389" s="3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8"/>
      <c r="AE390" s="3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212" t="s">
        <v>7</v>
      </c>
      <c r="F391" s="213"/>
      <c r="G391" s="214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8"/>
      <c r="AE391" s="3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212" t="s">
        <v>7</v>
      </c>
      <c r="AB392" s="213"/>
      <c r="AC392" s="214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N394" s="212" t="s">
        <v>7</v>
      </c>
      <c r="O394" s="213"/>
      <c r="P394" s="213"/>
      <c r="Q394" s="214"/>
      <c r="R394" s="18">
        <f>SUM(R378:R393)</f>
        <v>1300</v>
      </c>
      <c r="S394" s="3"/>
      <c r="V394" s="17"/>
      <c r="X394" s="12"/>
      <c r="Y394" s="10"/>
      <c r="AJ394" s="212" t="s">
        <v>7</v>
      </c>
      <c r="AK394" s="213"/>
      <c r="AL394" s="213"/>
      <c r="AM394" s="214"/>
      <c r="AN394" s="18">
        <f>SUM(AN378:AN393)</f>
        <v>0</v>
      </c>
      <c r="AO394" s="3"/>
    </row>
    <row r="395" spans="2:46">
      <c r="B395" s="12"/>
      <c r="C395" s="10"/>
      <c r="V395" s="17"/>
      <c r="X395" s="12"/>
      <c r="Y395" s="10"/>
    </row>
    <row r="396" spans="2:46">
      <c r="B396" s="12"/>
      <c r="C396" s="10"/>
      <c r="V396" s="17"/>
      <c r="X396" s="12"/>
      <c r="Y396" s="10"/>
    </row>
    <row r="397" spans="2:46" ht="24">
      <c r="B397" s="11"/>
      <c r="C397" s="10"/>
      <c r="V397" s="17"/>
      <c r="X397" s="11"/>
      <c r="Y397" s="10"/>
      <c r="AI397" s="60" t="s">
        <v>468</v>
      </c>
      <c r="AJ397" s="99">
        <v>39775</v>
      </c>
      <c r="AK397" s="62" t="s">
        <v>472</v>
      </c>
      <c r="AL397" s="63">
        <v>45042</v>
      </c>
      <c r="AM397" s="60">
        <v>1718998683</v>
      </c>
      <c r="AN397" s="60" t="s">
        <v>740</v>
      </c>
      <c r="AO397" s="62" t="s">
        <v>474</v>
      </c>
      <c r="AP397" s="60">
        <v>43805</v>
      </c>
      <c r="AQ397" s="64">
        <v>84.001000000000005</v>
      </c>
      <c r="AR397" s="64">
        <v>147</v>
      </c>
      <c r="AS397" s="61"/>
      <c r="AT397" s="60" t="s">
        <v>557</v>
      </c>
    </row>
    <row r="398" spans="2:46" ht="24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5" t="s">
        <v>468</v>
      </c>
      <c r="AJ398" s="100">
        <v>24616</v>
      </c>
      <c r="AK398" s="67" t="s">
        <v>470</v>
      </c>
      <c r="AL398" s="68">
        <v>45042</v>
      </c>
      <c r="AM398" s="65">
        <v>1716325822</v>
      </c>
      <c r="AN398" s="65" t="s">
        <v>20</v>
      </c>
      <c r="AO398" s="67" t="s">
        <v>474</v>
      </c>
      <c r="AP398" s="65">
        <v>9999</v>
      </c>
      <c r="AQ398" s="69">
        <v>72.569000000000003</v>
      </c>
      <c r="AR398" s="69">
        <v>127</v>
      </c>
      <c r="AS398" s="66"/>
      <c r="AT398" s="65" t="s">
        <v>557</v>
      </c>
    </row>
    <row r="399" spans="2:46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V410" s="17"/>
    </row>
    <row r="411" spans="1:43" ht="24.75" customHeight="1">
      <c r="H411" s="75" t="s">
        <v>30</v>
      </c>
      <c r="I411" s="75"/>
      <c r="J411" s="75"/>
      <c r="V411" s="17"/>
      <c r="AA411" s="216" t="s">
        <v>31</v>
      </c>
      <c r="AB411" s="216"/>
      <c r="AC411" s="216"/>
    </row>
    <row r="412" spans="1:43" ht="15" customHeight="1">
      <c r="H412" s="75"/>
      <c r="I412" s="75"/>
      <c r="J412" s="75"/>
      <c r="V412" s="17"/>
      <c r="AA412" s="216"/>
      <c r="AB412" s="216"/>
      <c r="AC412" s="216"/>
    </row>
    <row r="413" spans="1:43">
      <c r="V413" s="17"/>
    </row>
    <row r="414" spans="1:43">
      <c r="V414" s="17"/>
    </row>
    <row r="415" spans="1:43" ht="23.25">
      <c r="B415" s="24" t="s">
        <v>64</v>
      </c>
      <c r="V415" s="17"/>
      <c r="X415" s="22" t="s">
        <v>64</v>
      </c>
    </row>
    <row r="416" spans="1:43" ht="23.25">
      <c r="B416" s="23" t="s">
        <v>82</v>
      </c>
      <c r="C416" s="20">
        <f>IF(X376="PAGADO",0,Y381)</f>
        <v>-890.47999999999956</v>
      </c>
      <c r="E416" s="217" t="s">
        <v>20</v>
      </c>
      <c r="F416" s="217"/>
      <c r="G416" s="217"/>
      <c r="H416" s="217"/>
      <c r="V416" s="17"/>
      <c r="X416" s="23" t="s">
        <v>32</v>
      </c>
      <c r="Y416" s="20">
        <f>IF(B416="PAGADO",0,C421)</f>
        <v>0</v>
      </c>
      <c r="AA416" s="217" t="s">
        <v>20</v>
      </c>
      <c r="AB416" s="217"/>
      <c r="AC416" s="217"/>
      <c r="AD416" s="217"/>
    </row>
    <row r="417" spans="2:41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>
      <c r="C418" s="20"/>
      <c r="E418" s="4"/>
      <c r="F418" s="3" t="s">
        <v>772</v>
      </c>
      <c r="G418" s="3" t="s">
        <v>773</v>
      </c>
      <c r="H418" s="5">
        <v>100</v>
      </c>
      <c r="I418" t="s">
        <v>777</v>
      </c>
      <c r="N418" s="25">
        <v>45063</v>
      </c>
      <c r="O418" s="3" t="s">
        <v>793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410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819</v>
      </c>
      <c r="AL418" s="3"/>
      <c r="AM418" s="3"/>
      <c r="AN418" s="18">
        <v>832.45</v>
      </c>
      <c r="AO418" s="3"/>
    </row>
    <row r="419" spans="2:41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410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824</v>
      </c>
      <c r="AL419" s="3"/>
      <c r="AM419" s="3"/>
      <c r="AN419" s="18">
        <v>33</v>
      </c>
      <c r="AO419" s="3"/>
    </row>
    <row r="420" spans="2:41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645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410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843</v>
      </c>
      <c r="AL420" s="3"/>
      <c r="AM420" s="3"/>
      <c r="AN420" s="18">
        <v>100</v>
      </c>
      <c r="AO420" s="3"/>
    </row>
    <row r="421" spans="2:41">
      <c r="B421" s="6" t="s">
        <v>26</v>
      </c>
      <c r="C421" s="21">
        <f>C419-C420</f>
        <v>441.12000000000046</v>
      </c>
      <c r="E421" s="4">
        <v>45020</v>
      </c>
      <c r="F421" s="3" t="s">
        <v>329</v>
      </c>
      <c r="G421" s="3" t="s">
        <v>500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410</v>
      </c>
      <c r="AC421" s="3" t="s">
        <v>814</v>
      </c>
      <c r="AD421" s="5">
        <v>169.8</v>
      </c>
      <c r="AE421" t="s">
        <v>270</v>
      </c>
      <c r="AJ421" s="25">
        <v>45008</v>
      </c>
      <c r="AK421" s="3" t="s">
        <v>849</v>
      </c>
      <c r="AL421" s="3"/>
      <c r="AM421" s="3"/>
      <c r="AN421" s="18">
        <v>100</v>
      </c>
      <c r="AO421" s="3"/>
    </row>
    <row r="422" spans="2:41" ht="23.2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777</v>
      </c>
      <c r="N422" s="3"/>
      <c r="O422" s="3"/>
      <c r="P422" s="3"/>
      <c r="Q422" s="3"/>
      <c r="R422" s="18"/>
      <c r="S422" s="3"/>
      <c r="V422" s="17"/>
      <c r="X422" s="219" t="str">
        <f>IF(Y421&lt;0,"NO PAGAR","COBRAR'")</f>
        <v>NO PAGAR</v>
      </c>
      <c r="Y422" s="219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853</v>
      </c>
      <c r="AL422" s="3"/>
      <c r="AM422" s="3"/>
      <c r="AN422" s="18">
        <v>2200</v>
      </c>
      <c r="AO422" s="3"/>
    </row>
    <row r="423" spans="2:41" ht="23.25">
      <c r="B423" s="219" t="str">
        <f>IF(C421&lt;0,"NO PAGAR","COBRAR'")</f>
        <v>COBRAR'</v>
      </c>
      <c r="C423" s="219"/>
      <c r="E423" s="4" t="s">
        <v>803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810</v>
      </c>
      <c r="AC423" s="3"/>
      <c r="AD423" s="5">
        <v>100</v>
      </c>
      <c r="AE423" t="s">
        <v>270</v>
      </c>
      <c r="AJ423" s="25">
        <v>45008</v>
      </c>
      <c r="AK423" s="3" t="s">
        <v>855</v>
      </c>
      <c r="AL423" s="3"/>
      <c r="AM423" s="3"/>
      <c r="AN423" s="18">
        <v>40</v>
      </c>
      <c r="AO423" s="3"/>
    </row>
    <row r="424" spans="2:41">
      <c r="B424" s="210" t="s">
        <v>9</v>
      </c>
      <c r="C424" s="211"/>
      <c r="E424" s="4"/>
      <c r="F424" s="3" t="s">
        <v>808</v>
      </c>
      <c r="G424" s="3" t="s">
        <v>359</v>
      </c>
      <c r="H424" s="5">
        <v>20</v>
      </c>
      <c r="N424" s="3"/>
      <c r="O424" s="3"/>
      <c r="P424" s="3"/>
      <c r="Q424" s="3"/>
      <c r="R424" s="18"/>
      <c r="S424" s="3"/>
      <c r="V424" s="17"/>
      <c r="X424" s="210" t="s">
        <v>9</v>
      </c>
      <c r="Y424" s="211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212" t="s">
        <v>7</v>
      </c>
      <c r="AK425" s="213"/>
      <c r="AL425" s="213"/>
      <c r="AM425" s="214"/>
      <c r="AN425" s="18">
        <f>SUM(AN418:AN424)</f>
        <v>3305.45</v>
      </c>
      <c r="AO425" s="3"/>
    </row>
    <row r="426" spans="2:41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7" t="s">
        <v>825</v>
      </c>
      <c r="AK427" s="117" t="s">
        <v>472</v>
      </c>
      <c r="AL427" s="117" t="s">
        <v>474</v>
      </c>
      <c r="AM427" s="118">
        <v>169.55</v>
      </c>
      <c r="AN427" s="119">
        <v>96.887</v>
      </c>
      <c r="AO427" s="119">
        <v>9999</v>
      </c>
    </row>
    <row r="428" spans="2:41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810</v>
      </c>
      <c r="AC429" s="3"/>
      <c r="AD429" s="5">
        <v>100</v>
      </c>
      <c r="AE429" t="s">
        <v>270</v>
      </c>
    </row>
    <row r="430" spans="2:41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>
      <c r="B432" s="11" t="s">
        <v>16</v>
      </c>
      <c r="C432" s="10"/>
      <c r="E432" s="212" t="s">
        <v>7</v>
      </c>
      <c r="F432" s="213"/>
      <c r="G432" s="214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212" t="s">
        <v>7</v>
      </c>
      <c r="AB432" s="213"/>
      <c r="AC432" s="214"/>
      <c r="AD432" s="5">
        <f>SUM(AD418:AD431)</f>
        <v>2254.94</v>
      </c>
    </row>
    <row r="433" spans="2:29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838</v>
      </c>
      <c r="Y433" s="10">
        <v>169.55</v>
      </c>
      <c r="AA433" s="13"/>
      <c r="AB433" s="13"/>
      <c r="AC433" s="13"/>
    </row>
    <row r="434" spans="2:29">
      <c r="B434" s="12"/>
      <c r="C434" s="10"/>
      <c r="N434" s="212" t="s">
        <v>7</v>
      </c>
      <c r="O434" s="213"/>
      <c r="P434" s="213"/>
      <c r="Q434" s="214"/>
      <c r="R434" s="18">
        <f>SUM(R418:R433)</f>
        <v>78.400000000000006</v>
      </c>
      <c r="S434" s="3"/>
      <c r="V434" s="17"/>
      <c r="X434" s="12"/>
      <c r="Y434" s="10"/>
    </row>
    <row r="435" spans="2:29">
      <c r="B435" s="12"/>
      <c r="C435" s="10"/>
      <c r="V435" s="17"/>
      <c r="X435" s="12"/>
      <c r="Y435" s="10"/>
    </row>
    <row r="436" spans="2:29">
      <c r="B436" s="12"/>
      <c r="C436" s="10"/>
      <c r="V436" s="17"/>
      <c r="X436" s="12"/>
      <c r="Y436" s="10"/>
    </row>
    <row r="437" spans="2:29">
      <c r="B437" s="11"/>
      <c r="C437" s="10"/>
      <c r="V437" s="17"/>
      <c r="X437" s="11"/>
      <c r="Y437" s="10"/>
    </row>
    <row r="438" spans="2:29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>
      <c r="E439" s="1" t="s">
        <v>19</v>
      </c>
      <c r="V439" s="17"/>
      <c r="AA439" s="1" t="s">
        <v>19</v>
      </c>
    </row>
    <row r="440" spans="2:29">
      <c r="V440" s="17"/>
    </row>
    <row r="441" spans="2:29">
      <c r="V441" s="17"/>
    </row>
    <row r="442" spans="2:29">
      <c r="V442" s="17"/>
    </row>
    <row r="443" spans="2:29">
      <c r="V443" s="17"/>
    </row>
    <row r="444" spans="2:29">
      <c r="V444" s="17"/>
    </row>
    <row r="445" spans="2:29">
      <c r="V445" s="17"/>
    </row>
    <row r="446" spans="2:29">
      <c r="V446" s="17"/>
    </row>
    <row r="447" spans="2:29">
      <c r="V447" s="17"/>
    </row>
    <row r="448" spans="2:2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>
      <c r="V455" s="17"/>
      <c r="AJ455" s="25">
        <v>45085</v>
      </c>
      <c r="AK455" s="3" t="s">
        <v>915</v>
      </c>
      <c r="AL455" s="3"/>
      <c r="AM455" s="3"/>
      <c r="AN455" s="18">
        <v>2500</v>
      </c>
      <c r="AO455" s="3"/>
    </row>
    <row r="456" spans="2:41" ht="15" customHeight="1">
      <c r="V456" s="17"/>
      <c r="AC456" s="24"/>
      <c r="AD456" s="24"/>
      <c r="AE456" s="24"/>
      <c r="AJ456" s="3"/>
      <c r="AK456" s="3"/>
      <c r="AL456" s="3"/>
      <c r="AM456" s="3"/>
      <c r="AN456" s="18"/>
      <c r="AO456" s="3"/>
    </row>
    <row r="457" spans="2:41" ht="27" customHeight="1">
      <c r="H457" s="75" t="s">
        <v>28</v>
      </c>
      <c r="I457" s="75"/>
      <c r="J457" s="75"/>
      <c r="V457" s="17"/>
      <c r="AC457" s="24"/>
      <c r="AD457" s="24"/>
      <c r="AE457" s="24"/>
      <c r="AJ457" s="3"/>
      <c r="AK457" s="3"/>
      <c r="AL457" s="3"/>
      <c r="AM457" s="3"/>
      <c r="AN457" s="18"/>
      <c r="AO457" s="3"/>
    </row>
    <row r="458" spans="2:41" ht="15" customHeight="1">
      <c r="H458" s="75"/>
      <c r="I458" s="75"/>
      <c r="J458" s="75"/>
      <c r="V458" s="17"/>
      <c r="AC458" s="24"/>
      <c r="AD458" s="24"/>
      <c r="AE458" s="24"/>
      <c r="AJ458" s="3"/>
      <c r="AK458" s="3"/>
      <c r="AL458" s="3"/>
      <c r="AM458" s="3"/>
      <c r="AN458" s="18"/>
      <c r="AO458" s="3"/>
    </row>
    <row r="459" spans="2:41" ht="23.25">
      <c r="V459" s="17"/>
      <c r="AC459" s="24" t="s">
        <v>29</v>
      </c>
      <c r="AJ459" s="3"/>
      <c r="AK459" s="3"/>
      <c r="AL459" s="3"/>
      <c r="AM459" s="3"/>
      <c r="AN459" s="18"/>
      <c r="AO459" s="3"/>
    </row>
    <row r="460" spans="2:41">
      <c r="V460" s="17"/>
      <c r="AJ460" s="3"/>
      <c r="AK460" s="3"/>
      <c r="AL460" s="3"/>
      <c r="AM460" s="3"/>
      <c r="AN460" s="18"/>
      <c r="AO460" s="3"/>
    </row>
    <row r="461" spans="2:41" ht="23.2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>
      <c r="B462" s="23" t="s">
        <v>32</v>
      </c>
      <c r="C462" s="20">
        <f>IF(X416="PAGADO",0,Y421)</f>
        <v>-1220.06</v>
      </c>
      <c r="E462" s="217" t="s">
        <v>20</v>
      </c>
      <c r="F462" s="217"/>
      <c r="G462" s="217"/>
      <c r="H462" s="217"/>
      <c r="V462" s="17"/>
      <c r="X462" s="23" t="s">
        <v>32</v>
      </c>
      <c r="Y462" s="20">
        <f>IF(B462="PAGADO",0,C467)</f>
        <v>-526.89999999999986</v>
      </c>
      <c r="AA462" s="217" t="s">
        <v>20</v>
      </c>
      <c r="AB462" s="217"/>
      <c r="AC462" s="217"/>
      <c r="AD462" s="217"/>
      <c r="AJ462" s="3"/>
      <c r="AK462" s="3"/>
      <c r="AL462" s="3"/>
      <c r="AM462" s="3"/>
      <c r="AN462" s="18"/>
      <c r="AO462" s="3"/>
    </row>
    <row r="463" spans="2:41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547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427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879</v>
      </c>
      <c r="AC465" s="3" t="s">
        <v>331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881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>
      <c r="B468" s="218" t="str">
        <f>IF(C467&lt;0,"NO PAGAR","COBRAR")</f>
        <v>NO PAGAR</v>
      </c>
      <c r="C468" s="218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218" t="str">
        <f>IF(Y467&lt;0,"NO PAGAR","COBRAR")</f>
        <v>NO PAGAR</v>
      </c>
      <c r="Y468" s="218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210" t="s">
        <v>9</v>
      </c>
      <c r="C469" s="211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210" t="s">
        <v>9</v>
      </c>
      <c r="Y469" s="211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212" t="s">
        <v>7</v>
      </c>
      <c r="AK471" s="213"/>
      <c r="AL471" s="213"/>
      <c r="AM471" s="214"/>
      <c r="AN471" s="18">
        <f>SUM(AN455:AN470)</f>
        <v>2500</v>
      </c>
      <c r="AO471" s="3"/>
    </row>
    <row r="472" spans="2:42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29" t="s">
        <v>891</v>
      </c>
      <c r="AK473" s="129" t="s">
        <v>892</v>
      </c>
      <c r="AL473" s="129" t="s">
        <v>893</v>
      </c>
      <c r="AM473" s="129" t="s">
        <v>894</v>
      </c>
      <c r="AN473" s="129" t="s">
        <v>895</v>
      </c>
      <c r="AO473" s="129" t="s">
        <v>896</v>
      </c>
      <c r="AP473" s="129" t="s">
        <v>897</v>
      </c>
    </row>
    <row r="474" spans="2:42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5" t="s">
        <v>470</v>
      </c>
      <c r="AK474" s="126">
        <v>45062.454733799997</v>
      </c>
      <c r="AL474" s="125" t="s">
        <v>474</v>
      </c>
      <c r="AM474" s="127">
        <v>100.20099999999999</v>
      </c>
      <c r="AN474" s="127">
        <v>175.35</v>
      </c>
      <c r="AO474" s="127">
        <v>830213</v>
      </c>
      <c r="AP474" s="128" t="s">
        <v>553</v>
      </c>
    </row>
    <row r="475" spans="2:42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883</v>
      </c>
      <c r="Y475" s="10">
        <v>95.57</v>
      </c>
      <c r="AA475" s="4"/>
      <c r="AB475" s="3"/>
      <c r="AC475" s="3"/>
      <c r="AD475" s="5"/>
      <c r="AJ475" s="125" t="s">
        <v>470</v>
      </c>
      <c r="AK475" s="126">
        <v>45072.772534720003</v>
      </c>
      <c r="AL475" s="125" t="s">
        <v>474</v>
      </c>
      <c r="AM475" s="127">
        <v>46.335999999999999</v>
      </c>
      <c r="AN475" s="127">
        <v>81.09</v>
      </c>
      <c r="AO475" s="127">
        <v>834023</v>
      </c>
      <c r="AP475" s="128" t="s">
        <v>20</v>
      </c>
    </row>
    <row r="476" spans="2:42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5" t="s">
        <v>472</v>
      </c>
      <c r="AK476" s="126">
        <v>45063.730879629999</v>
      </c>
      <c r="AL476" s="125" t="s">
        <v>474</v>
      </c>
      <c r="AM476" s="127">
        <v>91.64</v>
      </c>
      <c r="AN476" s="127">
        <v>160.37</v>
      </c>
      <c r="AO476" s="127">
        <v>7129</v>
      </c>
      <c r="AP476" s="128" t="s">
        <v>743</v>
      </c>
    </row>
    <row r="477" spans="2:42">
      <c r="B477" s="11" t="s">
        <v>866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5" t="s">
        <v>472</v>
      </c>
      <c r="AK477" s="126">
        <v>45064.852511570003</v>
      </c>
      <c r="AL477" s="125" t="s">
        <v>474</v>
      </c>
      <c r="AM477" s="127">
        <v>48.576999999999998</v>
      </c>
      <c r="AN477" s="127">
        <v>85.01</v>
      </c>
      <c r="AO477" s="127">
        <v>999</v>
      </c>
      <c r="AP477" s="128" t="s">
        <v>905</v>
      </c>
    </row>
    <row r="478" spans="2:42">
      <c r="B478" s="11" t="s">
        <v>17</v>
      </c>
      <c r="C478" s="10"/>
      <c r="E478" s="212" t="s">
        <v>7</v>
      </c>
      <c r="F478" s="213"/>
      <c r="G478" s="214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912</v>
      </c>
      <c r="Y478" s="10">
        <f>AN479</f>
        <v>667.55</v>
      </c>
      <c r="AA478" s="212" t="s">
        <v>7</v>
      </c>
      <c r="AB478" s="213"/>
      <c r="AC478" s="214"/>
      <c r="AD478" s="5">
        <f>SUM(AD464:AD477)</f>
        <v>705</v>
      </c>
      <c r="AJ478" s="125" t="s">
        <v>906</v>
      </c>
      <c r="AK478" s="126">
        <v>45071.553888889997</v>
      </c>
      <c r="AL478" s="125" t="s">
        <v>474</v>
      </c>
      <c r="AM478" s="127">
        <v>94.703000000000003</v>
      </c>
      <c r="AN478" s="127">
        <v>165.73</v>
      </c>
      <c r="AO478" s="127">
        <v>0</v>
      </c>
      <c r="AP478" s="130"/>
    </row>
    <row r="479" spans="2:42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5"/>
      <c r="AK479" s="126"/>
      <c r="AL479" s="125"/>
      <c r="AM479" s="127"/>
      <c r="AN479" s="131">
        <f>SUM(AN474:AN478)</f>
        <v>667.55</v>
      </c>
      <c r="AO479" s="127"/>
    </row>
    <row r="480" spans="2:42">
      <c r="B480" s="12"/>
      <c r="C480" s="10"/>
      <c r="N480" s="212" t="s">
        <v>7</v>
      </c>
      <c r="O480" s="213"/>
      <c r="P480" s="213"/>
      <c r="Q480" s="214"/>
      <c r="R480" s="18">
        <f>SUM(R464:R479)</f>
        <v>0</v>
      </c>
      <c r="S480" s="3"/>
      <c r="V480" s="17"/>
      <c r="X480" s="12"/>
      <c r="Y480" s="10"/>
      <c r="AJ480" s="125"/>
      <c r="AK480" s="126"/>
      <c r="AL480" s="125"/>
      <c r="AM480" s="127"/>
      <c r="AN480" s="127"/>
      <c r="AO480" s="127"/>
    </row>
    <row r="481" spans="1:43">
      <c r="B481" s="12"/>
      <c r="C481" s="10"/>
      <c r="V481" s="17"/>
      <c r="X481" s="12"/>
      <c r="Y481" s="10"/>
      <c r="AJ481" s="125"/>
      <c r="AK481" s="126"/>
      <c r="AL481" s="125"/>
      <c r="AM481" s="127"/>
      <c r="AN481" s="127"/>
      <c r="AO481" s="127"/>
    </row>
    <row r="482" spans="1:43">
      <c r="B482" s="12"/>
      <c r="C482" s="10"/>
      <c r="V482" s="17"/>
      <c r="X482" s="12"/>
      <c r="Y482" s="10"/>
      <c r="AJ482" s="125"/>
      <c r="AK482" s="126"/>
      <c r="AL482" s="125"/>
      <c r="AM482" s="127"/>
      <c r="AN482" s="127"/>
      <c r="AO482" s="127"/>
    </row>
    <row r="483" spans="1:43">
      <c r="B483" s="11"/>
      <c r="C483" s="10"/>
      <c r="V483" s="17"/>
      <c r="X483" s="11"/>
      <c r="Y483" s="10"/>
      <c r="AJ483" s="125"/>
      <c r="AK483" s="126"/>
      <c r="AL483" s="125"/>
      <c r="AM483" s="127"/>
      <c r="AN483" s="127"/>
      <c r="AO483" s="127"/>
    </row>
    <row r="484" spans="1:43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>
      <c r="E486" s="1" t="s">
        <v>19</v>
      </c>
      <c r="V486" s="17"/>
      <c r="AA486" s="1" t="s">
        <v>19</v>
      </c>
    </row>
    <row r="487" spans="1:43">
      <c r="V487" s="17"/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V496" s="17"/>
    </row>
    <row r="497" spans="2:41" ht="15" customHeight="1">
      <c r="H497" s="75"/>
      <c r="I497" s="75"/>
      <c r="J497" s="75"/>
      <c r="V497" s="17"/>
      <c r="AA497" s="216" t="s">
        <v>31</v>
      </c>
      <c r="AB497" s="216"/>
      <c r="AC497" s="216"/>
    </row>
    <row r="498" spans="2:41" ht="15" customHeight="1">
      <c r="E498" s="216"/>
      <c r="F498" s="216"/>
      <c r="H498" s="75"/>
      <c r="I498" s="75"/>
      <c r="J498" s="75"/>
      <c r="V498" s="17"/>
      <c r="AA498" s="216"/>
      <c r="AB498" s="216"/>
      <c r="AC498" s="216"/>
    </row>
    <row r="499" spans="2:41" ht="26.25">
      <c r="B499" s="24" t="s">
        <v>66</v>
      </c>
      <c r="E499" s="216" t="s">
        <v>30</v>
      </c>
      <c r="F499" s="216"/>
      <c r="V499" s="17"/>
      <c r="X499" s="22" t="s">
        <v>66</v>
      </c>
    </row>
    <row r="500" spans="2:41" ht="23.25">
      <c r="B500" s="23" t="s">
        <v>82</v>
      </c>
      <c r="C500" s="20">
        <f>IF(X462="PAGADO",0,Y467)</f>
        <v>-3085.0199999999995</v>
      </c>
      <c r="E500" s="217" t="s">
        <v>20</v>
      </c>
      <c r="F500" s="217"/>
      <c r="G500" s="217"/>
      <c r="H500" s="217"/>
      <c r="V500" s="17"/>
      <c r="X500" s="23" t="s">
        <v>32</v>
      </c>
      <c r="Y500" s="20">
        <f>IF(B500="PAGADO",0,C505)</f>
        <v>0</v>
      </c>
      <c r="AA500" s="217" t="s">
        <v>20</v>
      </c>
      <c r="AB500" s="217"/>
      <c r="AC500" s="217"/>
      <c r="AD500" s="217"/>
    </row>
    <row r="501" spans="2:41">
      <c r="B501" s="1" t="s">
        <v>0</v>
      </c>
      <c r="C501" s="19">
        <f>H524</f>
        <v>4146.03</v>
      </c>
      <c r="E501" s="2" t="s">
        <v>1</v>
      </c>
      <c r="F501" s="2" t="s">
        <v>2</v>
      </c>
      <c r="G501" s="2" t="s">
        <v>3</v>
      </c>
      <c r="H501" s="2" t="s">
        <v>4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2272.5299999999997</v>
      </c>
      <c r="AA501" s="2" t="s">
        <v>1</v>
      </c>
      <c r="AB501" s="2" t="s">
        <v>2</v>
      </c>
      <c r="AC501" s="2" t="s">
        <v>3</v>
      </c>
      <c r="AD501" s="2" t="s">
        <v>4</v>
      </c>
      <c r="AJ501" s="2" t="s">
        <v>1</v>
      </c>
      <c r="AK501" s="2" t="s">
        <v>5</v>
      </c>
      <c r="AL501" s="2" t="s">
        <v>4</v>
      </c>
      <c r="AM501" s="2" t="s">
        <v>6</v>
      </c>
      <c r="AN501" s="2" t="s">
        <v>7</v>
      </c>
      <c r="AO501" s="3"/>
    </row>
    <row r="502" spans="2:41">
      <c r="C502" s="20"/>
      <c r="E502" s="4">
        <v>45058</v>
      </c>
      <c r="F502" s="3" t="s">
        <v>194</v>
      </c>
      <c r="G502" s="3" t="s">
        <v>922</v>
      </c>
      <c r="H502" s="5">
        <v>180</v>
      </c>
      <c r="I502" t="s">
        <v>210</v>
      </c>
      <c r="N502" s="25">
        <v>45089</v>
      </c>
      <c r="O502" s="3" t="s">
        <v>930</v>
      </c>
      <c r="P502" s="3"/>
      <c r="Q502" s="3"/>
      <c r="R502" s="18">
        <v>50</v>
      </c>
      <c r="S502" s="3"/>
      <c r="V502" s="17"/>
      <c r="Y502" s="20"/>
      <c r="AA502" s="4">
        <v>45084</v>
      </c>
      <c r="AB502" s="3" t="s">
        <v>881</v>
      </c>
      <c r="AC502" s="3" t="s">
        <v>882</v>
      </c>
      <c r="AD502" s="5">
        <v>220</v>
      </c>
      <c r="AE502" t="s">
        <v>210</v>
      </c>
      <c r="AJ502" s="25">
        <v>45103</v>
      </c>
      <c r="AK502" s="3" t="s">
        <v>511</v>
      </c>
      <c r="AL502" s="3"/>
      <c r="AM502" s="3"/>
      <c r="AN502" s="18">
        <v>1000</v>
      </c>
      <c r="AO502" s="3"/>
    </row>
    <row r="503" spans="2:41">
      <c r="B503" s="1" t="s">
        <v>24</v>
      </c>
      <c r="C503" s="19">
        <f>IF(C500&gt;0,C500+C501,C501)</f>
        <v>4146.03</v>
      </c>
      <c r="E503" s="4">
        <v>45047</v>
      </c>
      <c r="F503" s="3" t="s">
        <v>387</v>
      </c>
      <c r="G503" s="3" t="s">
        <v>200</v>
      </c>
      <c r="H503" s="5">
        <v>675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2272.5299999999997</v>
      </c>
      <c r="AA503" s="4">
        <v>45115</v>
      </c>
      <c r="AB503" s="3" t="s">
        <v>882</v>
      </c>
      <c r="AC503" s="3" t="s">
        <v>881</v>
      </c>
      <c r="AD503" s="5">
        <v>170</v>
      </c>
      <c r="AE503" t="s">
        <v>210</v>
      </c>
      <c r="AJ503" s="25">
        <v>45106</v>
      </c>
      <c r="AK503" s="3" t="s">
        <v>1001</v>
      </c>
      <c r="AL503" s="3"/>
      <c r="AM503" s="3"/>
      <c r="AN503" s="18">
        <v>100</v>
      </c>
      <c r="AO503" s="3"/>
    </row>
    <row r="504" spans="2:41">
      <c r="B504" s="1" t="s">
        <v>9</v>
      </c>
      <c r="C504" s="20">
        <f>C525</f>
        <v>3262.3499999999995</v>
      </c>
      <c r="E504" s="4">
        <v>45065</v>
      </c>
      <c r="F504" s="3" t="s">
        <v>288</v>
      </c>
      <c r="G504" s="3" t="s">
        <v>427</v>
      </c>
      <c r="H504" s="5">
        <v>133.87</v>
      </c>
      <c r="I504" t="s">
        <v>270</v>
      </c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Y525</f>
        <v>1252.4100000000001</v>
      </c>
      <c r="AA504" s="4">
        <v>45089</v>
      </c>
      <c r="AB504" s="3" t="s">
        <v>972</v>
      </c>
      <c r="AC504" s="3"/>
      <c r="AD504" s="5">
        <v>115</v>
      </c>
      <c r="AE504" t="s">
        <v>210</v>
      </c>
      <c r="AJ504" s="3"/>
      <c r="AK504" s="3"/>
      <c r="AL504" s="3"/>
      <c r="AM504" s="3"/>
      <c r="AN504" s="18"/>
      <c r="AO504" s="3"/>
    </row>
    <row r="505" spans="2:41">
      <c r="B505" s="6" t="s">
        <v>26</v>
      </c>
      <c r="C505" s="21">
        <f>C503-C504</f>
        <v>883.68000000000029</v>
      </c>
      <c r="E505" s="4">
        <v>45050</v>
      </c>
      <c r="F505" s="3" t="s">
        <v>941</v>
      </c>
      <c r="G505" s="3"/>
      <c r="H505" s="5">
        <v>109.64</v>
      </c>
      <c r="I505" t="s">
        <v>270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1020.1199999999997</v>
      </c>
      <c r="AA505" s="4">
        <v>45068</v>
      </c>
      <c r="AB505" s="3" t="s">
        <v>288</v>
      </c>
      <c r="AC505" s="3" t="s">
        <v>427</v>
      </c>
      <c r="AD505" s="5">
        <v>133.87</v>
      </c>
      <c r="AE505" t="s">
        <v>270</v>
      </c>
      <c r="AJ505" s="3"/>
      <c r="AK505" s="3"/>
      <c r="AL505" s="3"/>
      <c r="AM505" s="3"/>
      <c r="AN505" s="18"/>
      <c r="AO505" s="3"/>
    </row>
    <row r="506" spans="2:41" ht="20.25" customHeight="1">
      <c r="B506" s="6"/>
      <c r="C506" s="7"/>
      <c r="E506" s="4">
        <v>45050</v>
      </c>
      <c r="F506" s="3" t="s">
        <v>942</v>
      </c>
      <c r="G506" s="3"/>
      <c r="H506" s="5">
        <v>109.64</v>
      </c>
      <c r="I506" t="s">
        <v>270</v>
      </c>
      <c r="N506" s="3"/>
      <c r="O506" s="3"/>
      <c r="P506" s="3"/>
      <c r="Q506" s="3"/>
      <c r="R506" s="18"/>
      <c r="S506" s="3"/>
      <c r="V506" s="17"/>
      <c r="X506" s="219" t="str">
        <f>IF(Y505&lt;0,"NO PAGAR","COBRAR'")</f>
        <v>COBRAR'</v>
      </c>
      <c r="Y506" s="219"/>
      <c r="AA506" s="4">
        <v>45076</v>
      </c>
      <c r="AB506" s="3" t="s">
        <v>987</v>
      </c>
      <c r="AC506" s="3" t="s">
        <v>212</v>
      </c>
      <c r="AD506" s="5">
        <v>43.66</v>
      </c>
      <c r="AE506" t="s">
        <v>270</v>
      </c>
      <c r="AJ506" s="3"/>
      <c r="AK506" s="3"/>
      <c r="AL506" s="3"/>
      <c r="AM506" s="3"/>
      <c r="AN506" s="18"/>
      <c r="AO506" s="3"/>
    </row>
    <row r="507" spans="2:41" ht="23.25">
      <c r="B507" s="219" t="str">
        <f>IF(C505&lt;0,"NO PAGAR","COBRAR'")</f>
        <v>COBRAR'</v>
      </c>
      <c r="C507" s="219"/>
      <c r="E507" s="4">
        <v>44877</v>
      </c>
      <c r="F507" s="3" t="s">
        <v>934</v>
      </c>
      <c r="G507" s="3"/>
      <c r="H507" s="5">
        <v>95</v>
      </c>
      <c r="I507" t="s">
        <v>210</v>
      </c>
      <c r="N507" s="3"/>
      <c r="O507" s="3"/>
      <c r="P507" s="3"/>
      <c r="Q507" s="3"/>
      <c r="R507" s="18"/>
      <c r="S507" s="3"/>
      <c r="V507" s="17"/>
      <c r="X507" s="6"/>
      <c r="Y507" s="8"/>
      <c r="AA507" s="4">
        <v>45040</v>
      </c>
      <c r="AB507" s="3" t="s">
        <v>138</v>
      </c>
      <c r="AC507" s="3" t="s">
        <v>86</v>
      </c>
      <c r="AD507" s="5">
        <v>170</v>
      </c>
      <c r="AE507" t="s">
        <v>270</v>
      </c>
      <c r="AJ507" s="3"/>
      <c r="AK507" s="3"/>
      <c r="AL507" s="3"/>
      <c r="AM507" s="3"/>
      <c r="AN507" s="18"/>
      <c r="AO507" s="3"/>
    </row>
    <row r="508" spans="2:41">
      <c r="B508" s="210" t="s">
        <v>9</v>
      </c>
      <c r="C508" s="211"/>
      <c r="E508" s="4">
        <v>45242</v>
      </c>
      <c r="F508" s="3" t="s">
        <v>934</v>
      </c>
      <c r="G508" s="3"/>
      <c r="H508" s="5">
        <v>95</v>
      </c>
      <c r="I508" t="s">
        <v>210</v>
      </c>
      <c r="N508" s="3"/>
      <c r="O508" s="3"/>
      <c r="P508" s="3"/>
      <c r="Q508" s="3"/>
      <c r="R508" s="18"/>
      <c r="S508" s="3"/>
      <c r="V508" s="17"/>
      <c r="X508" s="210" t="s">
        <v>9</v>
      </c>
      <c r="Y508" s="211"/>
      <c r="AA508" s="4">
        <v>45041</v>
      </c>
      <c r="AB508" s="3" t="s">
        <v>138</v>
      </c>
      <c r="AC508" s="3" t="s">
        <v>150</v>
      </c>
      <c r="AD508" s="5">
        <v>170</v>
      </c>
      <c r="AE508" t="s">
        <v>270</v>
      </c>
      <c r="AJ508" s="3"/>
      <c r="AK508" s="3"/>
      <c r="AL508" s="3"/>
      <c r="AM508" s="3"/>
      <c r="AN508" s="18"/>
      <c r="AO508" s="3"/>
    </row>
    <row r="509" spans="2:41">
      <c r="B509" s="9" t="str">
        <f>IF(Y467&lt;0,"SALDO ADELANTADO","SALDO A FAVOR '")</f>
        <v>SALDO ADELANTADO</v>
      </c>
      <c r="C509" s="10">
        <f>IF(Y467&lt;=0,Y467*-1)</f>
        <v>3085.0199999999995</v>
      </c>
      <c r="E509" s="4">
        <v>45036</v>
      </c>
      <c r="F509" s="3" t="s">
        <v>138</v>
      </c>
      <c r="G509" s="3" t="s">
        <v>200</v>
      </c>
      <c r="H509" s="5">
        <v>170</v>
      </c>
      <c r="I509" t="s">
        <v>270</v>
      </c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 FAVOR'</v>
      </c>
      <c r="Y509" s="10" t="b">
        <f>IF(C505&lt;=0,C505*-1)</f>
        <v>0</v>
      </c>
      <c r="AA509" s="4">
        <v>45070</v>
      </c>
      <c r="AB509" s="3" t="s">
        <v>201</v>
      </c>
      <c r="AC509" s="3" t="s">
        <v>86</v>
      </c>
      <c r="AD509" s="5">
        <v>170</v>
      </c>
      <c r="AE509" t="s">
        <v>270</v>
      </c>
      <c r="AJ509" s="3"/>
      <c r="AK509" s="3"/>
      <c r="AL509" s="3"/>
      <c r="AM509" s="3"/>
      <c r="AN509" s="18"/>
      <c r="AO509" s="3"/>
    </row>
    <row r="510" spans="2:41">
      <c r="B510" s="11" t="s">
        <v>10</v>
      </c>
      <c r="C510" s="10">
        <f>R518</f>
        <v>50</v>
      </c>
      <c r="E510" s="4">
        <v>45043</v>
      </c>
      <c r="F510" s="3" t="s">
        <v>138</v>
      </c>
      <c r="G510" s="3" t="s">
        <v>155</v>
      </c>
      <c r="H510" s="5">
        <v>380</v>
      </c>
      <c r="I510" t="s">
        <v>270</v>
      </c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AN518</f>
        <v>1100</v>
      </c>
      <c r="AA510" s="4">
        <v>45072</v>
      </c>
      <c r="AB510" s="3" t="s">
        <v>201</v>
      </c>
      <c r="AC510" s="3" t="s">
        <v>143</v>
      </c>
      <c r="AD510" s="5">
        <v>200</v>
      </c>
      <c r="AE510" t="s">
        <v>210</v>
      </c>
      <c r="AJ510" s="3"/>
      <c r="AK510" s="3"/>
      <c r="AL510" s="3"/>
      <c r="AM510" s="3"/>
      <c r="AN510" s="18"/>
      <c r="AO510" s="3"/>
    </row>
    <row r="511" spans="2:41">
      <c r="B511" s="11" t="s">
        <v>11</v>
      </c>
      <c r="C511" s="10"/>
      <c r="E511" s="4">
        <v>45049</v>
      </c>
      <c r="F511" s="3" t="s">
        <v>288</v>
      </c>
      <c r="G511" s="3" t="s">
        <v>656</v>
      </c>
      <c r="H511" s="5">
        <v>160</v>
      </c>
      <c r="I511" t="s">
        <v>270</v>
      </c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>
        <v>45079</v>
      </c>
      <c r="AB511" s="3" t="s">
        <v>201</v>
      </c>
      <c r="AC511" s="3" t="s">
        <v>86</v>
      </c>
      <c r="AD511" s="5">
        <v>170</v>
      </c>
      <c r="AE511" t="s">
        <v>270</v>
      </c>
      <c r="AJ511" s="3"/>
      <c r="AK511" s="3"/>
      <c r="AL511" s="3"/>
      <c r="AM511" s="3"/>
      <c r="AN511" s="18"/>
      <c r="AO511" s="3"/>
    </row>
    <row r="512" spans="2:41">
      <c r="B512" s="11" t="s">
        <v>12</v>
      </c>
      <c r="C512" s="10">
        <v>30</v>
      </c>
      <c r="E512" s="4">
        <v>45054</v>
      </c>
      <c r="F512" s="3" t="s">
        <v>288</v>
      </c>
      <c r="G512" s="3" t="s">
        <v>251</v>
      </c>
      <c r="H512" s="5">
        <v>145.54</v>
      </c>
      <c r="I512" t="s">
        <v>270</v>
      </c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>
        <v>45085</v>
      </c>
      <c r="AB512" s="3" t="s">
        <v>201</v>
      </c>
      <c r="AC512" s="3" t="s">
        <v>155</v>
      </c>
      <c r="AD512" s="5">
        <v>330</v>
      </c>
      <c r="AE512" t="s">
        <v>270</v>
      </c>
      <c r="AJ512" s="3"/>
      <c r="AK512" s="3"/>
      <c r="AL512" s="3"/>
      <c r="AM512" s="3"/>
      <c r="AN512" s="18"/>
      <c r="AO512" s="3"/>
    </row>
    <row r="513" spans="2:42">
      <c r="B513" s="11" t="s">
        <v>13</v>
      </c>
      <c r="C513" s="10"/>
      <c r="E513" s="4">
        <v>45055</v>
      </c>
      <c r="F513" s="3" t="s">
        <v>251</v>
      </c>
      <c r="G513" s="3" t="s">
        <v>212</v>
      </c>
      <c r="H513" s="5">
        <v>145.54</v>
      </c>
      <c r="I513" t="s">
        <v>270</v>
      </c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>
        <v>45085</v>
      </c>
      <c r="AB513" s="3" t="s">
        <v>201</v>
      </c>
      <c r="AC513" s="3" t="s">
        <v>150</v>
      </c>
      <c r="AD513" s="5">
        <v>180</v>
      </c>
      <c r="AE513" t="s">
        <v>270</v>
      </c>
      <c r="AJ513" s="3"/>
      <c r="AK513" s="3"/>
      <c r="AL513" s="3"/>
      <c r="AM513" s="3"/>
      <c r="AN513" s="18"/>
      <c r="AO513" s="3"/>
    </row>
    <row r="514" spans="2:42">
      <c r="B514" s="11" t="s">
        <v>14</v>
      </c>
      <c r="C514" s="10"/>
      <c r="E514" s="4">
        <v>45056</v>
      </c>
      <c r="F514" s="3" t="s">
        <v>288</v>
      </c>
      <c r="G514" s="3" t="s">
        <v>940</v>
      </c>
      <c r="H514" s="5">
        <v>133.87</v>
      </c>
      <c r="I514" t="s">
        <v>270</v>
      </c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>
        <v>45097</v>
      </c>
      <c r="AB514" s="3" t="s">
        <v>1000</v>
      </c>
      <c r="AC514" s="3"/>
      <c r="AD514" s="5">
        <v>100</v>
      </c>
      <c r="AE514" t="s">
        <v>270</v>
      </c>
      <c r="AJ514" s="3"/>
      <c r="AK514" s="3"/>
      <c r="AL514" s="3"/>
      <c r="AM514" s="3"/>
      <c r="AN514" s="18"/>
      <c r="AO514" s="3"/>
    </row>
    <row r="515" spans="2:42">
      <c r="B515" s="11" t="s">
        <v>15</v>
      </c>
      <c r="C515" s="10"/>
      <c r="E515" s="4">
        <v>45065</v>
      </c>
      <c r="F515" s="3" t="s">
        <v>288</v>
      </c>
      <c r="G515" s="3" t="s">
        <v>427</v>
      </c>
      <c r="H515" s="5">
        <v>133.87</v>
      </c>
      <c r="I515" t="s">
        <v>270</v>
      </c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>
        <v>45098</v>
      </c>
      <c r="AB515" s="3" t="s">
        <v>1000</v>
      </c>
      <c r="AC515" s="3"/>
      <c r="AD515" s="5">
        <v>100</v>
      </c>
      <c r="AE515" t="s">
        <v>270</v>
      </c>
      <c r="AJ515" s="3"/>
      <c r="AK515" s="3"/>
      <c r="AL515" s="3"/>
      <c r="AM515" s="3"/>
      <c r="AN515" s="18"/>
      <c r="AO515" s="3"/>
    </row>
    <row r="516" spans="2:42">
      <c r="B516" s="11" t="s">
        <v>954</v>
      </c>
      <c r="C516" s="10">
        <v>97.33</v>
      </c>
      <c r="E516" s="25">
        <v>45065</v>
      </c>
      <c r="F516" s="3" t="s">
        <v>943</v>
      </c>
      <c r="G516" s="3"/>
      <c r="H516" s="5">
        <v>194.06</v>
      </c>
      <c r="I516" t="s">
        <v>270</v>
      </c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212" t="s">
        <v>7</v>
      </c>
      <c r="AB516" s="213"/>
      <c r="AC516" s="214"/>
      <c r="AD516" s="5">
        <f>SUM(AD502:AD515)</f>
        <v>2272.5299999999997</v>
      </c>
      <c r="AJ516" s="3"/>
      <c r="AK516" s="3"/>
      <c r="AL516" s="3"/>
      <c r="AM516" s="3"/>
      <c r="AN516" s="18"/>
      <c r="AO516" s="3"/>
    </row>
    <row r="517" spans="2:42">
      <c r="B517" s="11" t="s">
        <v>17</v>
      </c>
      <c r="C517" s="10"/>
      <c r="E517" s="149">
        <v>45089</v>
      </c>
      <c r="F517" s="148" t="s">
        <v>946</v>
      </c>
      <c r="G517" s="148"/>
      <c r="H517" s="18">
        <v>100</v>
      </c>
      <c r="I517" t="s">
        <v>270</v>
      </c>
      <c r="N517" s="3"/>
      <c r="O517" s="3"/>
      <c r="P517" s="3"/>
      <c r="Q517" s="3"/>
      <c r="R517" s="18"/>
      <c r="S517" s="3"/>
      <c r="V517" s="17"/>
      <c r="X517" s="11" t="s">
        <v>977</v>
      </c>
      <c r="Y517" s="10">
        <v>152.41</v>
      </c>
      <c r="AA517" s="13"/>
      <c r="AB517" s="13"/>
      <c r="AC517" s="13"/>
      <c r="AJ517" s="3"/>
      <c r="AK517" s="3"/>
      <c r="AL517" s="3"/>
      <c r="AM517" s="3"/>
      <c r="AN517" s="18"/>
      <c r="AO517" s="3"/>
    </row>
    <row r="518" spans="2:42" ht="15.75" thickBot="1">
      <c r="B518" s="12"/>
      <c r="C518" s="10"/>
      <c r="E518" s="25">
        <v>45051</v>
      </c>
      <c r="F518" s="3" t="s">
        <v>329</v>
      </c>
      <c r="G518" s="3" t="s">
        <v>949</v>
      </c>
      <c r="H518" s="18">
        <v>285</v>
      </c>
      <c r="I518" t="s">
        <v>270</v>
      </c>
      <c r="N518" s="212" t="s">
        <v>7</v>
      </c>
      <c r="O518" s="213"/>
      <c r="P518" s="213"/>
      <c r="Q518" s="214"/>
      <c r="R518" s="18">
        <f>SUM(R502:R517)</f>
        <v>50</v>
      </c>
      <c r="S518" s="3"/>
      <c r="V518" s="17"/>
      <c r="X518" s="12"/>
      <c r="Y518" s="10"/>
      <c r="AJ518" s="212" t="s">
        <v>7</v>
      </c>
      <c r="AK518" s="213"/>
      <c r="AL518" s="213"/>
      <c r="AM518" s="214"/>
      <c r="AN518" s="18">
        <f>SUM(AN502:AN517)</f>
        <v>1100</v>
      </c>
      <c r="AO518" s="3"/>
    </row>
    <row r="519" spans="2:42" ht="27" thickBot="1">
      <c r="B519" s="12"/>
      <c r="C519" s="10"/>
      <c r="E519" s="25">
        <v>45063</v>
      </c>
      <c r="F519" s="3" t="s">
        <v>329</v>
      </c>
      <c r="G519" s="3" t="s">
        <v>500</v>
      </c>
      <c r="H519" s="18">
        <v>330</v>
      </c>
      <c r="I519" t="s">
        <v>270</v>
      </c>
      <c r="V519" s="17"/>
      <c r="X519" s="12"/>
      <c r="Y519" s="10"/>
      <c r="AJ519" s="151">
        <v>20230608</v>
      </c>
      <c r="AK519" s="151" t="s">
        <v>472</v>
      </c>
      <c r="AL519" s="151" t="s">
        <v>973</v>
      </c>
      <c r="AM519" s="151" t="s">
        <v>474</v>
      </c>
      <c r="AN519" s="153">
        <v>152.41</v>
      </c>
      <c r="AO519" s="152">
        <v>87089</v>
      </c>
      <c r="AP519" s="151">
        <v>3996</v>
      </c>
    </row>
    <row r="520" spans="2:42">
      <c r="B520" s="12"/>
      <c r="C520" s="10"/>
      <c r="E520" s="25">
        <v>45064</v>
      </c>
      <c r="F520" s="3" t="s">
        <v>329</v>
      </c>
      <c r="G520" s="3" t="s">
        <v>949</v>
      </c>
      <c r="H520" s="18">
        <v>285</v>
      </c>
      <c r="I520" t="s">
        <v>270</v>
      </c>
      <c r="V520" s="17"/>
      <c r="X520" s="12"/>
      <c r="Y520" s="10"/>
    </row>
    <row r="521" spans="2:42">
      <c r="B521" s="12"/>
      <c r="C521" s="10"/>
      <c r="E521" s="52">
        <v>45064</v>
      </c>
      <c r="F521" s="3" t="s">
        <v>329</v>
      </c>
      <c r="G521" s="3" t="s">
        <v>949</v>
      </c>
      <c r="H521" s="18">
        <v>285</v>
      </c>
      <c r="I521" t="s">
        <v>210</v>
      </c>
      <c r="V521" s="17"/>
      <c r="X521" s="12"/>
      <c r="Y521" s="10"/>
      <c r="AA521" s="14"/>
    </row>
    <row r="522" spans="2:42">
      <c r="B522" s="12"/>
      <c r="C522" s="10"/>
      <c r="E522" s="3"/>
      <c r="F522" s="3"/>
      <c r="G522" s="3"/>
      <c r="H522" s="18"/>
      <c r="V522" s="17"/>
      <c r="X522" s="12"/>
      <c r="Y522" s="10"/>
    </row>
    <row r="523" spans="2:42">
      <c r="B523" s="12"/>
      <c r="C523" s="10"/>
      <c r="E523" s="3"/>
      <c r="F523" s="3"/>
      <c r="G523" s="3"/>
      <c r="H523" s="18"/>
      <c r="V523" s="17"/>
      <c r="X523" s="12"/>
      <c r="Y523" s="10"/>
    </row>
    <row r="524" spans="2:42">
      <c r="B524" s="12"/>
      <c r="C524" s="10"/>
      <c r="E524" s="224" t="s">
        <v>955</v>
      </c>
      <c r="F524" s="225"/>
      <c r="G524" s="226"/>
      <c r="H524" s="150">
        <f>SUM(H502:H523)</f>
        <v>4146.03</v>
      </c>
      <c r="V524" s="17"/>
      <c r="X524" s="12"/>
      <c r="Y524" s="10"/>
    </row>
    <row r="525" spans="2:42">
      <c r="B525" s="15" t="s">
        <v>18</v>
      </c>
      <c r="C525" s="16">
        <f>SUM(C509:C524)</f>
        <v>3262.3499999999995</v>
      </c>
      <c r="D525" t="s">
        <v>22</v>
      </c>
      <c r="E525" t="s">
        <v>21</v>
      </c>
      <c r="V525" s="17"/>
      <c r="X525" s="15" t="s">
        <v>18</v>
      </c>
      <c r="Y525" s="16">
        <f>SUM(Y509:Y524)</f>
        <v>1252.4100000000001</v>
      </c>
      <c r="Z525" t="s">
        <v>22</v>
      </c>
      <c r="AA525" t="s">
        <v>21</v>
      </c>
    </row>
    <row r="526" spans="2:42">
      <c r="E526" s="1" t="s">
        <v>19</v>
      </c>
      <c r="V526" s="17"/>
      <c r="AA526" s="1" t="s">
        <v>19</v>
      </c>
    </row>
    <row r="527" spans="2:42">
      <c r="V527" s="17"/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  <c r="AC545" s="215" t="s">
        <v>29</v>
      </c>
      <c r="AD545" s="215"/>
      <c r="AE545" s="215"/>
    </row>
    <row r="546" spans="2:41" ht="21.75" customHeight="1">
      <c r="H546" s="75" t="s">
        <v>28</v>
      </c>
      <c r="I546" s="75"/>
      <c r="J546" s="75"/>
      <c r="V546" s="17"/>
      <c r="AC546" s="215"/>
      <c r="AD546" s="215"/>
      <c r="AE546" s="215"/>
    </row>
    <row r="547" spans="2:41" ht="15" customHeight="1">
      <c r="H547" s="75"/>
      <c r="I547" s="75"/>
      <c r="J547" s="75"/>
      <c r="V547" s="17"/>
      <c r="AC547" s="215"/>
      <c r="AD547" s="215"/>
      <c r="AE547" s="215"/>
    </row>
    <row r="548" spans="2:41">
      <c r="V548" s="17"/>
    </row>
    <row r="549" spans="2:41">
      <c r="V549" s="17"/>
    </row>
    <row r="550" spans="2:41" ht="23.25">
      <c r="B550" s="22" t="s">
        <v>67</v>
      </c>
      <c r="V550" s="17"/>
      <c r="X550" s="22" t="s">
        <v>67</v>
      </c>
    </row>
    <row r="551" spans="2:41" ht="23.25">
      <c r="B551" s="23" t="s">
        <v>32</v>
      </c>
      <c r="C551" s="20">
        <f>IF(X500="PAGADO",0,Y505)</f>
        <v>1020.1199999999997</v>
      </c>
      <c r="E551" s="217" t="s">
        <v>20</v>
      </c>
      <c r="F551" s="217"/>
      <c r="G551" s="217"/>
      <c r="H551" s="217"/>
      <c r="V551" s="17"/>
      <c r="X551" s="23" t="s">
        <v>32</v>
      </c>
      <c r="Y551" s="20">
        <f>IF(B551="PAGADO",0,C556)</f>
        <v>-153.00000000000023</v>
      </c>
      <c r="AA551" s="217" t="s">
        <v>20</v>
      </c>
      <c r="AB551" s="217"/>
      <c r="AC551" s="217"/>
      <c r="AD551" s="217"/>
    </row>
    <row r="552" spans="2:41">
      <c r="B552" s="1" t="s">
        <v>0</v>
      </c>
      <c r="C552" s="19">
        <f>H567</f>
        <v>490</v>
      </c>
      <c r="E552" s="2" t="s">
        <v>1</v>
      </c>
      <c r="F552" s="2" t="s">
        <v>2</v>
      </c>
      <c r="G552" s="2" t="s">
        <v>3</v>
      </c>
      <c r="H552" s="2" t="s">
        <v>4</v>
      </c>
      <c r="N552" s="2" t="s">
        <v>1</v>
      </c>
      <c r="O552" s="2" t="s">
        <v>5</v>
      </c>
      <c r="P552" s="2" t="s">
        <v>4</v>
      </c>
      <c r="Q552" s="2" t="s">
        <v>6</v>
      </c>
      <c r="R552" s="2" t="s">
        <v>7</v>
      </c>
      <c r="S552" s="3"/>
      <c r="V552" s="17"/>
      <c r="X552" s="1" t="s">
        <v>0</v>
      </c>
      <c r="Y552" s="19">
        <f>AD567</f>
        <v>1445.4899999999998</v>
      </c>
      <c r="AA552" s="2" t="s">
        <v>1</v>
      </c>
      <c r="AB552" s="2" t="s">
        <v>2</v>
      </c>
      <c r="AC552" s="2" t="s">
        <v>3</v>
      </c>
      <c r="AD552" s="2" t="s">
        <v>4</v>
      </c>
      <c r="AJ552" s="2" t="s">
        <v>1</v>
      </c>
      <c r="AK552" s="2" t="s">
        <v>5</v>
      </c>
      <c r="AL552" s="2" t="s">
        <v>4</v>
      </c>
      <c r="AM552" s="2" t="s">
        <v>6</v>
      </c>
      <c r="AN552" s="2" t="s">
        <v>7</v>
      </c>
      <c r="AO552" s="3"/>
    </row>
    <row r="553" spans="2:41">
      <c r="C553" s="20"/>
      <c r="E553" s="4">
        <v>45093</v>
      </c>
      <c r="F553" s="3" t="s">
        <v>88</v>
      </c>
      <c r="G553" s="3" t="s">
        <v>89</v>
      </c>
      <c r="H553" s="5">
        <v>200</v>
      </c>
      <c r="I553" t="s">
        <v>210</v>
      </c>
      <c r="N553" s="25">
        <v>45111</v>
      </c>
      <c r="O553" s="3" t="s">
        <v>1033</v>
      </c>
      <c r="P553" s="3"/>
      <c r="Q553" s="3"/>
      <c r="R553" s="18">
        <v>1134.51</v>
      </c>
      <c r="S553" s="3"/>
      <c r="V553" s="17"/>
      <c r="Y553" s="20"/>
      <c r="AA553" s="4">
        <v>45087</v>
      </c>
      <c r="AB553" s="3" t="s">
        <v>201</v>
      </c>
      <c r="AC553" s="3" t="s">
        <v>89</v>
      </c>
      <c r="AD553" s="5">
        <v>170</v>
      </c>
      <c r="AE553" t="s">
        <v>270</v>
      </c>
      <c r="AJ553" s="25">
        <v>45119</v>
      </c>
      <c r="AK553" s="3" t="s">
        <v>1059</v>
      </c>
      <c r="AL553" s="3">
        <v>80</v>
      </c>
      <c r="AM553" s="3"/>
      <c r="AN553" s="18">
        <v>80</v>
      </c>
      <c r="AO553" s="3"/>
    </row>
    <row r="554" spans="2:41">
      <c r="B554" s="1" t="s">
        <v>24</v>
      </c>
      <c r="C554" s="19">
        <f>IF(C551&gt;0,C551+C552,C552)</f>
        <v>1510.1199999999997</v>
      </c>
      <c r="E554" s="4">
        <v>45097</v>
      </c>
      <c r="F554" s="3" t="s">
        <v>88</v>
      </c>
      <c r="G554" s="3" t="s">
        <v>141</v>
      </c>
      <c r="H554" s="5">
        <v>140</v>
      </c>
      <c r="I554" t="s">
        <v>210</v>
      </c>
      <c r="N554" s="25">
        <v>45112</v>
      </c>
      <c r="O554" s="3" t="s">
        <v>1035</v>
      </c>
      <c r="P554" s="3"/>
      <c r="Q554" s="3"/>
      <c r="R554" s="18">
        <v>76.5</v>
      </c>
      <c r="S554" s="3"/>
      <c r="V554" s="17"/>
      <c r="X554" s="1" t="s">
        <v>24</v>
      </c>
      <c r="Y554" s="19">
        <f>IF(Y551&gt;0,Y551+Y552,Y552)</f>
        <v>1445.4899999999998</v>
      </c>
      <c r="AA554" s="4">
        <v>45091</v>
      </c>
      <c r="AB554" s="3" t="s">
        <v>201</v>
      </c>
      <c r="AC554" s="3" t="s">
        <v>89</v>
      </c>
      <c r="AD554" s="5">
        <v>170</v>
      </c>
      <c r="AE554" t="s">
        <v>270</v>
      </c>
      <c r="AJ554" s="3"/>
      <c r="AK554" s="3"/>
      <c r="AL554" s="3"/>
      <c r="AM554" s="3"/>
      <c r="AN554" s="18"/>
      <c r="AO554" s="3"/>
    </row>
    <row r="555" spans="2:41">
      <c r="B555" s="1" t="s">
        <v>9</v>
      </c>
      <c r="C555" s="20">
        <f>C571</f>
        <v>1663.12</v>
      </c>
      <c r="E555" s="4">
        <v>45098</v>
      </c>
      <c r="F555" s="3" t="s">
        <v>88</v>
      </c>
      <c r="G555" s="3" t="s">
        <v>89</v>
      </c>
      <c r="H555" s="5">
        <v>150</v>
      </c>
      <c r="I555" t="s">
        <v>210</v>
      </c>
      <c r="N555" s="25">
        <v>45112</v>
      </c>
      <c r="O555" s="3" t="s">
        <v>1036</v>
      </c>
      <c r="P555" s="3"/>
      <c r="Q555" s="3"/>
      <c r="R555" s="18">
        <v>76.5</v>
      </c>
      <c r="S555" s="3"/>
      <c r="V555" s="17"/>
      <c r="X555" s="1" t="s">
        <v>9</v>
      </c>
      <c r="Y555" s="20">
        <f>Y571</f>
        <v>293.00000000000023</v>
      </c>
      <c r="AA555" s="4">
        <v>45092</v>
      </c>
      <c r="AB555" s="3" t="s">
        <v>201</v>
      </c>
      <c r="AC555" s="3" t="s">
        <v>141</v>
      </c>
      <c r="AD555" s="5">
        <v>180</v>
      </c>
      <c r="AE555" t="s">
        <v>270</v>
      </c>
      <c r="AJ555" s="3"/>
      <c r="AK555" s="3"/>
      <c r="AL555" s="3"/>
      <c r="AM555" s="3"/>
      <c r="AN555" s="18"/>
      <c r="AO555" s="3"/>
    </row>
    <row r="556" spans="2:41">
      <c r="B556" s="6" t="s">
        <v>25</v>
      </c>
      <c r="C556" s="21">
        <f>C554-C555</f>
        <v>-153.00000000000023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6" t="s">
        <v>8</v>
      </c>
      <c r="Y556" s="21">
        <f>Y554-Y555</f>
        <v>1152.4899999999996</v>
      </c>
      <c r="AA556" s="4">
        <v>45133</v>
      </c>
      <c r="AB556" s="3" t="s">
        <v>1052</v>
      </c>
      <c r="AC556" s="3" t="s">
        <v>89</v>
      </c>
      <c r="AD556" s="5">
        <v>75</v>
      </c>
      <c r="AE556" t="s">
        <v>270</v>
      </c>
      <c r="AJ556" s="3"/>
      <c r="AK556" s="3"/>
      <c r="AL556" s="3"/>
      <c r="AM556" s="3"/>
      <c r="AN556" s="18"/>
      <c r="AO556" s="3"/>
    </row>
    <row r="557" spans="2:41" ht="26.25">
      <c r="B557" s="218" t="str">
        <f>IF(C556&lt;0,"NO PAGAR","COBRAR")</f>
        <v>NO PAGAR</v>
      </c>
      <c r="C557" s="218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218" t="str">
        <f>IF(Y556&lt;0,"NO PAGAR","COBRAR")</f>
        <v>COBRAR</v>
      </c>
      <c r="Y557" s="218"/>
      <c r="AA557" s="4">
        <v>45105</v>
      </c>
      <c r="AB557" s="3" t="s">
        <v>1052</v>
      </c>
      <c r="AC557" s="3" t="s">
        <v>89</v>
      </c>
      <c r="AD557" s="5">
        <v>75</v>
      </c>
      <c r="AE557" t="s">
        <v>270</v>
      </c>
      <c r="AJ557" s="3"/>
      <c r="AK557" s="3"/>
      <c r="AL557" s="3"/>
      <c r="AM557" s="3"/>
      <c r="AN557" s="18"/>
      <c r="AO557" s="3"/>
    </row>
    <row r="558" spans="2:41">
      <c r="B558" s="210" t="s">
        <v>9</v>
      </c>
      <c r="C558" s="211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210" t="s">
        <v>9</v>
      </c>
      <c r="Y558" s="211"/>
      <c r="AA558" s="4">
        <v>45107</v>
      </c>
      <c r="AB558" s="3" t="s">
        <v>1052</v>
      </c>
      <c r="AC558" s="3" t="s">
        <v>89</v>
      </c>
      <c r="AD558" s="5">
        <v>75</v>
      </c>
      <c r="AE558" t="s">
        <v>270</v>
      </c>
      <c r="AJ558" s="3"/>
      <c r="AK558" s="3"/>
      <c r="AL558" s="3"/>
      <c r="AM558" s="3"/>
      <c r="AN558" s="18"/>
      <c r="AO558" s="3"/>
    </row>
    <row r="559" spans="2:41">
      <c r="B559" s="9" t="e">
        <f>IF(#REF!&lt;0,"SALDO A FAVOR","SALDO ADELANTAD0'")</f>
        <v>#REF!</v>
      </c>
      <c r="C559" s="10" t="b">
        <f>IF(Y505&lt;=0,Y505*-1)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9" t="str">
        <f>IF(C556&lt;0,"SALDO ADELANTADO","SALDO A FAVOR'")</f>
        <v>SALDO ADELANTADO</v>
      </c>
      <c r="Y559" s="10">
        <f>IF(C556&lt;=0,C556*-1)</f>
        <v>153.00000000000023</v>
      </c>
      <c r="AA559" s="4">
        <v>45062</v>
      </c>
      <c r="AB559" s="3" t="s">
        <v>1057</v>
      </c>
      <c r="AC559" s="3" t="s">
        <v>230</v>
      </c>
      <c r="AD559" s="5">
        <v>130</v>
      </c>
      <c r="AE559" t="s">
        <v>270</v>
      </c>
      <c r="AJ559" s="3"/>
      <c r="AK559" s="3"/>
      <c r="AL559" s="3"/>
      <c r="AM559" s="3"/>
      <c r="AN559" s="18"/>
      <c r="AO559" s="3"/>
    </row>
    <row r="560" spans="2:41">
      <c r="B560" s="11" t="s">
        <v>10</v>
      </c>
      <c r="C560" s="10">
        <f>R569</f>
        <v>1287.51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10</v>
      </c>
      <c r="Y560" s="10">
        <f>AN569</f>
        <v>80</v>
      </c>
      <c r="AA560" s="4">
        <v>45076</v>
      </c>
      <c r="AB560" s="3" t="s">
        <v>1060</v>
      </c>
      <c r="AC560" s="3" t="s">
        <v>89</v>
      </c>
      <c r="AD560" s="5">
        <v>145.54</v>
      </c>
      <c r="AE560" t="s">
        <v>270</v>
      </c>
      <c r="AJ560" s="3"/>
      <c r="AK560" s="3"/>
      <c r="AL560" s="3"/>
      <c r="AM560" s="3"/>
      <c r="AN560" s="18"/>
      <c r="AO560" s="3"/>
    </row>
    <row r="561" spans="2:41">
      <c r="B561" s="11" t="s">
        <v>11</v>
      </c>
      <c r="C561" s="10">
        <v>80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11</v>
      </c>
      <c r="Y561" s="10"/>
      <c r="AA561" s="4">
        <v>45082</v>
      </c>
      <c r="AB561" s="3" t="s">
        <v>1060</v>
      </c>
      <c r="AC561" s="3" t="s">
        <v>89</v>
      </c>
      <c r="AD561" s="5">
        <v>145.54</v>
      </c>
      <c r="AE561" t="s">
        <v>270</v>
      </c>
      <c r="AJ561" s="3"/>
      <c r="AK561" s="3"/>
      <c r="AL561" s="3"/>
      <c r="AM561" s="3"/>
      <c r="AN561" s="18"/>
      <c r="AO561" s="3"/>
    </row>
    <row r="562" spans="2:41">
      <c r="B562" s="11" t="s">
        <v>12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12</v>
      </c>
      <c r="Y562" s="10">
        <v>60</v>
      </c>
      <c r="AA562" s="4">
        <v>45119</v>
      </c>
      <c r="AB562" s="3" t="s">
        <v>1060</v>
      </c>
      <c r="AC562" s="3" t="s">
        <v>427</v>
      </c>
      <c r="AD562" s="5">
        <v>133.87</v>
      </c>
      <c r="AE562" t="s">
        <v>270</v>
      </c>
      <c r="AJ562" s="3"/>
      <c r="AK562" s="3"/>
      <c r="AL562" s="3"/>
      <c r="AM562" s="3"/>
      <c r="AN562" s="18"/>
      <c r="AO562" s="3"/>
    </row>
    <row r="563" spans="2:41">
      <c r="B563" s="11" t="s">
        <v>13</v>
      </c>
      <c r="C563" s="10">
        <v>20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13</v>
      </c>
      <c r="Y563" s="10"/>
      <c r="AA563" s="4">
        <v>45094</v>
      </c>
      <c r="AB563" s="3" t="s">
        <v>1060</v>
      </c>
      <c r="AC563" s="3" t="s">
        <v>1061</v>
      </c>
      <c r="AD563" s="5">
        <v>145.54</v>
      </c>
      <c r="AE563" t="s">
        <v>270</v>
      </c>
      <c r="AJ563" s="3"/>
      <c r="AK563" s="3"/>
      <c r="AL563" s="3"/>
      <c r="AM563" s="3"/>
      <c r="AN563" s="18"/>
      <c r="AO563" s="3"/>
    </row>
    <row r="564" spans="2:41">
      <c r="B564" s="11" t="s">
        <v>1025</v>
      </c>
      <c r="C564" s="10">
        <v>95.61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14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15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15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16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16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1023</v>
      </c>
      <c r="C567" s="10">
        <v>180</v>
      </c>
      <c r="E567" s="212" t="s">
        <v>7</v>
      </c>
      <c r="F567" s="213"/>
      <c r="G567" s="214"/>
      <c r="H567" s="5">
        <f>SUM(H553:H566)</f>
        <v>490</v>
      </c>
      <c r="N567" s="3"/>
      <c r="O567" s="3"/>
      <c r="P567" s="3"/>
      <c r="Q567" s="3"/>
      <c r="R567" s="18"/>
      <c r="S567" s="3"/>
      <c r="V567" s="17"/>
      <c r="X567" s="11" t="s">
        <v>17</v>
      </c>
      <c r="Y567" s="10"/>
      <c r="AA567" s="212" t="s">
        <v>7</v>
      </c>
      <c r="AB567" s="213"/>
      <c r="AC567" s="214"/>
      <c r="AD567" s="5">
        <f>SUM(AD553:AD566)</f>
        <v>1445.4899999999998</v>
      </c>
      <c r="AJ567" s="3"/>
      <c r="AK567" s="3"/>
      <c r="AL567" s="3"/>
      <c r="AM567" s="3"/>
      <c r="AN567" s="18"/>
      <c r="AO567" s="3"/>
    </row>
    <row r="568" spans="2:41">
      <c r="B568" s="12"/>
      <c r="C568" s="10"/>
      <c r="E568" s="13"/>
      <c r="F568" s="13"/>
      <c r="G568" s="13"/>
      <c r="N568" s="3"/>
      <c r="O568" s="3"/>
      <c r="P568" s="3"/>
      <c r="Q568" s="3"/>
      <c r="R568" s="18"/>
      <c r="S568" s="3"/>
      <c r="V568" s="17"/>
      <c r="X568" s="12"/>
      <c r="Y568" s="10"/>
      <c r="AA568" s="13"/>
      <c r="AB568" s="13"/>
      <c r="AC568" s="13"/>
      <c r="AJ568" s="3"/>
      <c r="AK568" s="3"/>
      <c r="AL568" s="3"/>
      <c r="AM568" s="3"/>
      <c r="AN568" s="18"/>
      <c r="AO568" s="3"/>
    </row>
    <row r="569" spans="2:41" ht="15.75" thickBot="1">
      <c r="B569" s="12"/>
      <c r="C569" s="10"/>
      <c r="N569" s="212" t="s">
        <v>7</v>
      </c>
      <c r="O569" s="213"/>
      <c r="P569" s="213"/>
      <c r="Q569" s="214"/>
      <c r="R569" s="18">
        <f>SUM(R553:R568)</f>
        <v>1287.51</v>
      </c>
      <c r="S569" s="3"/>
      <c r="V569" s="17"/>
      <c r="X569" s="12"/>
      <c r="Y569" s="10"/>
      <c r="AJ569" s="212" t="s">
        <v>7</v>
      </c>
      <c r="AK569" s="213"/>
      <c r="AL569" s="213"/>
      <c r="AM569" s="214"/>
      <c r="AN569" s="18">
        <f>SUM(AN553:AN568)</f>
        <v>80</v>
      </c>
      <c r="AO569" s="3"/>
    </row>
    <row r="570" spans="2:41" ht="27" thickBot="1">
      <c r="B570" s="12"/>
      <c r="C570" s="10"/>
      <c r="N570" s="151">
        <v>20230627</v>
      </c>
      <c r="O570" s="151" t="s">
        <v>472</v>
      </c>
      <c r="P570" s="151" t="s">
        <v>474</v>
      </c>
      <c r="Q570" s="153">
        <v>180</v>
      </c>
      <c r="R570" s="151">
        <v>102.858</v>
      </c>
      <c r="S570" s="151">
        <v>0</v>
      </c>
      <c r="V570" s="17"/>
      <c r="X570" s="12"/>
      <c r="Y570" s="10"/>
    </row>
    <row r="571" spans="2:41">
      <c r="B571" s="15" t="s">
        <v>18</v>
      </c>
      <c r="C571" s="16">
        <f>SUM(C559:C570)</f>
        <v>1663.12</v>
      </c>
      <c r="V571" s="17"/>
      <c r="X571" s="15" t="s">
        <v>18</v>
      </c>
      <c r="Y571" s="16">
        <f>SUM(Y559:Y570)</f>
        <v>293.00000000000023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 ht="26.25" customHeight="1">
      <c r="H584" s="75" t="s">
        <v>30</v>
      </c>
      <c r="I584" s="75"/>
      <c r="J584" s="75"/>
      <c r="V584" s="17"/>
      <c r="AA584" s="216" t="s">
        <v>31</v>
      </c>
      <c r="AB584" s="216"/>
      <c r="AC584" s="216"/>
    </row>
    <row r="585" spans="1:43" ht="23.25">
      <c r="B585" s="24" t="s">
        <v>67</v>
      </c>
      <c r="V585" s="17"/>
      <c r="X585" s="22" t="s">
        <v>67</v>
      </c>
    </row>
    <row r="586" spans="1:43" ht="23.25">
      <c r="B586" s="23" t="s">
        <v>82</v>
      </c>
      <c r="C586" s="20">
        <f>IF(X551="PAGADO",0,Y556)</f>
        <v>1152.4899999999996</v>
      </c>
      <c r="E586" s="217" t="s">
        <v>20</v>
      </c>
      <c r="F586" s="217"/>
      <c r="G586" s="217"/>
      <c r="H586" s="217"/>
      <c r="V586" s="17"/>
      <c r="X586" s="23" t="s">
        <v>32</v>
      </c>
      <c r="Y586" s="20">
        <f>IF(B586="PAGADO",0,C591)</f>
        <v>0</v>
      </c>
      <c r="AA586" s="217" t="s">
        <v>20</v>
      </c>
      <c r="AB586" s="217"/>
      <c r="AC586" s="217"/>
      <c r="AD586" s="217"/>
    </row>
    <row r="587" spans="1:43">
      <c r="B587" s="1" t="s">
        <v>0</v>
      </c>
      <c r="C587" s="19">
        <f>H602</f>
        <v>1840</v>
      </c>
      <c r="E587" s="2" t="s">
        <v>1</v>
      </c>
      <c r="F587" s="2" t="s">
        <v>2</v>
      </c>
      <c r="G587" s="2" t="s">
        <v>3</v>
      </c>
      <c r="H587" s="2" t="s">
        <v>4</v>
      </c>
      <c r="N587" s="2" t="s">
        <v>1</v>
      </c>
      <c r="O587" s="2" t="s">
        <v>5</v>
      </c>
      <c r="P587" s="2" t="s">
        <v>4</v>
      </c>
      <c r="Q587" s="2" t="s">
        <v>6</v>
      </c>
      <c r="R587" s="2" t="s">
        <v>7</v>
      </c>
      <c r="S587" s="3"/>
      <c r="V587" s="17"/>
      <c r="X587" s="1" t="s">
        <v>0</v>
      </c>
      <c r="Y587" s="19">
        <f>AD602</f>
        <v>877.74</v>
      </c>
      <c r="AA587" s="2" t="s">
        <v>1</v>
      </c>
      <c r="AB587" s="2" t="s">
        <v>2</v>
      </c>
      <c r="AC587" s="2" t="s">
        <v>3</v>
      </c>
      <c r="AD587" s="2" t="s">
        <v>4</v>
      </c>
      <c r="AJ587" s="2" t="s">
        <v>1</v>
      </c>
      <c r="AK587" s="2" t="s">
        <v>5</v>
      </c>
      <c r="AL587" s="2" t="s">
        <v>4</v>
      </c>
      <c r="AM587" s="2" t="s">
        <v>6</v>
      </c>
      <c r="AN587" s="2" t="s">
        <v>7</v>
      </c>
      <c r="AO587" s="3"/>
    </row>
    <row r="588" spans="1:43">
      <c r="C588" s="20"/>
      <c r="E588" s="4">
        <v>45050</v>
      </c>
      <c r="F588" s="3" t="s">
        <v>138</v>
      </c>
      <c r="G588" s="3" t="s">
        <v>89</v>
      </c>
      <c r="H588" s="5">
        <v>170</v>
      </c>
      <c r="I588" t="s">
        <v>210</v>
      </c>
      <c r="N588" s="25">
        <v>45124</v>
      </c>
      <c r="O588" s="3" t="s">
        <v>248</v>
      </c>
      <c r="P588" s="3"/>
      <c r="Q588" s="3"/>
      <c r="R588" s="18">
        <v>2300</v>
      </c>
      <c r="S588" s="3"/>
      <c r="V588" s="17"/>
      <c r="Y588" s="20"/>
      <c r="AA588" s="4">
        <v>45099</v>
      </c>
      <c r="AB588" s="3" t="s">
        <v>288</v>
      </c>
      <c r="AC588" s="3" t="s">
        <v>427</v>
      </c>
      <c r="AD588" s="5">
        <v>133.87</v>
      </c>
      <c r="AE588" t="s">
        <v>270</v>
      </c>
      <c r="AJ588" s="25">
        <v>45134</v>
      </c>
      <c r="AK588" s="3" t="s">
        <v>1097</v>
      </c>
      <c r="AL588" s="3"/>
      <c r="AM588" s="3"/>
      <c r="AN588" s="18">
        <v>150</v>
      </c>
      <c r="AO588" s="3"/>
    </row>
    <row r="589" spans="1:43">
      <c r="B589" s="1" t="s">
        <v>24</v>
      </c>
      <c r="C589" s="19">
        <f>IF(C586&gt;0,C586+C587,C587)</f>
        <v>2992.49</v>
      </c>
      <c r="E589" s="4">
        <v>45050</v>
      </c>
      <c r="F589" s="3" t="s">
        <v>138</v>
      </c>
      <c r="G589" s="3" t="s">
        <v>143</v>
      </c>
      <c r="H589" s="5">
        <v>190</v>
      </c>
      <c r="I589" t="s">
        <v>270</v>
      </c>
      <c r="N589" s="3"/>
      <c r="O589" s="3"/>
      <c r="P589" s="3"/>
      <c r="Q589" s="3"/>
      <c r="R589" s="18"/>
      <c r="S589" s="3"/>
      <c r="V589" s="17"/>
      <c r="X589" s="1" t="s">
        <v>24</v>
      </c>
      <c r="Y589" s="19">
        <f>IF(Y586&gt;0,Y586+Y587,Y587)</f>
        <v>877.74</v>
      </c>
      <c r="AA589" s="4">
        <v>45100</v>
      </c>
      <c r="AB589" s="3" t="s">
        <v>288</v>
      </c>
      <c r="AC589" s="3" t="s">
        <v>427</v>
      </c>
      <c r="AD589" s="5">
        <v>133.87</v>
      </c>
      <c r="AE589" t="s">
        <v>270</v>
      </c>
      <c r="AJ589" s="3"/>
      <c r="AK589" s="3"/>
      <c r="AL589" s="3"/>
      <c r="AM589" s="3"/>
      <c r="AN589" s="18"/>
      <c r="AO589" s="3"/>
    </row>
    <row r="590" spans="1:43">
      <c r="B590" s="1" t="s">
        <v>9</v>
      </c>
      <c r="C590" s="20">
        <f>C612</f>
        <v>2706.05</v>
      </c>
      <c r="E590" s="4">
        <v>45057</v>
      </c>
      <c r="F590" s="3" t="s">
        <v>138</v>
      </c>
      <c r="G590" s="3" t="s">
        <v>89</v>
      </c>
      <c r="H590" s="5">
        <v>170</v>
      </c>
      <c r="I590" t="s">
        <v>210</v>
      </c>
      <c r="N590" s="3"/>
      <c r="O590" s="3"/>
      <c r="P590" s="3"/>
      <c r="Q590" s="3"/>
      <c r="R590" s="18"/>
      <c r="S590" s="3"/>
      <c r="V590" s="17"/>
      <c r="X590" s="1" t="s">
        <v>9</v>
      </c>
      <c r="Y590" s="20">
        <f>Y612</f>
        <v>150</v>
      </c>
      <c r="AA590" s="4">
        <v>45111</v>
      </c>
      <c r="AB590" s="3" t="s">
        <v>642</v>
      </c>
      <c r="AC590" s="3" t="s">
        <v>1078</v>
      </c>
      <c r="AD590" s="5">
        <v>330</v>
      </c>
      <c r="AE590" t="s">
        <v>210</v>
      </c>
      <c r="AJ590" s="3"/>
      <c r="AK590" s="3"/>
      <c r="AL590" s="3"/>
      <c r="AM590" s="3"/>
      <c r="AN590" s="18"/>
      <c r="AO590" s="3"/>
    </row>
    <row r="591" spans="1:43">
      <c r="B591" s="6" t="s">
        <v>26</v>
      </c>
      <c r="C591" s="21">
        <f>C589-C590</f>
        <v>286.4399999999996</v>
      </c>
      <c r="E591" s="4">
        <v>45057</v>
      </c>
      <c r="F591" s="3" t="s">
        <v>138</v>
      </c>
      <c r="G591" s="3" t="s">
        <v>143</v>
      </c>
      <c r="H591" s="5">
        <v>190</v>
      </c>
      <c r="I591" t="s">
        <v>270</v>
      </c>
      <c r="N591" s="3"/>
      <c r="O591" s="3"/>
      <c r="P591" s="3"/>
      <c r="Q591" s="3"/>
      <c r="R591" s="18"/>
      <c r="S591" s="3"/>
      <c r="V591" s="17"/>
      <c r="X591" s="6" t="s">
        <v>27</v>
      </c>
      <c r="Y591" s="21">
        <f>Y589-Y590</f>
        <v>727.74</v>
      </c>
      <c r="AA591" s="4">
        <v>45071</v>
      </c>
      <c r="AB591" s="3" t="s">
        <v>812</v>
      </c>
      <c r="AC591" s="3" t="s">
        <v>86</v>
      </c>
      <c r="AD591" s="5">
        <v>140</v>
      </c>
      <c r="AE591" t="s">
        <v>210</v>
      </c>
      <c r="AJ591" s="3"/>
      <c r="AK591" s="3"/>
      <c r="AL591" s="3"/>
      <c r="AM591" s="3"/>
      <c r="AN591" s="18"/>
      <c r="AO591" s="3"/>
    </row>
    <row r="592" spans="1:43" ht="23.25">
      <c r="B592" s="6"/>
      <c r="C592" s="7"/>
      <c r="E592" s="4">
        <v>45068</v>
      </c>
      <c r="F592" s="3" t="s">
        <v>138</v>
      </c>
      <c r="G592" s="3" t="s">
        <v>143</v>
      </c>
      <c r="H592" s="5">
        <v>190</v>
      </c>
      <c r="I592" t="s">
        <v>270</v>
      </c>
      <c r="N592" s="3"/>
      <c r="O592" s="3"/>
      <c r="P592" s="3"/>
      <c r="Q592" s="3"/>
      <c r="R592" s="18"/>
      <c r="S592" s="3"/>
      <c r="V592" s="17"/>
      <c r="X592" s="219" t="str">
        <f>IF(Y591&lt;0,"NO PAGAR","COBRAR'")</f>
        <v>COBRAR'</v>
      </c>
      <c r="Y592" s="219"/>
      <c r="AA592" s="4">
        <v>45076</v>
      </c>
      <c r="AB592" s="3" t="s">
        <v>812</v>
      </c>
      <c r="AC592" s="3" t="s">
        <v>86</v>
      </c>
      <c r="AD592" s="5">
        <v>140</v>
      </c>
      <c r="AE592" t="s">
        <v>210</v>
      </c>
      <c r="AJ592" s="3"/>
      <c r="AK592" s="3"/>
      <c r="AL592" s="3"/>
      <c r="AM592" s="3"/>
      <c r="AN592" s="18"/>
      <c r="AO592" s="3"/>
    </row>
    <row r="593" spans="2:41" ht="23.25">
      <c r="B593" s="219" t="str">
        <f>IF(C591&lt;0,"NO PAGAR","COBRAR'")</f>
        <v>COBRAR'</v>
      </c>
      <c r="C593" s="219"/>
      <c r="E593" s="4">
        <v>45071</v>
      </c>
      <c r="F593" s="3" t="s">
        <v>138</v>
      </c>
      <c r="G593" s="3" t="s">
        <v>89</v>
      </c>
      <c r="H593" s="5">
        <v>170</v>
      </c>
      <c r="I593" t="s">
        <v>270</v>
      </c>
      <c r="N593" s="3"/>
      <c r="O593" s="3"/>
      <c r="P593" s="3"/>
      <c r="Q593" s="3"/>
      <c r="R593" s="18"/>
      <c r="S593" s="3"/>
      <c r="V593" s="17"/>
      <c r="X593" s="6"/>
      <c r="Y593" s="8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210" t="s">
        <v>9</v>
      </c>
      <c r="C594" s="211"/>
      <c r="E594" s="4">
        <v>45072</v>
      </c>
      <c r="F594" s="3" t="s">
        <v>138</v>
      </c>
      <c r="G594" s="3" t="s">
        <v>143</v>
      </c>
      <c r="H594" s="5">
        <v>190</v>
      </c>
      <c r="I594" t="s">
        <v>270</v>
      </c>
      <c r="N594" s="3"/>
      <c r="O594" s="3"/>
      <c r="P594" s="3"/>
      <c r="Q594" s="3"/>
      <c r="R594" s="18"/>
      <c r="S594" s="3"/>
      <c r="V594" s="17"/>
      <c r="X594" s="210" t="s">
        <v>9</v>
      </c>
      <c r="Y594" s="211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9" t="str">
        <f>IF(Y556&lt;0,"SALDO ADELANTADO","SALDO A FAVOR '")</f>
        <v>SALDO A FAVOR '</v>
      </c>
      <c r="C595" s="10" t="b">
        <f>IF(Y556&lt;=0,Y556*-1)</f>
        <v>0</v>
      </c>
      <c r="E595" s="4">
        <v>45075</v>
      </c>
      <c r="F595" s="3" t="s">
        <v>138</v>
      </c>
      <c r="G595" s="3" t="s">
        <v>89</v>
      </c>
      <c r="H595" s="5">
        <v>170</v>
      </c>
      <c r="I595" t="s">
        <v>270</v>
      </c>
      <c r="N595" s="3"/>
      <c r="O595" s="3"/>
      <c r="P595" s="3"/>
      <c r="Q595" s="3"/>
      <c r="R595" s="18"/>
      <c r="S595" s="3"/>
      <c r="V595" s="17"/>
      <c r="X595" s="9" t="str">
        <f>IF(C591&lt;0,"SALDO ADELANTADO","SALDO A FAVOR'")</f>
        <v>SALDO A FAVOR'</v>
      </c>
      <c r="Y595" s="10" t="b">
        <f>IF(C591&lt;=0,C591*-1)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10</v>
      </c>
      <c r="C596" s="10">
        <f>R604</f>
        <v>2300</v>
      </c>
      <c r="E596" s="4">
        <v>45105</v>
      </c>
      <c r="F596" s="3" t="s">
        <v>87</v>
      </c>
      <c r="G596" s="3" t="s">
        <v>89</v>
      </c>
      <c r="H596" s="5">
        <v>200</v>
      </c>
      <c r="I596" t="s">
        <v>270</v>
      </c>
      <c r="N596" s="3"/>
      <c r="O596" s="3"/>
      <c r="P596" s="3"/>
      <c r="Q596" s="3"/>
      <c r="R596" s="18"/>
      <c r="S596" s="3"/>
      <c r="V596" s="17"/>
      <c r="X596" s="11" t="s">
        <v>10</v>
      </c>
      <c r="Y596" s="10">
        <f>AN604</f>
        <v>150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11</v>
      </c>
      <c r="C597" s="10"/>
      <c r="E597" s="4">
        <v>45107</v>
      </c>
      <c r="F597" s="3" t="s">
        <v>87</v>
      </c>
      <c r="G597" s="3" t="s">
        <v>89</v>
      </c>
      <c r="H597" s="5">
        <v>200</v>
      </c>
      <c r="I597" t="s">
        <v>270</v>
      </c>
      <c r="N597" s="3"/>
      <c r="O597" s="3"/>
      <c r="P597" s="3"/>
      <c r="Q597" s="3"/>
      <c r="R597" s="18"/>
      <c r="S597" s="3"/>
      <c r="V597" s="17"/>
      <c r="X597" s="11" t="s">
        <v>11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1" t="s">
        <v>12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12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1" t="s">
        <v>13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13</v>
      </c>
      <c r="Y599" s="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14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14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15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15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16</v>
      </c>
      <c r="C602" s="10"/>
      <c r="E602" s="212" t="s">
        <v>7</v>
      </c>
      <c r="F602" s="213"/>
      <c r="G602" s="214"/>
      <c r="H602" s="5">
        <f>SUM(H588:H601)</f>
        <v>1840</v>
      </c>
      <c r="N602" s="3"/>
      <c r="O602" s="3"/>
      <c r="P602" s="3"/>
      <c r="Q602" s="3"/>
      <c r="R602" s="18"/>
      <c r="S602" s="3"/>
      <c r="V602" s="17"/>
      <c r="X602" s="11" t="s">
        <v>16</v>
      </c>
      <c r="Y602" s="10"/>
      <c r="AA602" s="212" t="s">
        <v>7</v>
      </c>
      <c r="AB602" s="213"/>
      <c r="AC602" s="214"/>
      <c r="AD602" s="5">
        <f>SUM(AD588:AD601)</f>
        <v>877.74</v>
      </c>
      <c r="AJ602" s="3"/>
      <c r="AK602" s="3"/>
      <c r="AL602" s="3"/>
      <c r="AM602" s="3"/>
      <c r="AN602" s="18"/>
      <c r="AO602" s="3"/>
    </row>
    <row r="603" spans="2:41">
      <c r="B603" s="11" t="s">
        <v>1073</v>
      </c>
      <c r="C603" s="10">
        <f>T610</f>
        <v>406.05</v>
      </c>
      <c r="E603" s="13"/>
      <c r="F603" s="13"/>
      <c r="G603" s="13"/>
      <c r="N603" s="3"/>
      <c r="O603" s="3"/>
      <c r="P603" s="3"/>
      <c r="Q603" s="3"/>
      <c r="R603" s="18"/>
      <c r="S603" s="3"/>
      <c r="V603" s="17"/>
      <c r="X603" s="11" t="s">
        <v>17</v>
      </c>
      <c r="Y603" s="10"/>
      <c r="AA603" s="13"/>
      <c r="AB603" s="13"/>
      <c r="AC603" s="13"/>
      <c r="AJ603" s="3"/>
      <c r="AK603" s="3"/>
      <c r="AL603" s="3"/>
      <c r="AM603" s="3"/>
      <c r="AN603" s="18"/>
      <c r="AO603" s="3"/>
    </row>
    <row r="604" spans="2:41">
      <c r="B604" s="12"/>
      <c r="C604" s="10"/>
      <c r="N604" s="212" t="s">
        <v>7</v>
      </c>
      <c r="O604" s="213"/>
      <c r="P604" s="213"/>
      <c r="Q604" s="214"/>
      <c r="R604" s="18">
        <f>SUM(R588:R603)</f>
        <v>2300</v>
      </c>
      <c r="S604" s="3"/>
      <c r="V604" s="17"/>
      <c r="X604" s="12"/>
      <c r="Y604" s="10"/>
      <c r="AJ604" s="212" t="s">
        <v>7</v>
      </c>
      <c r="AK604" s="213"/>
      <c r="AL604" s="213"/>
      <c r="AM604" s="214"/>
      <c r="AN604" s="18">
        <f>SUM(AN588:AN603)</f>
        <v>150</v>
      </c>
      <c r="AO604" s="3"/>
    </row>
    <row r="605" spans="2:41" ht="15.75" thickBot="1">
      <c r="B605" s="12"/>
      <c r="C605" s="10"/>
      <c r="V605" s="17"/>
      <c r="X605" s="12"/>
      <c r="Y605" s="10"/>
    </row>
    <row r="606" spans="2:41" ht="15.75" thickBot="1">
      <c r="B606" s="12"/>
      <c r="C606" s="10"/>
      <c r="N606" t="s">
        <v>1072</v>
      </c>
      <c r="O606" s="169">
        <v>0.2747337962962963</v>
      </c>
      <c r="P606">
        <v>20230705</v>
      </c>
      <c r="Q606" t="s">
        <v>470</v>
      </c>
      <c r="R606" t="s">
        <v>973</v>
      </c>
      <c r="S606" t="s">
        <v>474</v>
      </c>
      <c r="T606" s="165">
        <v>100.04</v>
      </c>
      <c r="U606" s="165">
        <v>57.162999999999997</v>
      </c>
      <c r="V606" s="17"/>
      <c r="X606" s="12"/>
      <c r="Y606" s="10"/>
    </row>
    <row r="607" spans="2:41" ht="15.75" thickBot="1">
      <c r="B607" s="12"/>
      <c r="C607" s="10"/>
      <c r="E607" s="14"/>
      <c r="N607" t="s">
        <v>1072</v>
      </c>
      <c r="O607" s="169">
        <v>0.29673611111111114</v>
      </c>
      <c r="P607">
        <v>20230711</v>
      </c>
      <c r="Q607" t="s">
        <v>470</v>
      </c>
      <c r="R607" t="s">
        <v>973</v>
      </c>
      <c r="S607" t="s">
        <v>474</v>
      </c>
      <c r="T607" s="165">
        <v>200.01</v>
      </c>
      <c r="U607" s="165">
        <v>114.29300000000001</v>
      </c>
      <c r="V607" s="17"/>
      <c r="X607" s="12"/>
      <c r="Y607" s="10"/>
      <c r="AA607" s="14"/>
    </row>
    <row r="608" spans="2:41" ht="15.75" thickBot="1">
      <c r="B608" s="12"/>
      <c r="C608" s="10"/>
      <c r="N608" t="s">
        <v>1072</v>
      </c>
      <c r="O608" s="169">
        <v>0.50458333333333327</v>
      </c>
      <c r="P608">
        <v>20230713</v>
      </c>
      <c r="Q608" t="s">
        <v>472</v>
      </c>
      <c r="R608" t="s">
        <v>973</v>
      </c>
      <c r="S608" t="s">
        <v>474</v>
      </c>
      <c r="T608" s="165">
        <v>56</v>
      </c>
      <c r="U608" s="165">
        <v>31.998000000000001</v>
      </c>
      <c r="V608" s="17"/>
      <c r="X608" s="12"/>
      <c r="Y608" s="10"/>
    </row>
    <row r="609" spans="2:27" ht="15.75" thickBot="1">
      <c r="B609" s="12"/>
      <c r="C609" s="10"/>
      <c r="N609" t="s">
        <v>1072</v>
      </c>
      <c r="O609" s="169">
        <v>0.51598379629629632</v>
      </c>
      <c r="P609">
        <v>20230713</v>
      </c>
      <c r="Q609" t="s">
        <v>472</v>
      </c>
      <c r="R609" t="s">
        <v>973</v>
      </c>
      <c r="S609" t="s">
        <v>474</v>
      </c>
      <c r="T609" s="165">
        <v>50</v>
      </c>
      <c r="U609" s="165">
        <v>28.571999999999999</v>
      </c>
      <c r="V609" s="17"/>
      <c r="X609" s="12"/>
      <c r="Y609" s="10"/>
    </row>
    <row r="610" spans="2:27" ht="15.75" thickBot="1">
      <c r="B610" s="12"/>
      <c r="C610" s="10"/>
      <c r="N610" s="165"/>
      <c r="O610" s="165"/>
      <c r="P610" s="165"/>
      <c r="Q610" s="165"/>
      <c r="R610" s="165"/>
      <c r="S610" s="165"/>
      <c r="T610" s="171">
        <f>SUM(T606:T609)</f>
        <v>406.05</v>
      </c>
      <c r="U610" s="165"/>
      <c r="V610" s="17"/>
      <c r="X610" s="12"/>
      <c r="Y610" s="10"/>
    </row>
    <row r="611" spans="2:27" hidden="1">
      <c r="B611" s="11"/>
      <c r="C611" s="10"/>
      <c r="V611" s="17"/>
      <c r="X611" s="11"/>
      <c r="Y611" s="10"/>
    </row>
    <row r="612" spans="2:27">
      <c r="B612" s="15" t="s">
        <v>18</v>
      </c>
      <c r="C612" s="16">
        <f>SUM(C595:C611)</f>
        <v>2706.05</v>
      </c>
      <c r="D612" t="s">
        <v>22</v>
      </c>
      <c r="E612" t="s">
        <v>21</v>
      </c>
      <c r="V612" s="17"/>
      <c r="X612" s="15" t="s">
        <v>18</v>
      </c>
      <c r="Y612" s="16">
        <f>SUM(Y595:Y611)</f>
        <v>150</v>
      </c>
      <c r="Z612" t="s">
        <v>22</v>
      </c>
      <c r="AA612" t="s">
        <v>21</v>
      </c>
    </row>
    <row r="613" spans="2:27">
      <c r="E613" s="1" t="s">
        <v>19</v>
      </c>
      <c r="V613" s="17"/>
      <c r="AA613" s="1" t="s">
        <v>19</v>
      </c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</row>
    <row r="626" spans="2:41">
      <c r="V626" s="17"/>
      <c r="AC626" s="215" t="s">
        <v>29</v>
      </c>
      <c r="AD626" s="215"/>
      <c r="AE626" s="215"/>
    </row>
    <row r="627" spans="2:41" ht="27" customHeight="1">
      <c r="H627" s="75" t="s">
        <v>28</v>
      </c>
      <c r="I627" s="75"/>
      <c r="J627" s="75"/>
      <c r="V627" s="17"/>
      <c r="AC627" s="215"/>
      <c r="AD627" s="215"/>
      <c r="AE627" s="215"/>
    </row>
    <row r="628" spans="2:41" ht="15" customHeight="1">
      <c r="H628" s="75"/>
      <c r="I628" s="75"/>
      <c r="J628" s="75"/>
      <c r="V628" s="17"/>
      <c r="AC628" s="215"/>
      <c r="AD628" s="215"/>
      <c r="AE628" s="215"/>
    </row>
    <row r="629" spans="2:41">
      <c r="V629" s="17"/>
    </row>
    <row r="630" spans="2:41">
      <c r="V630" s="17"/>
    </row>
    <row r="631" spans="2:41" ht="23.25">
      <c r="B631" s="22" t="s">
        <v>68</v>
      </c>
      <c r="V631" s="17"/>
      <c r="X631" s="22" t="s">
        <v>68</v>
      </c>
    </row>
    <row r="632" spans="2:41" ht="23.25">
      <c r="B632" s="23" t="s">
        <v>130</v>
      </c>
      <c r="C632" s="20">
        <f>IF(X586="PAGADO",0,Y591)</f>
        <v>727.74</v>
      </c>
      <c r="E632" s="217" t="s">
        <v>20</v>
      </c>
      <c r="F632" s="217"/>
      <c r="G632" s="217"/>
      <c r="H632" s="217"/>
      <c r="V632" s="17"/>
      <c r="X632" s="23" t="s">
        <v>32</v>
      </c>
      <c r="Y632" s="20">
        <f>IF(B632="PAGADO",0,C637)</f>
        <v>0</v>
      </c>
      <c r="AA632" s="217" t="s">
        <v>20</v>
      </c>
      <c r="AB632" s="217"/>
      <c r="AC632" s="217"/>
      <c r="AD632" s="217"/>
    </row>
    <row r="633" spans="2:41">
      <c r="B633" s="1" t="s">
        <v>0</v>
      </c>
      <c r="C633" s="19">
        <f>H648</f>
        <v>2660</v>
      </c>
      <c r="E633" s="2" t="s">
        <v>1</v>
      </c>
      <c r="F633" s="2" t="s">
        <v>2</v>
      </c>
      <c r="G633" s="2" t="s">
        <v>3</v>
      </c>
      <c r="H633" s="2" t="s">
        <v>4</v>
      </c>
      <c r="N633" s="2" t="s">
        <v>1</v>
      </c>
      <c r="O633" s="2" t="s">
        <v>5</v>
      </c>
      <c r="P633" s="2" t="s">
        <v>4</v>
      </c>
      <c r="Q633" s="2" t="s">
        <v>6</v>
      </c>
      <c r="R633" s="2" t="s">
        <v>7</v>
      </c>
      <c r="S633" s="3"/>
      <c r="V633" s="17"/>
      <c r="X633" s="1" t="s">
        <v>0</v>
      </c>
      <c r="Y633" s="19">
        <f>AD648</f>
        <v>899.06</v>
      </c>
      <c r="AA633" s="2" t="s">
        <v>1</v>
      </c>
      <c r="AB633" s="2" t="s">
        <v>2</v>
      </c>
      <c r="AC633" s="2" t="s">
        <v>3</v>
      </c>
      <c r="AD633" s="2" t="s">
        <v>4</v>
      </c>
      <c r="AJ633" s="2" t="s">
        <v>1</v>
      </c>
      <c r="AK633" s="2" t="s">
        <v>5</v>
      </c>
      <c r="AL633" s="2" t="s">
        <v>4</v>
      </c>
      <c r="AM633" s="2" t="s">
        <v>6</v>
      </c>
      <c r="AN633" s="2" t="s">
        <v>7</v>
      </c>
      <c r="AO633" s="3"/>
    </row>
    <row r="634" spans="2:41">
      <c r="C634" s="20"/>
      <c r="E634" s="4">
        <v>45099</v>
      </c>
      <c r="F634" s="3" t="s">
        <v>201</v>
      </c>
      <c r="G634" s="3" t="s">
        <v>141</v>
      </c>
      <c r="H634" s="5">
        <v>180</v>
      </c>
      <c r="I634" t="s">
        <v>270</v>
      </c>
      <c r="N634" s="25">
        <v>45135</v>
      </c>
      <c r="O634" s="3" t="s">
        <v>793</v>
      </c>
      <c r="P634" s="3">
        <v>400</v>
      </c>
      <c r="Q634" s="3"/>
      <c r="R634" s="18">
        <v>400</v>
      </c>
      <c r="S634" s="3"/>
      <c r="V634" s="17"/>
      <c r="Y634" s="20"/>
      <c r="AA634" s="4">
        <v>45108</v>
      </c>
      <c r="AB634" s="3" t="s">
        <v>1172</v>
      </c>
      <c r="AC634" s="3" t="s">
        <v>722</v>
      </c>
      <c r="AD634" s="5">
        <v>97.03</v>
      </c>
      <c r="AE634" t="s">
        <v>270</v>
      </c>
      <c r="AJ634" s="25">
        <v>45145</v>
      </c>
      <c r="AK634" s="3" t="s">
        <v>1175</v>
      </c>
      <c r="AL634" s="3"/>
      <c r="AM634" s="3"/>
      <c r="AN634" s="18">
        <v>40</v>
      </c>
      <c r="AO634" s="3"/>
    </row>
    <row r="635" spans="2:41">
      <c r="B635" s="1" t="s">
        <v>24</v>
      </c>
      <c r="C635" s="19">
        <f>IF(C632&gt;0,C632+C633,C633)</f>
        <v>3387.74</v>
      </c>
      <c r="E635" s="4">
        <v>45113</v>
      </c>
      <c r="F635" s="3" t="s">
        <v>201</v>
      </c>
      <c r="G635" s="3" t="s">
        <v>155</v>
      </c>
      <c r="H635" s="5">
        <v>330</v>
      </c>
      <c r="I635" t="s">
        <v>210</v>
      </c>
      <c r="N635" s="25">
        <v>45140</v>
      </c>
      <c r="O635" s="3" t="s">
        <v>1112</v>
      </c>
      <c r="P635" s="3">
        <v>20</v>
      </c>
      <c r="Q635" s="3"/>
      <c r="R635" s="18">
        <v>20</v>
      </c>
      <c r="S635" s="3"/>
      <c r="V635" s="17"/>
      <c r="X635" s="1" t="s">
        <v>24</v>
      </c>
      <c r="Y635" s="19">
        <f>IF(Y632&gt;0,Y632+Y633,Y633)</f>
        <v>899.06</v>
      </c>
      <c r="AA635" s="4">
        <v>45108</v>
      </c>
      <c r="AB635" s="3" t="s">
        <v>1172</v>
      </c>
      <c r="AC635" s="3" t="s">
        <v>722</v>
      </c>
      <c r="AD635" s="5">
        <v>97.03</v>
      </c>
      <c r="AE635" t="s">
        <v>270</v>
      </c>
      <c r="AJ635" s="3"/>
      <c r="AK635" s="3"/>
      <c r="AL635" s="3"/>
      <c r="AM635" s="3"/>
      <c r="AN635" s="18"/>
      <c r="AO635" s="3"/>
    </row>
    <row r="636" spans="2:41">
      <c r="B636" s="1" t="s">
        <v>9</v>
      </c>
      <c r="C636" s="20">
        <f>C654</f>
        <v>993.21</v>
      </c>
      <c r="E636" s="4">
        <v>45114</v>
      </c>
      <c r="F636" s="3" t="s">
        <v>201</v>
      </c>
      <c r="G636" s="3" t="s">
        <v>143</v>
      </c>
      <c r="H636" s="5">
        <v>200</v>
      </c>
      <c r="I636" t="s">
        <v>270</v>
      </c>
      <c r="N636" s="3"/>
      <c r="O636" s="3"/>
      <c r="P636" s="3"/>
      <c r="Q636" s="3"/>
      <c r="R636" s="18"/>
      <c r="S636" s="3"/>
      <c r="V636" s="17"/>
      <c r="X636" s="1" t="s">
        <v>9</v>
      </c>
      <c r="Y636" s="20">
        <f>Y654</f>
        <v>195.53</v>
      </c>
      <c r="AA636" s="4">
        <v>45112</v>
      </c>
      <c r="AB636" s="3" t="s">
        <v>491</v>
      </c>
      <c r="AC636" s="3" t="s">
        <v>86</v>
      </c>
      <c r="AD636" s="5">
        <v>375</v>
      </c>
      <c r="AE636" t="s">
        <v>270</v>
      </c>
      <c r="AJ636" s="3"/>
      <c r="AK636" s="3"/>
      <c r="AL636" s="3"/>
      <c r="AM636" s="3"/>
      <c r="AN636" s="18"/>
      <c r="AO636" s="3"/>
    </row>
    <row r="637" spans="2:41">
      <c r="B637" s="6" t="s">
        <v>25</v>
      </c>
      <c r="C637" s="21">
        <f>C635-C636</f>
        <v>2394.5299999999997</v>
      </c>
      <c r="E637" s="4">
        <v>45114</v>
      </c>
      <c r="F637" s="3" t="s">
        <v>201</v>
      </c>
      <c r="G637" s="3" t="s">
        <v>89</v>
      </c>
      <c r="H637" s="5">
        <v>170</v>
      </c>
      <c r="I637" t="s">
        <v>270</v>
      </c>
      <c r="N637" s="3"/>
      <c r="O637" s="3"/>
      <c r="P637" s="3"/>
      <c r="Q637" s="3"/>
      <c r="R637" s="18"/>
      <c r="S637" s="3"/>
      <c r="V637" s="17"/>
      <c r="X637" s="6" t="s">
        <v>8</v>
      </c>
      <c r="Y637" s="21">
        <f>Y635-Y636</f>
        <v>703.53</v>
      </c>
      <c r="AA637" s="4">
        <v>45120</v>
      </c>
      <c r="AB637" s="3" t="s">
        <v>201</v>
      </c>
      <c r="AC637" s="3" t="s">
        <v>155</v>
      </c>
      <c r="AD637" s="5">
        <v>330</v>
      </c>
      <c r="AE637" t="s">
        <v>210</v>
      </c>
      <c r="AJ637" s="3"/>
      <c r="AK637" s="3"/>
      <c r="AL637" s="3"/>
      <c r="AM637" s="3"/>
      <c r="AN637" s="18"/>
      <c r="AO637" s="3"/>
    </row>
    <row r="638" spans="2:41" ht="26.25">
      <c r="B638" s="218" t="str">
        <f>IF(C637&lt;0,"NO PAGAR","COBRAR")</f>
        <v>COBRAR</v>
      </c>
      <c r="C638" s="218"/>
      <c r="E638" s="4">
        <v>45138</v>
      </c>
      <c r="F638" s="3" t="s">
        <v>1103</v>
      </c>
      <c r="G638" s="3"/>
      <c r="H638" s="5">
        <v>100</v>
      </c>
      <c r="I638" t="s">
        <v>413</v>
      </c>
      <c r="N638" s="3"/>
      <c r="O638" s="3"/>
      <c r="P638" s="3"/>
      <c r="Q638" s="3"/>
      <c r="R638" s="18"/>
      <c r="S638" s="3"/>
      <c r="V638" s="17"/>
      <c r="X638" s="218" t="str">
        <f>IF(Y637&lt;0,"NO PAGAR","COBRAR")</f>
        <v>COBRAR</v>
      </c>
      <c r="Y638" s="218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210" t="s">
        <v>9</v>
      </c>
      <c r="C639" s="211"/>
      <c r="E639" s="4">
        <v>45113</v>
      </c>
      <c r="F639" s="3" t="s">
        <v>377</v>
      </c>
      <c r="G639" s="3" t="s">
        <v>96</v>
      </c>
      <c r="H639" s="5">
        <v>180</v>
      </c>
      <c r="I639" t="s">
        <v>270</v>
      </c>
      <c r="N639" s="3"/>
      <c r="O639" s="3"/>
      <c r="P639" s="3"/>
      <c r="Q639" s="3"/>
      <c r="R639" s="18"/>
      <c r="S639" s="3"/>
      <c r="V639" s="17"/>
      <c r="X639" s="210" t="s">
        <v>9</v>
      </c>
      <c r="Y639" s="211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9" t="str">
        <f>IF(C668&lt;0,"SALDO A FAVOR","SALDO ADELANTAD0'")</f>
        <v>SALDO ADELANTAD0'</v>
      </c>
      <c r="C640" s="10" t="b">
        <f>IF(Y591&lt;=0,Y591*-1)</f>
        <v>0</v>
      </c>
      <c r="E640" s="4">
        <v>45117</v>
      </c>
      <c r="F640" s="3" t="s">
        <v>412</v>
      </c>
      <c r="G640" s="3" t="s">
        <v>89</v>
      </c>
      <c r="H640" s="5">
        <v>150</v>
      </c>
      <c r="I640" t="s">
        <v>270</v>
      </c>
      <c r="N640" s="3"/>
      <c r="O640" s="3"/>
      <c r="P640" s="3"/>
      <c r="Q640" s="3"/>
      <c r="R640" s="18"/>
      <c r="S640" s="3"/>
      <c r="V640" s="17"/>
      <c r="X640" s="9" t="str">
        <f>IF(C637&lt;0,"SALDO ADELANTADO","SALDO A FAVOR'")</f>
        <v>SALDO A FAVOR'</v>
      </c>
      <c r="Y640" s="10" t="b">
        <f>IF(C637&lt;=0,C637*-1)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10</v>
      </c>
      <c r="C641" s="10">
        <f>R650</f>
        <v>420</v>
      </c>
      <c r="E641" s="4">
        <v>45118</v>
      </c>
      <c r="F641" s="3" t="s">
        <v>412</v>
      </c>
      <c r="G641" s="3" t="s">
        <v>155</v>
      </c>
      <c r="H641" s="5">
        <v>600</v>
      </c>
      <c r="I641" t="s">
        <v>210</v>
      </c>
      <c r="N641" s="3"/>
      <c r="O641" s="3"/>
      <c r="P641" s="3"/>
      <c r="Q641" s="3"/>
      <c r="R641" s="18"/>
      <c r="S641" s="3"/>
      <c r="V641" s="17"/>
      <c r="X641" s="11" t="s">
        <v>10</v>
      </c>
      <c r="Y641" s="10">
        <f>AN650</f>
        <v>40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11</v>
      </c>
      <c r="C642" s="10">
        <v>80</v>
      </c>
      <c r="E642" s="4">
        <v>45125</v>
      </c>
      <c r="F642" s="3" t="s">
        <v>412</v>
      </c>
      <c r="G642" s="3" t="s">
        <v>141</v>
      </c>
      <c r="H642" s="5">
        <v>150</v>
      </c>
      <c r="I642" t="s">
        <v>270</v>
      </c>
      <c r="N642" s="3"/>
      <c r="O642" s="3"/>
      <c r="P642" s="3"/>
      <c r="Q642" s="3"/>
      <c r="R642" s="18"/>
      <c r="S642" s="3"/>
      <c r="V642" s="17"/>
      <c r="X642" s="11" t="s">
        <v>11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12</v>
      </c>
      <c r="C643" s="10"/>
      <c r="E643" s="4">
        <v>45126</v>
      </c>
      <c r="F643" s="3" t="s">
        <v>412</v>
      </c>
      <c r="G643" s="3" t="s">
        <v>89</v>
      </c>
      <c r="H643" s="5">
        <v>200</v>
      </c>
      <c r="I643" t="s">
        <v>270</v>
      </c>
      <c r="N643" s="3"/>
      <c r="O643" s="3"/>
      <c r="P643" s="3"/>
      <c r="Q643" s="3"/>
      <c r="R643" s="18"/>
      <c r="S643" s="3"/>
      <c r="V643" s="17"/>
      <c r="X643" s="11" t="s">
        <v>12</v>
      </c>
      <c r="Y643" s="10">
        <v>60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13</v>
      </c>
      <c r="C644" s="10">
        <v>20</v>
      </c>
      <c r="E644" s="4">
        <v>45082</v>
      </c>
      <c r="F644" s="3" t="s">
        <v>149</v>
      </c>
      <c r="G644" s="3" t="s">
        <v>141</v>
      </c>
      <c r="H644" s="5">
        <v>170</v>
      </c>
      <c r="I644" t="s">
        <v>210</v>
      </c>
      <c r="N644" s="3"/>
      <c r="O644" s="3"/>
      <c r="P644" s="3"/>
      <c r="Q644" s="3"/>
      <c r="R644" s="18"/>
      <c r="S644" s="3"/>
      <c r="V644" s="17"/>
      <c r="X644" s="11" t="s">
        <v>13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14</v>
      </c>
      <c r="C645" s="10"/>
      <c r="E645" s="4">
        <v>45140</v>
      </c>
      <c r="F645" s="3" t="s">
        <v>1127</v>
      </c>
      <c r="G645" s="3"/>
      <c r="H645" s="5">
        <v>184</v>
      </c>
      <c r="N645" s="3"/>
      <c r="O645" s="3"/>
      <c r="P645" s="3"/>
      <c r="Q645" s="3"/>
      <c r="R645" s="18"/>
      <c r="S645" s="3"/>
      <c r="V645" s="17"/>
      <c r="X645" s="11" t="s">
        <v>1178</v>
      </c>
      <c r="Y645" s="10">
        <v>95.53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15</v>
      </c>
      <c r="C646" s="10"/>
      <c r="E646" s="4">
        <v>45140</v>
      </c>
      <c r="F646" s="3" t="s">
        <v>1128</v>
      </c>
      <c r="G646" s="3"/>
      <c r="H646" s="5">
        <v>46</v>
      </c>
      <c r="N646" s="3"/>
      <c r="O646" s="3"/>
      <c r="P646" s="3"/>
      <c r="Q646" s="3"/>
      <c r="R646" s="18"/>
      <c r="S646" s="3"/>
      <c r="V646" s="17"/>
      <c r="X646" s="11" t="s">
        <v>15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16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16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17</v>
      </c>
      <c r="C648" s="10">
        <v>473.21</v>
      </c>
      <c r="E648" s="212" t="s">
        <v>7</v>
      </c>
      <c r="F648" s="213"/>
      <c r="G648" s="214"/>
      <c r="H648" s="5">
        <f>SUM(H634:H647)</f>
        <v>2660</v>
      </c>
      <c r="N648" s="3"/>
      <c r="O648" s="3"/>
      <c r="P648" s="3"/>
      <c r="Q648" s="3"/>
      <c r="R648" s="18"/>
      <c r="S648" s="3"/>
      <c r="V648" s="17"/>
      <c r="X648" s="11" t="s">
        <v>17</v>
      </c>
      <c r="Y648" s="10"/>
      <c r="AA648" s="212" t="s">
        <v>7</v>
      </c>
      <c r="AB648" s="213"/>
      <c r="AC648" s="214"/>
      <c r="AD648" s="5">
        <f>SUM(AD634:AD647)</f>
        <v>899.06</v>
      </c>
      <c r="AJ648" s="3"/>
      <c r="AK648" s="3"/>
      <c r="AL648" s="3"/>
      <c r="AM648" s="3"/>
      <c r="AN648" s="18"/>
      <c r="AO648" s="3"/>
    </row>
    <row r="649" spans="2:41">
      <c r="B649" s="12"/>
      <c r="C649" s="10"/>
      <c r="E649" s="13"/>
      <c r="F649" s="13"/>
      <c r="G649" s="13"/>
      <c r="N649" s="3"/>
      <c r="O649" s="3"/>
      <c r="P649" s="3"/>
      <c r="Q649" s="3"/>
      <c r="R649" s="18"/>
      <c r="S649" s="3"/>
      <c r="V649" s="17"/>
      <c r="X649" s="12"/>
      <c r="Y649" s="10"/>
      <c r="AA649" s="13"/>
      <c r="AB649" s="13"/>
      <c r="AC649" s="13"/>
      <c r="AJ649" s="3"/>
      <c r="AK649" s="3"/>
      <c r="AL649" s="3"/>
      <c r="AM649" s="3"/>
      <c r="AN649" s="18"/>
      <c r="AO649" s="3"/>
    </row>
    <row r="650" spans="2:41">
      <c r="B650" s="12"/>
      <c r="C650" s="10"/>
      <c r="N650" s="212" t="s">
        <v>7</v>
      </c>
      <c r="O650" s="213"/>
      <c r="P650" s="213"/>
      <c r="Q650" s="214"/>
      <c r="R650" s="18">
        <f>SUM(R634:R649)</f>
        <v>420</v>
      </c>
      <c r="S650" s="3"/>
      <c r="V650" s="17"/>
      <c r="X650" s="12"/>
      <c r="Y650" s="10"/>
      <c r="AJ650" s="212" t="s">
        <v>7</v>
      </c>
      <c r="AK650" s="213"/>
      <c r="AL650" s="213"/>
      <c r="AM650" s="214"/>
      <c r="AN650" s="18">
        <f>SUM(AN634:AN649)</f>
        <v>40</v>
      </c>
      <c r="AO650" s="3"/>
    </row>
    <row r="651" spans="2:41">
      <c r="B651" s="12"/>
      <c r="C651" s="10"/>
      <c r="N651" s="125" t="s">
        <v>470</v>
      </c>
      <c r="O651" s="126">
        <v>45134.360706020001</v>
      </c>
      <c r="P651" s="125" t="s">
        <v>474</v>
      </c>
      <c r="Q651" s="127">
        <v>156.97300000000001</v>
      </c>
      <c r="R651" s="127">
        <v>274.7</v>
      </c>
      <c r="S651" s="128" t="s">
        <v>20</v>
      </c>
      <c r="V651" s="17"/>
      <c r="X651" s="12"/>
      <c r="Y651" s="10"/>
    </row>
    <row r="652" spans="2:41">
      <c r="B652" s="12"/>
      <c r="C652" s="10"/>
      <c r="N652" s="125" t="s">
        <v>472</v>
      </c>
      <c r="O652" s="126">
        <v>45134.456435189997</v>
      </c>
      <c r="P652" s="125" t="s">
        <v>474</v>
      </c>
      <c r="Q652" s="127">
        <v>85.149000000000001</v>
      </c>
      <c r="R652" s="127">
        <v>149.01</v>
      </c>
      <c r="S652" s="128" t="s">
        <v>1118</v>
      </c>
      <c r="V652" s="17"/>
      <c r="X652" s="12"/>
      <c r="Y652" s="10"/>
    </row>
    <row r="653" spans="2:41">
      <c r="B653" s="12"/>
      <c r="C653" s="10"/>
      <c r="E653" s="14"/>
      <c r="R653" s="175">
        <f>SUM(R651:R652)</f>
        <v>423.71</v>
      </c>
      <c r="V653" s="17"/>
      <c r="X653" s="12"/>
      <c r="Y653" s="10"/>
      <c r="AA653" s="14"/>
    </row>
    <row r="654" spans="2:41">
      <c r="B654" s="15" t="s">
        <v>18</v>
      </c>
      <c r="C654" s="16">
        <f>SUM(C640:C653)</f>
        <v>993.21</v>
      </c>
      <c r="V654" s="17"/>
      <c r="X654" s="15" t="s">
        <v>18</v>
      </c>
      <c r="Y654" s="16">
        <f>SUM(Y640:Y653)</f>
        <v>195.53</v>
      </c>
    </row>
    <row r="655" spans="2:41">
      <c r="D655" t="s">
        <v>22</v>
      </c>
      <c r="E655" t="s">
        <v>21</v>
      </c>
      <c r="V655" s="17"/>
      <c r="Z655" t="s">
        <v>22</v>
      </c>
      <c r="AA655" t="s">
        <v>21</v>
      </c>
    </row>
    <row r="656" spans="2:41">
      <c r="E656" s="1" t="s">
        <v>19</v>
      </c>
      <c r="V656" s="17"/>
      <c r="AA656" s="1" t="s">
        <v>19</v>
      </c>
    </row>
    <row r="657" spans="1:43">
      <c r="V657" s="17"/>
    </row>
    <row r="658" spans="1:43">
      <c r="V658" s="17"/>
    </row>
    <row r="659" spans="1:43">
      <c r="V659" s="17"/>
    </row>
    <row r="660" spans="1:43">
      <c r="V660" s="17"/>
    </row>
    <row r="661" spans="1:43">
      <c r="V661" s="17"/>
    </row>
    <row r="662" spans="1:43">
      <c r="V662" s="17"/>
    </row>
    <row r="663" spans="1:4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</row>
    <row r="666" spans="1:43">
      <c r="V666" s="17"/>
    </row>
    <row r="667" spans="1:43" ht="23.25" customHeight="1">
      <c r="H667" s="75" t="s">
        <v>30</v>
      </c>
      <c r="I667" s="75"/>
      <c r="J667" s="75"/>
      <c r="V667" s="17"/>
      <c r="AA667" s="216" t="s">
        <v>31</v>
      </c>
      <c r="AB667" s="216"/>
      <c r="AC667" s="216"/>
    </row>
    <row r="668" spans="1:43" ht="15" customHeight="1">
      <c r="H668" s="75"/>
      <c r="I668" s="75"/>
      <c r="J668" s="75"/>
      <c r="V668" s="17"/>
      <c r="AA668" s="216"/>
      <c r="AB668" s="216"/>
      <c r="AC668" s="216"/>
    </row>
    <row r="669" spans="1:43">
      <c r="V669" s="17"/>
    </row>
    <row r="670" spans="1:43">
      <c r="V670" s="17"/>
    </row>
    <row r="671" spans="1:43" ht="23.25">
      <c r="B671" s="24" t="s">
        <v>68</v>
      </c>
      <c r="V671" s="17"/>
      <c r="X671" s="22" t="s">
        <v>68</v>
      </c>
    </row>
    <row r="672" spans="1:43" ht="23.25">
      <c r="B672" s="23" t="s">
        <v>82</v>
      </c>
      <c r="C672" s="20">
        <f>IF(X632="PAGADO",0,Y637)</f>
        <v>703.53</v>
      </c>
      <c r="E672" s="217" t="s">
        <v>1194</v>
      </c>
      <c r="F672" s="217"/>
      <c r="G672" s="217"/>
      <c r="H672" s="217"/>
      <c r="V672" s="17"/>
      <c r="X672" s="23" t="s">
        <v>32</v>
      </c>
      <c r="Y672" s="20">
        <f>IF(B672="PAGADO",0,C677)</f>
        <v>0</v>
      </c>
      <c r="AA672" s="217" t="s">
        <v>20</v>
      </c>
      <c r="AB672" s="217"/>
      <c r="AC672" s="217"/>
      <c r="AD672" s="217"/>
    </row>
    <row r="673" spans="2:41">
      <c r="B673" s="1" t="s">
        <v>0</v>
      </c>
      <c r="C673" s="19">
        <f>H688</f>
        <v>953.87</v>
      </c>
      <c r="E673" s="2" t="s">
        <v>1</v>
      </c>
      <c r="F673" s="2" t="s">
        <v>2</v>
      </c>
      <c r="G673" s="2" t="s">
        <v>3</v>
      </c>
      <c r="H673" s="2" t="s">
        <v>4</v>
      </c>
      <c r="N673" s="2" t="s">
        <v>1</v>
      </c>
      <c r="O673" s="2" t="s">
        <v>5</v>
      </c>
      <c r="P673" s="2" t="s">
        <v>4</v>
      </c>
      <c r="Q673" s="2" t="s">
        <v>6</v>
      </c>
      <c r="R673" s="2" t="s">
        <v>7</v>
      </c>
      <c r="S673" s="3"/>
      <c r="V673" s="17"/>
      <c r="X673" s="1" t="s">
        <v>0</v>
      </c>
      <c r="Y673" s="19">
        <f>AD688</f>
        <v>710</v>
      </c>
      <c r="AA673" s="2" t="s">
        <v>1</v>
      </c>
      <c r="AB673" s="2" t="s">
        <v>2</v>
      </c>
      <c r="AC673" s="2" t="s">
        <v>3</v>
      </c>
      <c r="AD673" s="2" t="s">
        <v>4</v>
      </c>
      <c r="AJ673" s="2" t="s">
        <v>1</v>
      </c>
      <c r="AK673" s="2" t="s">
        <v>5</v>
      </c>
      <c r="AL673" s="2" t="s">
        <v>4</v>
      </c>
      <c r="AM673" s="2" t="s">
        <v>6</v>
      </c>
      <c r="AN673" s="2" t="s">
        <v>7</v>
      </c>
      <c r="AO673" s="3"/>
    </row>
    <row r="674" spans="2:41">
      <c r="C674" s="20"/>
      <c r="E674" s="4">
        <v>45108</v>
      </c>
      <c r="F674" s="3" t="s">
        <v>1193</v>
      </c>
      <c r="G674" s="3" t="s">
        <v>290</v>
      </c>
      <c r="H674" s="5">
        <v>133.87</v>
      </c>
      <c r="I674" t="s">
        <v>270</v>
      </c>
      <c r="N674" s="3"/>
      <c r="O674" s="3"/>
      <c r="P674" s="3"/>
      <c r="Q674" s="3"/>
      <c r="R674" s="18"/>
      <c r="S674" s="3"/>
      <c r="V674" s="17"/>
      <c r="Y674" s="20"/>
      <c r="AA674" s="4">
        <v>45117</v>
      </c>
      <c r="AB674" s="3" t="s">
        <v>1240</v>
      </c>
      <c r="AC674" s="3" t="s">
        <v>1241</v>
      </c>
      <c r="AD674" s="5">
        <v>160</v>
      </c>
      <c r="AE674" t="s">
        <v>210</v>
      </c>
      <c r="AJ674" s="25">
        <v>45159</v>
      </c>
      <c r="AK674" s="3" t="s">
        <v>1236</v>
      </c>
      <c r="AL674" s="3">
        <v>200</v>
      </c>
      <c r="AM674" s="3"/>
      <c r="AN674" s="18">
        <v>200</v>
      </c>
      <c r="AO674" s="3"/>
    </row>
    <row r="675" spans="2:41">
      <c r="B675" s="1" t="s">
        <v>24</v>
      </c>
      <c r="C675" s="19">
        <f>IF(C672&gt;0,C672+C673,C673)</f>
        <v>1657.4</v>
      </c>
      <c r="E675" s="4">
        <v>45107</v>
      </c>
      <c r="F675" s="3" t="s">
        <v>440</v>
      </c>
      <c r="G675" s="3" t="s">
        <v>1201</v>
      </c>
      <c r="H675" s="5">
        <v>160</v>
      </c>
      <c r="I675" t="s">
        <v>270</v>
      </c>
      <c r="N675" s="3"/>
      <c r="O675" s="3"/>
      <c r="P675" s="3"/>
      <c r="Q675" s="3"/>
      <c r="R675" s="18"/>
      <c r="S675" s="3"/>
      <c r="V675" s="17"/>
      <c r="X675" s="1" t="s">
        <v>24</v>
      </c>
      <c r="Y675" s="19">
        <f>IF(Y672&gt;0,Y672+Y673,Y673)</f>
        <v>710</v>
      </c>
      <c r="AA675" s="4">
        <v>45119</v>
      </c>
      <c r="AB675" s="3" t="s">
        <v>1240</v>
      </c>
      <c r="AC675" s="3" t="s">
        <v>1241</v>
      </c>
      <c r="AD675" s="5">
        <v>160</v>
      </c>
      <c r="AE675" t="s">
        <v>270</v>
      </c>
      <c r="AJ675" s="25">
        <v>45161</v>
      </c>
      <c r="AK675" s="3" t="s">
        <v>110</v>
      </c>
      <c r="AL675" s="3"/>
      <c r="AM675" s="3"/>
      <c r="AN675" s="18">
        <v>2500</v>
      </c>
      <c r="AO675" s="3"/>
    </row>
    <row r="676" spans="2:41">
      <c r="B676" s="1" t="s">
        <v>9</v>
      </c>
      <c r="C676" s="20">
        <f>C700</f>
        <v>0</v>
      </c>
      <c r="E676" s="4">
        <v>45132</v>
      </c>
      <c r="F676" s="3" t="s">
        <v>329</v>
      </c>
      <c r="G676" s="3" t="s">
        <v>1213</v>
      </c>
      <c r="H676" s="5">
        <v>330</v>
      </c>
      <c r="I676" t="s">
        <v>777</v>
      </c>
      <c r="N676" s="3"/>
      <c r="O676" s="3"/>
      <c r="P676" s="3"/>
      <c r="Q676" s="3"/>
      <c r="R676" s="18"/>
      <c r="S676" s="3"/>
      <c r="V676" s="17"/>
      <c r="X676" s="1" t="s">
        <v>9</v>
      </c>
      <c r="Y676" s="20">
        <f>Y700</f>
        <v>3485.01</v>
      </c>
      <c r="AA676" s="4">
        <v>45145</v>
      </c>
      <c r="AB676" s="3" t="s">
        <v>291</v>
      </c>
      <c r="AC676" s="3" t="s">
        <v>200</v>
      </c>
      <c r="AD676" s="5">
        <v>150</v>
      </c>
      <c r="AE676" t="s">
        <v>270</v>
      </c>
      <c r="AJ676" s="25">
        <v>45161</v>
      </c>
      <c r="AK676" s="3" t="s">
        <v>1258</v>
      </c>
      <c r="AL676" s="3">
        <v>200</v>
      </c>
      <c r="AM676" s="3"/>
      <c r="AN676" s="18">
        <v>200</v>
      </c>
      <c r="AO676" s="3"/>
    </row>
    <row r="677" spans="2:41">
      <c r="B677" s="6" t="s">
        <v>26</v>
      </c>
      <c r="C677" s="21">
        <f>C675-C676</f>
        <v>1657.4</v>
      </c>
      <c r="E677" s="4">
        <v>45128</v>
      </c>
      <c r="F677" s="3" t="s">
        <v>291</v>
      </c>
      <c r="G677" s="3" t="s">
        <v>200</v>
      </c>
      <c r="H677" s="5">
        <v>200</v>
      </c>
      <c r="I677" t="s">
        <v>270</v>
      </c>
      <c r="N677" s="3"/>
      <c r="O677" s="3"/>
      <c r="P677" s="3"/>
      <c r="Q677" s="3"/>
      <c r="R677" s="18"/>
      <c r="S677" s="3"/>
      <c r="V677" s="17"/>
      <c r="X677" s="6" t="s">
        <v>27</v>
      </c>
      <c r="Y677" s="21">
        <f>Y675-Y676</f>
        <v>-2775.01</v>
      </c>
      <c r="AA677" s="4">
        <v>45147</v>
      </c>
      <c r="AB677" s="3" t="s">
        <v>291</v>
      </c>
      <c r="AC677" s="3" t="s">
        <v>200</v>
      </c>
      <c r="AD677" s="5">
        <v>150</v>
      </c>
      <c r="AE677" t="s">
        <v>270</v>
      </c>
      <c r="AJ677" s="3"/>
      <c r="AK677" s="3"/>
      <c r="AL677" s="3"/>
      <c r="AM677" s="3"/>
      <c r="AN677" s="18"/>
      <c r="AO677" s="3"/>
    </row>
    <row r="678" spans="2:41" ht="23.25">
      <c r="B678" s="6"/>
      <c r="C678" s="7"/>
      <c r="E678" s="4">
        <v>45111</v>
      </c>
      <c r="F678" s="3" t="s">
        <v>1221</v>
      </c>
      <c r="G678" s="3" t="s">
        <v>200</v>
      </c>
      <c r="H678" s="5">
        <v>130</v>
      </c>
      <c r="I678" t="s">
        <v>270</v>
      </c>
      <c r="N678" s="3"/>
      <c r="O678" s="3"/>
      <c r="P678" s="3"/>
      <c r="Q678" s="3"/>
      <c r="R678" s="18"/>
      <c r="S678" s="3"/>
      <c r="V678" s="17"/>
      <c r="X678" s="219" t="str">
        <f>IF(Y677&lt;0,"NO PAGAR","COBRAR'")</f>
        <v>NO PAGAR</v>
      </c>
      <c r="Y678" s="219"/>
      <c r="AA678" s="4">
        <v>45159</v>
      </c>
      <c r="AB678" s="3" t="s">
        <v>1265</v>
      </c>
      <c r="AC678" s="3"/>
      <c r="AD678" s="5">
        <v>90</v>
      </c>
      <c r="AE678" t="s">
        <v>270</v>
      </c>
      <c r="AJ678" s="3"/>
      <c r="AK678" s="3"/>
      <c r="AL678" s="3"/>
      <c r="AM678" s="3"/>
      <c r="AN678" s="18"/>
      <c r="AO678" s="3"/>
    </row>
    <row r="679" spans="2:41" ht="23.25">
      <c r="B679" s="219" t="str">
        <f>IF(C677&lt;0,"NO PAGAR","COBRAR'")</f>
        <v>COBRAR'</v>
      </c>
      <c r="C679" s="219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/>
      <c r="Y679" s="8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210" t="s">
        <v>9</v>
      </c>
      <c r="C680" s="211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210" t="s">
        <v>9</v>
      </c>
      <c r="Y680" s="211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9" t="str">
        <f>IF(Y637&lt;0,"SALDO ADELANTADO","SALDO A FAVOR '")</f>
        <v>SALDO A FAVOR '</v>
      </c>
      <c r="C681" s="10" t="b">
        <f>IF(Y637&lt;=0,Y637*-1)</f>
        <v>0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9" t="str">
        <f>IF(C677&lt;0,"SALDO ADELANTADO","SALDO A FAVOR'")</f>
        <v>SALDO A FAVOR'</v>
      </c>
      <c r="Y681" s="10" t="b">
        <f>IF(C677&lt;=0,C677*-1)</f>
        <v>0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10</v>
      </c>
      <c r="C682" s="10">
        <f>R690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10</v>
      </c>
      <c r="Y682" s="10">
        <f>AN690</f>
        <v>2900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11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11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12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12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13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13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14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14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15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15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16</v>
      </c>
      <c r="C688" s="10"/>
      <c r="E688" s="212" t="s">
        <v>7</v>
      </c>
      <c r="F688" s="213"/>
      <c r="G688" s="214"/>
      <c r="H688" s="5">
        <f>SUM(H674:H687)</f>
        <v>953.87</v>
      </c>
      <c r="N688" s="3"/>
      <c r="O688" s="3"/>
      <c r="P688" s="3"/>
      <c r="Q688" s="3"/>
      <c r="R688" s="18"/>
      <c r="S688" s="3"/>
      <c r="V688" s="17"/>
      <c r="X688" s="11" t="s">
        <v>16</v>
      </c>
      <c r="Y688" s="10"/>
      <c r="AA688" s="212" t="s">
        <v>7</v>
      </c>
      <c r="AB688" s="213"/>
      <c r="AC688" s="214"/>
      <c r="AD688" s="5">
        <f>SUM(AD674:AD687)</f>
        <v>710</v>
      </c>
      <c r="AJ688" s="3"/>
      <c r="AK688" s="3"/>
      <c r="AL688" s="3"/>
      <c r="AM688" s="3"/>
      <c r="AN688" s="18"/>
      <c r="AO688" s="3"/>
    </row>
    <row r="689" spans="2:43">
      <c r="B689" s="11" t="s">
        <v>17</v>
      </c>
      <c r="C689" s="10"/>
      <c r="E689" s="13"/>
      <c r="F689" s="13"/>
      <c r="G689" s="13"/>
      <c r="N689" s="3"/>
      <c r="O689" s="3"/>
      <c r="P689" s="3"/>
      <c r="Q689" s="3"/>
      <c r="R689" s="18"/>
      <c r="S689" s="3"/>
      <c r="V689" s="17"/>
      <c r="X689" s="11" t="s">
        <v>1266</v>
      </c>
      <c r="Y689" s="10">
        <f>AN694</f>
        <v>585.01</v>
      </c>
      <c r="AA689" s="13"/>
      <c r="AB689" s="13"/>
      <c r="AC689" s="13"/>
      <c r="AJ689" s="3"/>
      <c r="AK689" s="3"/>
      <c r="AL689" s="3"/>
      <c r="AM689" s="3"/>
      <c r="AN689" s="18"/>
      <c r="AO689" s="3"/>
    </row>
    <row r="690" spans="2:43" ht="15.75" thickBot="1">
      <c r="B690" s="12"/>
      <c r="C690" s="10"/>
      <c r="N690" s="212" t="s">
        <v>7</v>
      </c>
      <c r="O690" s="213"/>
      <c r="P690" s="213"/>
      <c r="Q690" s="214"/>
      <c r="R690" s="18">
        <f>SUM(R674:R689)</f>
        <v>0</v>
      </c>
      <c r="S690" s="3"/>
      <c r="V690" s="17"/>
      <c r="X690" s="12"/>
      <c r="Y690" s="10"/>
      <c r="AJ690" s="212" t="s">
        <v>7</v>
      </c>
      <c r="AK690" s="213"/>
      <c r="AL690" s="213"/>
      <c r="AM690" s="214"/>
      <c r="AN690" s="18">
        <f>SUM(AN674:AN689)</f>
        <v>2900</v>
      </c>
      <c r="AO690" s="3"/>
    </row>
    <row r="691" spans="2:43" ht="15.75" thickBot="1">
      <c r="B691" s="12"/>
      <c r="C691" s="10"/>
      <c r="V691" s="17"/>
      <c r="X691" s="12"/>
      <c r="Y691" s="10"/>
      <c r="AJ691" s="182">
        <v>0.68635416666666671</v>
      </c>
      <c r="AK691" s="180">
        <v>20230804</v>
      </c>
      <c r="AL691" s="180" t="s">
        <v>470</v>
      </c>
      <c r="AM691" s="180" t="s">
        <v>474</v>
      </c>
      <c r="AN691" s="180">
        <v>183</v>
      </c>
      <c r="AO691" s="181">
        <v>104571</v>
      </c>
      <c r="AP691" s="180">
        <v>0</v>
      </c>
      <c r="AQ691" s="179"/>
    </row>
    <row r="692" spans="2:43" ht="15.75" thickBot="1">
      <c r="B692" s="12"/>
      <c r="C692" s="10"/>
      <c r="V692" s="17"/>
      <c r="X692" s="12"/>
      <c r="Y692" s="10"/>
      <c r="AJ692" s="182">
        <v>0.72018518518518515</v>
      </c>
      <c r="AK692" s="180">
        <v>20230807</v>
      </c>
      <c r="AL692" s="180" t="s">
        <v>472</v>
      </c>
      <c r="AM692" s="180" t="s">
        <v>474</v>
      </c>
      <c r="AN692" s="180">
        <v>172</v>
      </c>
      <c r="AO692" s="181">
        <v>98283</v>
      </c>
      <c r="AP692" s="180">
        <v>99999999</v>
      </c>
      <c r="AQ692" s="179"/>
    </row>
    <row r="693" spans="2:43" ht="15.75" thickBot="1">
      <c r="B693" s="12"/>
      <c r="C693" s="10"/>
      <c r="E693" s="14"/>
      <c r="V693" s="17"/>
      <c r="X693" s="12"/>
      <c r="Y693" s="10"/>
      <c r="AA693" s="14"/>
      <c r="AJ693" s="182">
        <v>0.75373842592592588</v>
      </c>
      <c r="AK693" s="180">
        <v>20230808</v>
      </c>
      <c r="AL693" s="180" t="s">
        <v>470</v>
      </c>
      <c r="AM693" s="180" t="s">
        <v>474</v>
      </c>
      <c r="AN693" s="180">
        <v>230.01</v>
      </c>
      <c r="AO693" s="181">
        <v>131433</v>
      </c>
      <c r="AP693" s="180">
        <v>0</v>
      </c>
      <c r="AQ693" s="179"/>
    </row>
    <row r="694" spans="2:43">
      <c r="B694" s="12"/>
      <c r="C694" s="10"/>
      <c r="V694" s="17"/>
      <c r="X694" s="12"/>
      <c r="Y694" s="10"/>
      <c r="AN694" s="1">
        <f>SUM(AN691:AN693)</f>
        <v>585.01</v>
      </c>
    </row>
    <row r="695" spans="2:43">
      <c r="B695" s="12"/>
      <c r="C695" s="10"/>
      <c r="V695" s="17"/>
      <c r="X695" s="12"/>
      <c r="Y695" s="10"/>
    </row>
    <row r="696" spans="2:43">
      <c r="B696" s="12"/>
      <c r="C696" s="10"/>
      <c r="V696" s="17"/>
      <c r="X696" s="12"/>
      <c r="Y696" s="10"/>
    </row>
    <row r="697" spans="2:43">
      <c r="B697" s="12"/>
      <c r="C697" s="10"/>
      <c r="V697" s="17"/>
      <c r="X697" s="12"/>
      <c r="Y697" s="10"/>
    </row>
    <row r="698" spans="2:43">
      <c r="B698" s="12"/>
      <c r="C698" s="10"/>
      <c r="V698" s="17"/>
      <c r="X698" s="12"/>
      <c r="Y698" s="10"/>
    </row>
    <row r="699" spans="2:43">
      <c r="B699" s="11"/>
      <c r="C699" s="10"/>
      <c r="V699" s="17"/>
      <c r="X699" s="11"/>
      <c r="Y699" s="10"/>
    </row>
    <row r="700" spans="2:43">
      <c r="B700" s="15" t="s">
        <v>18</v>
      </c>
      <c r="C700" s="16">
        <f>SUM(C681:C699)</f>
        <v>0</v>
      </c>
      <c r="D700" t="s">
        <v>22</v>
      </c>
      <c r="E700" t="s">
        <v>21</v>
      </c>
      <c r="V700" s="17"/>
      <c r="X700" s="15" t="s">
        <v>18</v>
      </c>
      <c r="Y700" s="16">
        <f>SUM(Y681:Y699)</f>
        <v>3485.01</v>
      </c>
      <c r="Z700" t="s">
        <v>22</v>
      </c>
      <c r="AA700" t="s">
        <v>21</v>
      </c>
    </row>
    <row r="701" spans="2:43">
      <c r="E701" s="1" t="s">
        <v>19</v>
      </c>
      <c r="V701" s="17"/>
      <c r="AA701" s="1" t="s">
        <v>19</v>
      </c>
    </row>
    <row r="702" spans="2:43">
      <c r="V702" s="17"/>
    </row>
    <row r="703" spans="2:43">
      <c r="V703" s="17"/>
    </row>
    <row r="704" spans="2:43">
      <c r="V704" s="17"/>
    </row>
    <row r="705" spans="2:31">
      <c r="V705" s="17"/>
    </row>
    <row r="706" spans="2:31">
      <c r="V706" s="17"/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  <c r="AC714" s="215" t="s">
        <v>29</v>
      </c>
      <c r="AD714" s="215"/>
      <c r="AE714" s="215"/>
    </row>
    <row r="715" spans="2:31" ht="24" customHeight="1">
      <c r="H715" s="75" t="s">
        <v>28</v>
      </c>
      <c r="I715" s="75"/>
      <c r="J715" s="75"/>
      <c r="V715" s="17"/>
      <c r="AC715" s="215"/>
      <c r="AD715" s="215"/>
      <c r="AE715" s="215"/>
    </row>
    <row r="716" spans="2:31" ht="15" customHeight="1">
      <c r="H716" s="75"/>
      <c r="I716" s="75"/>
      <c r="J716" s="75"/>
      <c r="V716" s="17"/>
      <c r="AC716" s="215"/>
      <c r="AD716" s="215"/>
      <c r="AE716" s="215"/>
    </row>
    <row r="717" spans="2:31">
      <c r="V717" s="17"/>
    </row>
    <row r="718" spans="2:31">
      <c r="V718" s="17"/>
    </row>
    <row r="719" spans="2:31" ht="23.25">
      <c r="B719" s="22" t="s">
        <v>69</v>
      </c>
      <c r="V719" s="17"/>
      <c r="X719" s="22" t="s">
        <v>69</v>
      </c>
    </row>
    <row r="720" spans="2:31" ht="26.25">
      <c r="B720" s="23" t="s">
        <v>32</v>
      </c>
      <c r="C720" s="20">
        <f>IF(X672="PAGADO",0,Y677)</f>
        <v>-2775.01</v>
      </c>
      <c r="E720" s="217" t="s">
        <v>20</v>
      </c>
      <c r="F720" s="217"/>
      <c r="G720" s="217"/>
      <c r="H720" s="217"/>
      <c r="O720" s="227" t="s">
        <v>10</v>
      </c>
      <c r="P720" s="227"/>
      <c r="Q720" s="227"/>
      <c r="V720" s="17"/>
      <c r="X720" s="23" t="s">
        <v>32</v>
      </c>
      <c r="Y720" s="20">
        <f>IF(B720="PAGADO",0,C725)</f>
        <v>-1115.3899999999999</v>
      </c>
      <c r="AA720" s="217" t="s">
        <v>20</v>
      </c>
      <c r="AB720" s="217"/>
      <c r="AC720" s="217"/>
      <c r="AD720" s="217"/>
    </row>
    <row r="721" spans="2:41">
      <c r="B721" s="1" t="s">
        <v>0</v>
      </c>
      <c r="C721" s="19">
        <f>H736</f>
        <v>2457.3200000000002</v>
      </c>
      <c r="E721" s="2" t="s">
        <v>1</v>
      </c>
      <c r="F721" s="2" t="s">
        <v>2</v>
      </c>
      <c r="G721" s="2" t="s">
        <v>3</v>
      </c>
      <c r="H721" s="2" t="s">
        <v>4</v>
      </c>
      <c r="N721" s="2" t="s">
        <v>1</v>
      </c>
      <c r="O721" s="2" t="s">
        <v>5</v>
      </c>
      <c r="P721" s="2" t="s">
        <v>4</v>
      </c>
      <c r="Q721" s="2" t="s">
        <v>6</v>
      </c>
      <c r="R721" s="2" t="s">
        <v>7</v>
      </c>
      <c r="S721" s="3"/>
      <c r="V721" s="17"/>
      <c r="X721" s="1" t="s">
        <v>0</v>
      </c>
      <c r="Y721" s="19">
        <f>AD736</f>
        <v>1265</v>
      </c>
      <c r="AA721" s="2" t="s">
        <v>1</v>
      </c>
      <c r="AB721" s="2" t="s">
        <v>2</v>
      </c>
      <c r="AC721" s="2" t="s">
        <v>3</v>
      </c>
      <c r="AD721" s="2" t="s">
        <v>4</v>
      </c>
      <c r="AJ721" s="2" t="s">
        <v>1</v>
      </c>
      <c r="AK721" s="2" t="s">
        <v>5</v>
      </c>
      <c r="AL721" s="2" t="s">
        <v>4</v>
      </c>
      <c r="AM721" s="2" t="s">
        <v>6</v>
      </c>
      <c r="AN721" s="2" t="s">
        <v>7</v>
      </c>
      <c r="AO721" s="3"/>
    </row>
    <row r="722" spans="2:41">
      <c r="C722" s="20"/>
      <c r="E722" s="4">
        <v>45131</v>
      </c>
      <c r="F722" s="3" t="s">
        <v>1289</v>
      </c>
      <c r="G722" s="3" t="s">
        <v>152</v>
      </c>
      <c r="H722" s="5">
        <v>220</v>
      </c>
      <c r="I722" t="s">
        <v>270</v>
      </c>
      <c r="N722" s="25">
        <v>45166</v>
      </c>
      <c r="O722" s="3" t="s">
        <v>1276</v>
      </c>
      <c r="P722" s="3"/>
      <c r="Q722" s="3"/>
      <c r="R722" s="18">
        <v>200</v>
      </c>
      <c r="S722" s="3"/>
      <c r="V722" s="17"/>
      <c r="Y722" s="20"/>
      <c r="AA722" s="4">
        <v>45140</v>
      </c>
      <c r="AB722" s="3" t="s">
        <v>1355</v>
      </c>
      <c r="AC722" s="3" t="s">
        <v>1356</v>
      </c>
      <c r="AD722" s="5">
        <v>225</v>
      </c>
      <c r="AE722" t="s">
        <v>270</v>
      </c>
      <c r="AJ722" s="25">
        <v>45177</v>
      </c>
      <c r="AK722" s="3" t="s">
        <v>1354</v>
      </c>
      <c r="AL722" s="3"/>
      <c r="AM722" s="3"/>
      <c r="AN722" s="18">
        <v>200</v>
      </c>
      <c r="AO722" s="3"/>
    </row>
    <row r="723" spans="2:41">
      <c r="B723" s="1" t="s">
        <v>24</v>
      </c>
      <c r="C723" s="19">
        <f>IF(C720&gt;0,C720+C721,C721)</f>
        <v>2457.3200000000002</v>
      </c>
      <c r="E723" s="4">
        <v>45131</v>
      </c>
      <c r="F723" s="3" t="s">
        <v>1289</v>
      </c>
      <c r="G723" s="3" t="s">
        <v>152</v>
      </c>
      <c r="H723" s="5">
        <v>220</v>
      </c>
      <c r="I723" t="s">
        <v>210</v>
      </c>
      <c r="N723" s="25">
        <v>45168</v>
      </c>
      <c r="O723" s="3" t="s">
        <v>110</v>
      </c>
      <c r="P723" s="3"/>
      <c r="Q723" s="3">
        <v>1362</v>
      </c>
      <c r="R723" s="18">
        <v>200</v>
      </c>
      <c r="S723" s="3"/>
      <c r="V723" s="17"/>
      <c r="X723" s="1" t="s">
        <v>24</v>
      </c>
      <c r="Y723" s="19">
        <f>IF(Y720&gt;0,Y720+Y721,Y721)</f>
        <v>1265</v>
      </c>
      <c r="AA723" s="4">
        <v>45120</v>
      </c>
      <c r="AB723" s="3" t="s">
        <v>1237</v>
      </c>
      <c r="AC723" s="3" t="s">
        <v>200</v>
      </c>
      <c r="AD723" s="5">
        <v>170</v>
      </c>
      <c r="AE723" t="s">
        <v>270</v>
      </c>
      <c r="AJ723" s="3"/>
      <c r="AK723" s="3"/>
      <c r="AL723" s="3"/>
      <c r="AM723" s="3"/>
      <c r="AN723" s="18"/>
      <c r="AO723" s="3"/>
    </row>
    <row r="724" spans="2:41">
      <c r="B724" s="1" t="s">
        <v>9</v>
      </c>
      <c r="C724" s="20">
        <f>C740</f>
        <v>3572.71</v>
      </c>
      <c r="E724" s="4">
        <v>45134</v>
      </c>
      <c r="F724" s="3" t="s">
        <v>1289</v>
      </c>
      <c r="G724" s="3" t="s">
        <v>1290</v>
      </c>
      <c r="H724" s="5">
        <v>450</v>
      </c>
      <c r="I724" t="s">
        <v>210</v>
      </c>
      <c r="N724" s="3"/>
      <c r="O724" s="3"/>
      <c r="P724" s="3"/>
      <c r="Q724" s="3"/>
      <c r="R724" s="18"/>
      <c r="S724" s="3"/>
      <c r="V724" s="17"/>
      <c r="X724" s="1" t="s">
        <v>9</v>
      </c>
      <c r="Y724" s="20">
        <f>Y740</f>
        <v>1315.3899999999999</v>
      </c>
      <c r="AA724" s="4">
        <v>45154</v>
      </c>
      <c r="AB724" s="3" t="s">
        <v>1366</v>
      </c>
      <c r="AC724" s="3" t="s">
        <v>261</v>
      </c>
      <c r="AD724" s="5">
        <v>220</v>
      </c>
      <c r="AE724" t="s">
        <v>210</v>
      </c>
      <c r="AJ724" s="3"/>
      <c r="AK724" s="3"/>
      <c r="AL724" s="3"/>
      <c r="AM724" s="3"/>
      <c r="AN724" s="18"/>
      <c r="AO724" s="3"/>
    </row>
    <row r="725" spans="2:41">
      <c r="B725" s="6" t="s">
        <v>25</v>
      </c>
      <c r="C725" s="21">
        <f>C723-C724</f>
        <v>-1115.3899999999999</v>
      </c>
      <c r="E725" s="4">
        <v>45135</v>
      </c>
      <c r="F725" s="3" t="s">
        <v>1289</v>
      </c>
      <c r="G725" s="3" t="s">
        <v>152</v>
      </c>
      <c r="H725" s="5">
        <v>220</v>
      </c>
      <c r="I725" t="s">
        <v>210</v>
      </c>
      <c r="N725" s="3"/>
      <c r="O725" s="3"/>
      <c r="P725" s="3"/>
      <c r="Q725" s="3"/>
      <c r="R725" s="18"/>
      <c r="S725" s="3"/>
      <c r="V725" s="17"/>
      <c r="X725" s="6" t="s">
        <v>8</v>
      </c>
      <c r="Y725" s="21">
        <f>Y723-Y724</f>
        <v>-50.389999999999873</v>
      </c>
      <c r="AA725" s="4">
        <v>45160</v>
      </c>
      <c r="AB725" s="3" t="s">
        <v>291</v>
      </c>
      <c r="AC725" s="3" t="s">
        <v>169</v>
      </c>
      <c r="AD725" s="5">
        <v>200</v>
      </c>
      <c r="AE725" t="s">
        <v>210</v>
      </c>
      <c r="AJ725" s="3"/>
      <c r="AK725" s="3"/>
      <c r="AL725" s="3"/>
      <c r="AM725" s="3"/>
      <c r="AN725" s="18"/>
      <c r="AO725" s="3"/>
    </row>
    <row r="726" spans="2:41" ht="26.25">
      <c r="B726" s="218" t="str">
        <f>IF(C725&lt;0,"NO PAGAR","COBRAR")</f>
        <v>NO PAGAR</v>
      </c>
      <c r="C726" s="218"/>
      <c r="E726" s="4">
        <v>45138</v>
      </c>
      <c r="F726" s="3" t="s">
        <v>1289</v>
      </c>
      <c r="G726" s="3" t="s">
        <v>200</v>
      </c>
      <c r="H726" s="5">
        <v>150</v>
      </c>
      <c r="I726" t="s">
        <v>210</v>
      </c>
      <c r="N726" s="3"/>
      <c r="O726" s="3"/>
      <c r="P726" s="3"/>
      <c r="Q726" s="3"/>
      <c r="R726" s="18"/>
      <c r="S726" s="3"/>
      <c r="V726" s="17"/>
      <c r="X726" s="218" t="str">
        <f>IF(Y725&lt;0,"NO PAGAR","COBRAR")</f>
        <v>NO PAGAR</v>
      </c>
      <c r="Y726" s="218"/>
      <c r="AA726" s="4">
        <v>45161</v>
      </c>
      <c r="AB726" s="3" t="s">
        <v>291</v>
      </c>
      <c r="AC726" s="3" t="s">
        <v>200</v>
      </c>
      <c r="AD726" s="5">
        <v>150</v>
      </c>
      <c r="AE726" t="s">
        <v>270</v>
      </c>
      <c r="AJ726" s="3"/>
      <c r="AK726" s="3"/>
      <c r="AL726" s="3"/>
      <c r="AM726" s="3"/>
      <c r="AN726" s="18"/>
      <c r="AO726" s="3"/>
    </row>
    <row r="727" spans="2:41">
      <c r="B727" s="210" t="s">
        <v>9</v>
      </c>
      <c r="C727" s="211"/>
      <c r="E727" s="4">
        <v>45154</v>
      </c>
      <c r="F727" s="3" t="s">
        <v>1289</v>
      </c>
      <c r="G727" s="3" t="s">
        <v>200</v>
      </c>
      <c r="H727" s="5">
        <v>200</v>
      </c>
      <c r="I727" t="s">
        <v>270</v>
      </c>
      <c r="N727" s="3"/>
      <c r="O727" s="3"/>
      <c r="P727" s="3"/>
      <c r="Q727" s="3"/>
      <c r="R727" s="18"/>
      <c r="S727" s="3"/>
      <c r="V727" s="17"/>
      <c r="X727" s="210" t="s">
        <v>9</v>
      </c>
      <c r="Y727" s="211"/>
      <c r="AA727" s="4">
        <v>45167</v>
      </c>
      <c r="AB727" s="3" t="s">
        <v>291</v>
      </c>
      <c r="AC727" s="3" t="s">
        <v>169</v>
      </c>
      <c r="AD727" s="5">
        <v>150</v>
      </c>
      <c r="AE727" t="s">
        <v>270</v>
      </c>
      <c r="AJ727" s="3"/>
      <c r="AK727" s="3"/>
      <c r="AL727" s="3"/>
      <c r="AM727" s="3"/>
      <c r="AN727" s="18"/>
      <c r="AO727" s="3"/>
    </row>
    <row r="728" spans="2:41">
      <c r="B728" s="9" t="str">
        <f>IF(C754&lt;0,"SALDO A FAVOR","SALDO ADELANTAD0'")</f>
        <v>SALDO ADELANTAD0'</v>
      </c>
      <c r="C728" s="10">
        <f>IF(Y677&lt;=0,Y677*-1)</f>
        <v>2775.01</v>
      </c>
      <c r="E728" s="4">
        <v>45159</v>
      </c>
      <c r="F728" s="3" t="s">
        <v>1289</v>
      </c>
      <c r="G728" s="3" t="s">
        <v>200</v>
      </c>
      <c r="H728" s="5">
        <v>150</v>
      </c>
      <c r="I728" t="s">
        <v>210</v>
      </c>
      <c r="N728" s="3"/>
      <c r="O728" s="3"/>
      <c r="P728" s="3"/>
      <c r="Q728" s="3"/>
      <c r="R728" s="18"/>
      <c r="S728" s="3"/>
      <c r="V728" s="17"/>
      <c r="X728" s="9" t="str">
        <f>IF(C725&lt;0,"SALDO ADELANTADO","SALDO A FAVOR'")</f>
        <v>SALDO ADELANTADO</v>
      </c>
      <c r="Y728" s="10">
        <f>IF(C725&lt;=0,C725*-1)</f>
        <v>1115.3899999999999</v>
      </c>
      <c r="AA728" s="4">
        <v>45168</v>
      </c>
      <c r="AB728" s="3" t="s">
        <v>291</v>
      </c>
      <c r="AC728" s="3" t="s">
        <v>200</v>
      </c>
      <c r="AD728" s="5">
        <v>150</v>
      </c>
      <c r="AE728" t="s">
        <v>270</v>
      </c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R738</f>
        <v>400</v>
      </c>
      <c r="E729" s="4">
        <v>45147</v>
      </c>
      <c r="F729" s="3" t="s">
        <v>1091</v>
      </c>
      <c r="G729" s="3" t="s">
        <v>722</v>
      </c>
      <c r="H729" s="5">
        <v>145.54</v>
      </c>
      <c r="I729" t="s">
        <v>270</v>
      </c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AN738</f>
        <v>200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>
        <v>180</v>
      </c>
      <c r="E730" s="4">
        <v>45149</v>
      </c>
      <c r="F730" s="3" t="s">
        <v>722</v>
      </c>
      <c r="G730" s="3" t="s">
        <v>1342</v>
      </c>
      <c r="H730" s="5">
        <v>145.54</v>
      </c>
      <c r="I730" t="s">
        <v>270</v>
      </c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>
        <v>45152</v>
      </c>
      <c r="F731" s="3" t="s">
        <v>722</v>
      </c>
      <c r="G731" s="3" t="s">
        <v>152</v>
      </c>
      <c r="H731" s="5">
        <v>169.8</v>
      </c>
      <c r="I731" t="s">
        <v>270</v>
      </c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>
        <v>45153</v>
      </c>
      <c r="F732" s="3" t="s">
        <v>722</v>
      </c>
      <c r="G732" s="3" t="s">
        <v>1342</v>
      </c>
      <c r="H732" s="5">
        <v>145.54</v>
      </c>
      <c r="I732" t="s">
        <v>270</v>
      </c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1347</v>
      </c>
      <c r="C733" s="10">
        <v>95.54</v>
      </c>
      <c r="E733" s="4">
        <v>45156</v>
      </c>
      <c r="F733" s="3" t="s">
        <v>722</v>
      </c>
      <c r="G733" s="3" t="s">
        <v>517</v>
      </c>
      <c r="H733" s="5">
        <v>143.87</v>
      </c>
      <c r="I733" t="s">
        <v>270</v>
      </c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>
        <v>45158</v>
      </c>
      <c r="F734" s="3" t="s">
        <v>1343</v>
      </c>
      <c r="G734" s="3" t="s">
        <v>722</v>
      </c>
      <c r="H734" s="5">
        <v>97.03</v>
      </c>
      <c r="I734" t="s">
        <v>270</v>
      </c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1334</v>
      </c>
      <c r="C736" s="10">
        <f>R739</f>
        <v>122.16</v>
      </c>
      <c r="E736" s="212" t="s">
        <v>7</v>
      </c>
      <c r="F736" s="213"/>
      <c r="G736" s="214"/>
      <c r="H736" s="5">
        <f>SUM(H722:H735)</f>
        <v>2457.3200000000002</v>
      </c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212" t="s">
        <v>7</v>
      </c>
      <c r="AB736" s="213"/>
      <c r="AC736" s="214"/>
      <c r="AD736" s="5">
        <f>SUM(AD722:AD735)</f>
        <v>1265</v>
      </c>
      <c r="AJ736" s="3"/>
      <c r="AK736" s="3"/>
      <c r="AL736" s="3"/>
      <c r="AM736" s="3"/>
      <c r="AN736" s="18"/>
      <c r="AO736" s="3"/>
    </row>
    <row r="737" spans="1:43">
      <c r="B737" s="12"/>
      <c r="C737" s="10"/>
      <c r="E737" s="13"/>
      <c r="F737" s="13"/>
      <c r="G737" s="13"/>
      <c r="N737" s="3"/>
      <c r="O737" s="3"/>
      <c r="P737" s="3"/>
      <c r="Q737" s="3"/>
      <c r="R737" s="18"/>
      <c r="S737" s="3"/>
      <c r="V737" s="17"/>
      <c r="X737" s="12"/>
      <c r="Y737" s="10"/>
      <c r="AA737" s="13"/>
      <c r="AB737" s="13"/>
      <c r="AC737" s="13"/>
      <c r="AJ737" s="3"/>
      <c r="AK737" s="3"/>
      <c r="AL737" s="3"/>
      <c r="AM737" s="3"/>
      <c r="AN737" s="18"/>
      <c r="AO737" s="3"/>
    </row>
    <row r="738" spans="1:43">
      <c r="B738" s="12"/>
      <c r="C738" s="10"/>
      <c r="N738" s="212" t="s">
        <v>7</v>
      </c>
      <c r="O738" s="213"/>
      <c r="P738" s="213"/>
      <c r="Q738" s="214"/>
      <c r="R738" s="18">
        <f>SUM(R722:R737)</f>
        <v>400</v>
      </c>
      <c r="S738" s="3"/>
      <c r="V738" s="17"/>
      <c r="X738" s="12"/>
      <c r="Y738" s="10"/>
      <c r="AJ738" s="212" t="s">
        <v>7</v>
      </c>
      <c r="AK738" s="213"/>
      <c r="AL738" s="213"/>
      <c r="AM738" s="214"/>
      <c r="AN738" s="18">
        <f>SUM(AN722:AN737)</f>
        <v>200</v>
      </c>
      <c r="AO738" s="3"/>
    </row>
    <row r="739" spans="1:43">
      <c r="B739" s="12"/>
      <c r="C739" s="10"/>
      <c r="N739" s="125" t="s">
        <v>472</v>
      </c>
      <c r="O739" s="125" t="s">
        <v>468</v>
      </c>
      <c r="P739" s="126">
        <v>45167.426956019997</v>
      </c>
      <c r="Q739" s="127">
        <v>69.808000000000007</v>
      </c>
      <c r="R739" s="132">
        <v>122.16</v>
      </c>
      <c r="S739" s="128" t="s">
        <v>1333</v>
      </c>
      <c r="V739" s="17"/>
      <c r="X739" s="12"/>
      <c r="Y739" s="10"/>
    </row>
    <row r="740" spans="1:43">
      <c r="B740" s="15" t="s">
        <v>18</v>
      </c>
      <c r="C740" s="16">
        <f>SUM(C728:C739)</f>
        <v>3572.71</v>
      </c>
      <c r="V740" s="17"/>
      <c r="X740" s="15" t="s">
        <v>18</v>
      </c>
      <c r="Y740" s="16">
        <f>SUM(Y728:Y739)</f>
        <v>1315.3899999999999</v>
      </c>
    </row>
    <row r="741" spans="1:43">
      <c r="D741" t="s">
        <v>22</v>
      </c>
      <c r="E741" t="s">
        <v>21</v>
      </c>
      <c r="V741" s="17"/>
      <c r="Z741" t="s">
        <v>22</v>
      </c>
      <c r="AA741" t="s">
        <v>21</v>
      </c>
    </row>
    <row r="742" spans="1:43">
      <c r="E742" s="1" t="s">
        <v>19</v>
      </c>
      <c r="V742" s="17"/>
      <c r="AA742" s="1" t="s">
        <v>19</v>
      </c>
    </row>
    <row r="743" spans="1:43">
      <c r="V743" s="17"/>
    </row>
    <row r="744" spans="1:43">
      <c r="V744" s="17"/>
    </row>
    <row r="745" spans="1:43">
      <c r="V745" s="17"/>
    </row>
    <row r="746" spans="1:43">
      <c r="V746" s="17"/>
    </row>
    <row r="747" spans="1:43">
      <c r="V747" s="17"/>
    </row>
    <row r="748" spans="1:43">
      <c r="V748" s="17"/>
    </row>
    <row r="749" spans="1:43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</row>
    <row r="750" spans="1:43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</row>
    <row r="751" spans="1:43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</row>
    <row r="752" spans="1:43">
      <c r="V752" s="17"/>
    </row>
    <row r="753" spans="2:41" ht="28.5" customHeight="1">
      <c r="G753" s="216" t="s">
        <v>30</v>
      </c>
      <c r="H753" s="216"/>
      <c r="I753" s="216"/>
      <c r="J753" s="75"/>
      <c r="V753" s="17"/>
      <c r="AA753" s="216" t="s">
        <v>31</v>
      </c>
      <c r="AB753" s="216"/>
      <c r="AC753" s="216"/>
    </row>
    <row r="754" spans="2:41" ht="15" customHeight="1">
      <c r="H754" s="75"/>
      <c r="I754" s="75"/>
      <c r="J754" s="75"/>
      <c r="V754" s="17"/>
      <c r="AA754" s="216"/>
      <c r="AB754" s="216"/>
      <c r="AC754" s="216"/>
    </row>
    <row r="755" spans="2:41">
      <c r="V755" s="17"/>
    </row>
    <row r="756" spans="2:41">
      <c r="V756" s="17"/>
    </row>
    <row r="757" spans="2:41" ht="23.25">
      <c r="B757" s="24" t="s">
        <v>69</v>
      </c>
      <c r="V757" s="17"/>
      <c r="X757" s="22" t="s">
        <v>69</v>
      </c>
    </row>
    <row r="758" spans="2:41" ht="26.25">
      <c r="B758" s="23" t="s">
        <v>82</v>
      </c>
      <c r="C758" s="20">
        <f>IF(X720="PAGADO",0,Y725)</f>
        <v>-50.389999999999873</v>
      </c>
      <c r="E758" s="217" t="s">
        <v>20</v>
      </c>
      <c r="F758" s="217"/>
      <c r="G758" s="217"/>
      <c r="H758" s="217"/>
      <c r="V758" s="17"/>
      <c r="X758" s="23" t="s">
        <v>32</v>
      </c>
      <c r="Y758" s="20">
        <f>IF(B758="PAGADO",0,C763)</f>
        <v>0</v>
      </c>
      <c r="AA758" s="217" t="s">
        <v>20</v>
      </c>
      <c r="AB758" s="217"/>
      <c r="AC758" s="217"/>
      <c r="AD758" s="217"/>
      <c r="AK758" s="227" t="s">
        <v>10</v>
      </c>
      <c r="AL758" s="227"/>
      <c r="AM758" s="227"/>
    </row>
    <row r="759" spans="2:41">
      <c r="B759" s="1" t="s">
        <v>0</v>
      </c>
      <c r="C759" s="19">
        <f>H774</f>
        <v>1814.31</v>
      </c>
      <c r="E759" s="2" t="s">
        <v>1</v>
      </c>
      <c r="F759" s="2" t="s">
        <v>2</v>
      </c>
      <c r="G759" s="2" t="s">
        <v>3</v>
      </c>
      <c r="H759" s="2" t="s">
        <v>4</v>
      </c>
      <c r="N759" s="2" t="s">
        <v>1</v>
      </c>
      <c r="O759" s="2" t="s">
        <v>5</v>
      </c>
      <c r="P759" s="2" t="s">
        <v>4</v>
      </c>
      <c r="Q759" s="2" t="s">
        <v>6</v>
      </c>
      <c r="R759" s="2" t="s">
        <v>7</v>
      </c>
      <c r="S759" s="3"/>
      <c r="V759" s="17"/>
      <c r="X759" s="1" t="s">
        <v>0</v>
      </c>
      <c r="Y759" s="19">
        <f>AD774</f>
        <v>1010</v>
      </c>
      <c r="AA759" s="2" t="s">
        <v>1</v>
      </c>
      <c r="AB759" s="2" t="s">
        <v>2</v>
      </c>
      <c r="AC759" s="2" t="s">
        <v>3</v>
      </c>
      <c r="AD759" s="2" t="s">
        <v>4</v>
      </c>
      <c r="AJ759" s="2" t="s">
        <v>1</v>
      </c>
      <c r="AK759" s="2" t="s">
        <v>5</v>
      </c>
      <c r="AL759" s="2" t="s">
        <v>4</v>
      </c>
      <c r="AM759" s="2" t="s">
        <v>6</v>
      </c>
      <c r="AN759" s="2" t="s">
        <v>7</v>
      </c>
      <c r="AO759" s="3"/>
    </row>
    <row r="760" spans="2:41">
      <c r="C760" s="20"/>
      <c r="E760" s="4">
        <v>45163</v>
      </c>
      <c r="F760" s="3" t="s">
        <v>516</v>
      </c>
      <c r="G760" s="3" t="s">
        <v>518</v>
      </c>
      <c r="H760" s="5">
        <v>143.77000000000001</v>
      </c>
      <c r="I760" t="s">
        <v>270</v>
      </c>
      <c r="N760" s="3"/>
      <c r="O760" s="3"/>
      <c r="P760" s="3"/>
      <c r="Q760" s="3"/>
      <c r="R760" s="18"/>
      <c r="S760" s="3"/>
      <c r="V760" s="17"/>
      <c r="Y760" s="20"/>
      <c r="AA760" s="4">
        <v>45128</v>
      </c>
      <c r="AB760" s="3" t="s">
        <v>199</v>
      </c>
      <c r="AC760" s="3" t="s">
        <v>152</v>
      </c>
      <c r="AD760" s="5">
        <v>200</v>
      </c>
      <c r="AE760" t="s">
        <v>270</v>
      </c>
      <c r="AJ760" s="25">
        <v>45194</v>
      </c>
      <c r="AK760" s="3" t="s">
        <v>1097</v>
      </c>
      <c r="AL760" s="3"/>
      <c r="AM760" s="3"/>
      <c r="AN760" s="18">
        <v>350</v>
      </c>
      <c r="AO760" s="3"/>
    </row>
    <row r="761" spans="2:41">
      <c r="B761" s="1" t="s">
        <v>24</v>
      </c>
      <c r="C761" s="19">
        <f>IF(C758&gt;0,C758+C759,C759)</f>
        <v>1814.31</v>
      </c>
      <c r="E761" s="4">
        <v>45159</v>
      </c>
      <c r="F761" s="3" t="s">
        <v>516</v>
      </c>
      <c r="G761" s="3" t="s">
        <v>200</v>
      </c>
      <c r="H761" s="5">
        <v>145.54</v>
      </c>
      <c r="I761" t="s">
        <v>270</v>
      </c>
      <c r="N761" s="3"/>
      <c r="O761" s="3"/>
      <c r="P761" s="3"/>
      <c r="Q761" s="3"/>
      <c r="R761" s="18"/>
      <c r="S761" s="3"/>
      <c r="V761" s="17"/>
      <c r="X761" s="1" t="s">
        <v>24</v>
      </c>
      <c r="Y761" s="19">
        <f>IF(Y758&gt;0,Y758+Y759,Y759)</f>
        <v>1010</v>
      </c>
      <c r="AA761" s="4">
        <v>45135</v>
      </c>
      <c r="AB761" s="3" t="s">
        <v>199</v>
      </c>
      <c r="AC761" s="3" t="s">
        <v>152</v>
      </c>
      <c r="AD761" s="5">
        <v>200</v>
      </c>
      <c r="AE761" t="s">
        <v>270</v>
      </c>
      <c r="AJ761" s="3"/>
      <c r="AK761" s="3"/>
      <c r="AL761" s="3"/>
      <c r="AM761" s="3"/>
      <c r="AN761" s="18"/>
      <c r="AO761" s="3"/>
    </row>
    <row r="762" spans="2:41">
      <c r="B762" s="1" t="s">
        <v>9</v>
      </c>
      <c r="C762" s="20">
        <f>C781</f>
        <v>502.87699999999984</v>
      </c>
      <c r="E762" s="4">
        <v>45174</v>
      </c>
      <c r="F762" s="3" t="s">
        <v>412</v>
      </c>
      <c r="G762" s="3" t="s">
        <v>169</v>
      </c>
      <c r="H762" s="5">
        <v>150</v>
      </c>
      <c r="I762" t="s">
        <v>270</v>
      </c>
      <c r="N762" s="3"/>
      <c r="O762" s="3"/>
      <c r="P762" s="3"/>
      <c r="Q762" s="3"/>
      <c r="R762" s="18"/>
      <c r="S762" s="3"/>
      <c r="V762" s="17"/>
      <c r="X762" s="1" t="s">
        <v>9</v>
      </c>
      <c r="Y762" s="20">
        <f>Y781</f>
        <v>350</v>
      </c>
      <c r="AA762" s="4">
        <v>45180</v>
      </c>
      <c r="AB762" s="3" t="s">
        <v>412</v>
      </c>
      <c r="AC762" s="3" t="s">
        <v>200</v>
      </c>
      <c r="AD762" s="5">
        <v>150</v>
      </c>
      <c r="AE762" t="s">
        <v>270</v>
      </c>
      <c r="AJ762" s="3"/>
      <c r="AK762" s="3"/>
      <c r="AL762" s="3"/>
      <c r="AM762" s="3"/>
      <c r="AN762" s="18"/>
      <c r="AO762" s="3"/>
    </row>
    <row r="763" spans="2:41">
      <c r="B763" s="6" t="s">
        <v>26</v>
      </c>
      <c r="C763" s="21">
        <f>C761-C762</f>
        <v>1311.433</v>
      </c>
      <c r="E763" s="4">
        <v>45174</v>
      </c>
      <c r="F763" s="3" t="s">
        <v>412</v>
      </c>
      <c r="G763" s="3" t="s">
        <v>1408</v>
      </c>
      <c r="H763" s="5">
        <v>750</v>
      </c>
      <c r="I763" t="s">
        <v>210</v>
      </c>
      <c r="N763" s="3"/>
      <c r="O763" s="3"/>
      <c r="P763" s="3"/>
      <c r="Q763" s="3"/>
      <c r="R763" s="18"/>
      <c r="S763" s="3"/>
      <c r="V763" s="17"/>
      <c r="X763" s="6" t="s">
        <v>27</v>
      </c>
      <c r="Y763" s="21">
        <f>Y761-Y762</f>
        <v>660</v>
      </c>
      <c r="AA763" s="4">
        <v>45180</v>
      </c>
      <c r="AB763" s="3" t="s">
        <v>412</v>
      </c>
      <c r="AC763" s="3" t="s">
        <v>169</v>
      </c>
      <c r="AD763" s="5">
        <v>260</v>
      </c>
      <c r="AE763" t="s">
        <v>210</v>
      </c>
      <c r="AJ763" s="3"/>
      <c r="AK763" s="3"/>
      <c r="AL763" s="3"/>
      <c r="AM763" s="3"/>
      <c r="AN763" s="18"/>
      <c r="AO763" s="3"/>
    </row>
    <row r="764" spans="2:41" ht="23.25">
      <c r="B764" s="6"/>
      <c r="C764" s="7"/>
      <c r="E764" s="4">
        <v>45113</v>
      </c>
      <c r="F764" s="3" t="s">
        <v>144</v>
      </c>
      <c r="G764" s="3" t="s">
        <v>200</v>
      </c>
      <c r="H764" s="5">
        <v>170</v>
      </c>
      <c r="I764" t="s">
        <v>270</v>
      </c>
      <c r="N764" s="3"/>
      <c r="O764" s="3"/>
      <c r="P764" s="3"/>
      <c r="Q764" s="3"/>
      <c r="R764" s="18"/>
      <c r="S764" s="3"/>
      <c r="V764" s="17"/>
      <c r="X764" s="219" t="str">
        <f>IF(Y763&lt;0,"NO PAGAR","COBRAR'")</f>
        <v>COBRAR'</v>
      </c>
      <c r="Y764" s="219"/>
      <c r="AA764" s="4">
        <v>45184</v>
      </c>
      <c r="AB764" s="3" t="s">
        <v>412</v>
      </c>
      <c r="AC764" s="3" t="s">
        <v>200</v>
      </c>
      <c r="AD764" s="5">
        <v>200</v>
      </c>
      <c r="AE764" t="s">
        <v>270</v>
      </c>
      <c r="AJ764" s="3"/>
      <c r="AK764" s="3"/>
      <c r="AL764" s="3"/>
      <c r="AM764" s="3"/>
      <c r="AN764" s="18"/>
      <c r="AO764" s="3"/>
    </row>
    <row r="765" spans="2:41" ht="23.25">
      <c r="B765" s="219" t="str">
        <f>IF(C763&lt;0,"NO PAGAR","COBRAR'")</f>
        <v>COBRAR'</v>
      </c>
      <c r="C765" s="219"/>
      <c r="E765" s="4">
        <v>45120</v>
      </c>
      <c r="F765" s="3" t="s">
        <v>144</v>
      </c>
      <c r="G765" s="3" t="s">
        <v>200</v>
      </c>
      <c r="H765" s="5">
        <v>170</v>
      </c>
      <c r="I765" t="s">
        <v>270</v>
      </c>
      <c r="N765" s="3"/>
      <c r="O765" s="3"/>
      <c r="P765" s="3"/>
      <c r="Q765" s="3"/>
      <c r="R765" s="18"/>
      <c r="S765" s="3"/>
      <c r="V765" s="17"/>
      <c r="X765" s="6"/>
      <c r="Y765" s="8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210" t="s">
        <v>9</v>
      </c>
      <c r="C766" s="211"/>
      <c r="E766" s="4">
        <v>45155</v>
      </c>
      <c r="F766" s="3" t="s">
        <v>1206</v>
      </c>
      <c r="G766" s="3" t="s">
        <v>1212</v>
      </c>
      <c r="H766" s="5">
        <v>285</v>
      </c>
      <c r="I766" t="s">
        <v>210</v>
      </c>
      <c r="N766" s="3"/>
      <c r="O766" s="3"/>
      <c r="P766" s="3"/>
      <c r="Q766" s="3"/>
      <c r="R766" s="18"/>
      <c r="S766" s="3"/>
      <c r="V766" s="17"/>
      <c r="X766" s="210" t="s">
        <v>9</v>
      </c>
      <c r="Y766" s="211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IF(Y725&lt;0,"SALDO ADELANTADO","SALDO A FAVOR '")</f>
        <v>SALDO ADELANTADO</v>
      </c>
      <c r="C767" s="10">
        <f>IF(Y725&lt;=0,Y725*-1)</f>
        <v>50.389999999999873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IF(C763&lt;0,"SALDO ADELANTADO","SALDO A FAVOR'")</f>
        <v>SALDO A FAVOR'</v>
      </c>
      <c r="Y767" s="10" t="b">
        <f>IF(C763&lt;=0,C763*-1)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R776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AN776</f>
        <v>350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212" t="s">
        <v>7</v>
      </c>
      <c r="F774" s="213"/>
      <c r="G774" s="214"/>
      <c r="H774" s="5">
        <f>SUM(H760:H773)</f>
        <v>1814.31</v>
      </c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212" t="s">
        <v>7</v>
      </c>
      <c r="AB774" s="213"/>
      <c r="AC774" s="214"/>
      <c r="AD774" s="5">
        <f>SUM(AD760:AD773)</f>
        <v>1010</v>
      </c>
      <c r="AJ774" s="3"/>
      <c r="AK774" s="3"/>
      <c r="AL774" s="3"/>
      <c r="AM774" s="3"/>
      <c r="AN774" s="18"/>
      <c r="AO774" s="3"/>
    </row>
    <row r="775" spans="2:41">
      <c r="B775" s="11" t="s">
        <v>1413</v>
      </c>
      <c r="C775" s="10">
        <f>R780</f>
        <v>452.48699999999997</v>
      </c>
      <c r="E775" s="13"/>
      <c r="F775" s="13"/>
      <c r="G775" s="13"/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3"/>
      <c r="AB775" s="13"/>
      <c r="AC775" s="13"/>
      <c r="AJ775" s="3"/>
      <c r="AK775" s="3"/>
      <c r="AL775" s="3"/>
      <c r="AM775" s="3"/>
      <c r="AN775" s="18"/>
      <c r="AO775" s="3"/>
    </row>
    <row r="776" spans="2:41">
      <c r="B776" s="12"/>
      <c r="C776" s="10"/>
      <c r="N776" s="212" t="s">
        <v>7</v>
      </c>
      <c r="O776" s="213"/>
      <c r="P776" s="213"/>
      <c r="Q776" s="214"/>
      <c r="R776" s="18">
        <f>SUM(R760:R775)</f>
        <v>0</v>
      </c>
      <c r="S776" s="3"/>
      <c r="V776" s="17"/>
      <c r="X776" s="12"/>
      <c r="Y776" s="10"/>
      <c r="AJ776" s="212" t="s">
        <v>7</v>
      </c>
      <c r="AK776" s="213"/>
      <c r="AL776" s="213"/>
      <c r="AM776" s="214"/>
      <c r="AN776" s="18">
        <f>SUM(AN760:AN775)</f>
        <v>350</v>
      </c>
      <c r="AO776" s="3"/>
    </row>
    <row r="777" spans="2:41">
      <c r="B777" s="12"/>
      <c r="C777" s="10"/>
      <c r="N777" s="125" t="s">
        <v>470</v>
      </c>
      <c r="O777" s="126">
        <v>45176.95336806</v>
      </c>
      <c r="P777" s="125" t="s">
        <v>474</v>
      </c>
      <c r="Q777" s="127">
        <v>108.70699999999999</v>
      </c>
      <c r="R777" s="127">
        <v>190.23699999999999</v>
      </c>
      <c r="S777" s="127">
        <v>0</v>
      </c>
      <c r="V777" s="17"/>
      <c r="X777" s="12"/>
      <c r="Y777" s="10"/>
    </row>
    <row r="778" spans="2:41">
      <c r="B778" s="12"/>
      <c r="C778" s="10"/>
      <c r="N778" s="125" t="s">
        <v>470</v>
      </c>
      <c r="O778" s="126">
        <v>45170.53310185</v>
      </c>
      <c r="P778" s="125" t="s">
        <v>474</v>
      </c>
      <c r="Q778" s="127">
        <v>118.431</v>
      </c>
      <c r="R778" s="127">
        <v>207.25</v>
      </c>
      <c r="S778" s="127">
        <v>892850</v>
      </c>
      <c r="V778" s="17"/>
      <c r="X778" s="12"/>
      <c r="Y778" s="10"/>
    </row>
    <row r="779" spans="2:41">
      <c r="B779" s="12"/>
      <c r="C779" s="10"/>
      <c r="E779" s="14"/>
      <c r="N779" s="125" t="s">
        <v>470</v>
      </c>
      <c r="O779" s="126">
        <v>45177.503067129997</v>
      </c>
      <c r="P779" s="125" t="s">
        <v>474</v>
      </c>
      <c r="Q779" s="127">
        <v>31.428000000000001</v>
      </c>
      <c r="R779" s="127">
        <v>55</v>
      </c>
      <c r="S779" s="127">
        <v>0</v>
      </c>
      <c r="V779" s="17"/>
      <c r="X779" s="12"/>
      <c r="Y779" s="10"/>
      <c r="AA779" s="14"/>
    </row>
    <row r="780" spans="2:41">
      <c r="B780" s="12"/>
      <c r="C780" s="10"/>
      <c r="R780" s="187">
        <f>SUM(R777:R779)</f>
        <v>452.48699999999997</v>
      </c>
      <c r="V780" s="17"/>
      <c r="X780" s="12"/>
      <c r="Y780" s="10"/>
    </row>
    <row r="781" spans="2:41">
      <c r="B781" s="15" t="s">
        <v>18</v>
      </c>
      <c r="C781" s="16">
        <f>SUM(C767:C780)</f>
        <v>502.87699999999984</v>
      </c>
      <c r="D781" t="s">
        <v>22</v>
      </c>
      <c r="E781" t="s">
        <v>21</v>
      </c>
      <c r="V781" s="17"/>
      <c r="X781" s="15" t="s">
        <v>18</v>
      </c>
      <c r="Y781" s="16">
        <f>SUM(Y767:Y780)</f>
        <v>350</v>
      </c>
      <c r="Z781" t="s">
        <v>22</v>
      </c>
      <c r="AA781" t="s">
        <v>21</v>
      </c>
    </row>
    <row r="782" spans="2:41">
      <c r="E782" s="1" t="s">
        <v>19</v>
      </c>
      <c r="V782" s="17"/>
      <c r="AA782" s="1" t="s">
        <v>19</v>
      </c>
    </row>
    <row r="783" spans="2:41">
      <c r="V783" s="17"/>
    </row>
    <row r="784" spans="2:41">
      <c r="V784" s="17"/>
    </row>
    <row r="785" spans="2:31">
      <c r="V785" s="17"/>
    </row>
    <row r="786" spans="2:31">
      <c r="V786" s="17"/>
    </row>
    <row r="787" spans="2:31">
      <c r="V787" s="17"/>
    </row>
    <row r="788" spans="2:31">
      <c r="V788" s="17"/>
    </row>
    <row r="789" spans="2:31">
      <c r="V789" s="17"/>
    </row>
    <row r="790" spans="2:31">
      <c r="V790" s="17"/>
    </row>
    <row r="791" spans="2:31">
      <c r="V791" s="17"/>
    </row>
    <row r="792" spans="2:31">
      <c r="V792" s="17"/>
    </row>
    <row r="793" spans="2:31">
      <c r="V793" s="17"/>
    </row>
    <row r="794" spans="2:31">
      <c r="V794" s="17"/>
    </row>
    <row r="795" spans="2:31">
      <c r="V795" s="17"/>
      <c r="AC795" s="215" t="s">
        <v>29</v>
      </c>
      <c r="AD795" s="215"/>
      <c r="AE795" s="215"/>
    </row>
    <row r="796" spans="2:31" ht="24.75" customHeight="1">
      <c r="H796" s="75" t="s">
        <v>28</v>
      </c>
      <c r="I796" s="75"/>
      <c r="J796" s="75"/>
      <c r="V796" s="17"/>
      <c r="AC796" s="215"/>
      <c r="AD796" s="215"/>
      <c r="AE796" s="215"/>
    </row>
    <row r="797" spans="2:31" ht="15" customHeight="1">
      <c r="H797" s="75"/>
      <c r="I797" s="75"/>
      <c r="J797" s="75"/>
      <c r="V797" s="17"/>
      <c r="AC797" s="215"/>
      <c r="AD797" s="215"/>
      <c r="AE797" s="215"/>
    </row>
    <row r="798" spans="2:31">
      <c r="V798" s="17"/>
    </row>
    <row r="799" spans="2:31">
      <c r="V799" s="17"/>
    </row>
    <row r="800" spans="2:31" ht="23.25">
      <c r="B800" s="22" t="s">
        <v>70</v>
      </c>
      <c r="V800" s="17"/>
      <c r="X800" s="22" t="s">
        <v>70</v>
      </c>
    </row>
    <row r="801" spans="2:41" ht="23.25">
      <c r="B801" s="23" t="s">
        <v>32</v>
      </c>
      <c r="C801" s="20">
        <f>IF(X758="PAGADO",0,Y763)</f>
        <v>660</v>
      </c>
      <c r="E801" s="217" t="s">
        <v>20</v>
      </c>
      <c r="F801" s="217"/>
      <c r="G801" s="217"/>
      <c r="H801" s="217"/>
      <c r="V801" s="17"/>
      <c r="X801" s="23" t="s">
        <v>32</v>
      </c>
      <c r="Y801" s="20">
        <f>IF(B801="PAGADO",0,C806)</f>
        <v>-1177.68</v>
      </c>
      <c r="AA801" s="217" t="s">
        <v>20</v>
      </c>
      <c r="AB801" s="217"/>
      <c r="AC801" s="217"/>
      <c r="AD801" s="217"/>
    </row>
    <row r="802" spans="2:41">
      <c r="B802" s="1" t="s">
        <v>0</v>
      </c>
      <c r="C802" s="19">
        <f>H817</f>
        <v>1227.82</v>
      </c>
      <c r="E802" s="2" t="s">
        <v>1</v>
      </c>
      <c r="F802" s="2" t="s">
        <v>2</v>
      </c>
      <c r="G802" s="2" t="s">
        <v>3</v>
      </c>
      <c r="H802" s="2" t="s">
        <v>4</v>
      </c>
      <c r="N802" s="2" t="s">
        <v>1</v>
      </c>
      <c r="O802" s="2" t="s">
        <v>5</v>
      </c>
      <c r="P802" s="2" t="s">
        <v>4</v>
      </c>
      <c r="Q802" s="2" t="s">
        <v>6</v>
      </c>
      <c r="R802" s="2" t="s">
        <v>7</v>
      </c>
      <c r="S802" s="3"/>
      <c r="V802" s="17"/>
      <c r="X802" s="1" t="s">
        <v>0</v>
      </c>
      <c r="Y802" s="19">
        <f>AD817</f>
        <v>720</v>
      </c>
      <c r="AA802" s="2" t="s">
        <v>1</v>
      </c>
      <c r="AB802" s="2" t="s">
        <v>2</v>
      </c>
      <c r="AC802" s="2" t="s">
        <v>3</v>
      </c>
      <c r="AD802" s="2" t="s">
        <v>4</v>
      </c>
      <c r="AJ802" s="2" t="s">
        <v>1</v>
      </c>
      <c r="AK802" s="2" t="s">
        <v>5</v>
      </c>
      <c r="AL802" s="2" t="s">
        <v>4</v>
      </c>
      <c r="AM802" s="2" t="s">
        <v>6</v>
      </c>
      <c r="AN802" s="2" t="s">
        <v>7</v>
      </c>
      <c r="AO802" s="3"/>
    </row>
    <row r="803" spans="2:41">
      <c r="C803" s="20"/>
      <c r="E803" s="4">
        <v>45201</v>
      </c>
      <c r="F803" s="3" t="s">
        <v>1441</v>
      </c>
      <c r="G803" s="3"/>
      <c r="H803" s="5">
        <v>100</v>
      </c>
      <c r="I803" t="s">
        <v>270</v>
      </c>
      <c r="N803" s="25">
        <v>45198</v>
      </c>
      <c r="O803" s="3" t="s">
        <v>110</v>
      </c>
      <c r="P803" s="3"/>
      <c r="Q803" s="3"/>
      <c r="R803" s="18">
        <v>500</v>
      </c>
      <c r="S803" s="3"/>
      <c r="V803" s="17"/>
      <c r="Y803" s="20"/>
      <c r="AA803" s="4">
        <v>45141</v>
      </c>
      <c r="AB803" s="3" t="s">
        <v>168</v>
      </c>
      <c r="AC803" s="3" t="s">
        <v>170</v>
      </c>
      <c r="AD803" s="5">
        <v>380</v>
      </c>
      <c r="AE803" t="s">
        <v>210</v>
      </c>
      <c r="AJ803" s="25">
        <v>45211</v>
      </c>
      <c r="AK803" s="3" t="s">
        <v>431</v>
      </c>
      <c r="AL803" s="3"/>
      <c r="AM803" s="3"/>
      <c r="AN803" s="18">
        <v>150</v>
      </c>
      <c r="AO803" s="3"/>
    </row>
    <row r="804" spans="2:41">
      <c r="B804" s="1" t="s">
        <v>24</v>
      </c>
      <c r="C804" s="19">
        <f>IF(C801&gt;0,C801+C802,C802)</f>
        <v>1887.82</v>
      </c>
      <c r="E804" s="4">
        <v>45182</v>
      </c>
      <c r="F804" s="3" t="s">
        <v>1463</v>
      </c>
      <c r="G804" s="3" t="s">
        <v>1460</v>
      </c>
      <c r="H804" s="5">
        <v>90</v>
      </c>
      <c r="I804" t="s">
        <v>210</v>
      </c>
      <c r="N804" s="25">
        <v>45201</v>
      </c>
      <c r="O804" s="3" t="s">
        <v>110</v>
      </c>
      <c r="P804" s="3"/>
      <c r="Q804" s="3"/>
      <c r="R804" s="18">
        <v>100</v>
      </c>
      <c r="S804" s="3"/>
      <c r="V804" s="17"/>
      <c r="X804" s="1" t="s">
        <v>24</v>
      </c>
      <c r="Y804" s="19">
        <f>IF(Y801&gt;0,Y802+Y801,Y802)</f>
        <v>720</v>
      </c>
      <c r="AA804" s="4">
        <v>45146</v>
      </c>
      <c r="AB804" s="3" t="s">
        <v>168</v>
      </c>
      <c r="AC804" s="3" t="s">
        <v>169</v>
      </c>
      <c r="AD804" s="5">
        <v>170</v>
      </c>
      <c r="AE804" t="s">
        <v>210</v>
      </c>
      <c r="AJ804" s="3"/>
      <c r="AK804" s="3"/>
      <c r="AL804" s="3"/>
      <c r="AM804" s="3"/>
      <c r="AN804" s="18"/>
      <c r="AO804" s="3"/>
    </row>
    <row r="805" spans="2:41">
      <c r="B805" s="1" t="s">
        <v>9</v>
      </c>
      <c r="C805" s="20">
        <f>C828</f>
        <v>3065.5</v>
      </c>
      <c r="E805" s="4">
        <v>45183</v>
      </c>
      <c r="F805" s="3" t="s">
        <v>1463</v>
      </c>
      <c r="G805" s="3" t="s">
        <v>1460</v>
      </c>
      <c r="H805" s="5">
        <v>90</v>
      </c>
      <c r="I805" t="s">
        <v>210</v>
      </c>
      <c r="N805" s="25">
        <v>45202</v>
      </c>
      <c r="O805" s="3" t="s">
        <v>110</v>
      </c>
      <c r="P805" s="3"/>
      <c r="Q805" s="3"/>
      <c r="R805" s="18">
        <v>300</v>
      </c>
      <c r="S805" s="3"/>
      <c r="V805" s="17"/>
      <c r="X805" s="1" t="s">
        <v>9</v>
      </c>
      <c r="Y805" s="20">
        <f>Y828</f>
        <v>1423.22</v>
      </c>
      <c r="AA805" s="4">
        <v>45148</v>
      </c>
      <c r="AB805" s="3" t="s">
        <v>168</v>
      </c>
      <c r="AC805" s="3" t="s">
        <v>169</v>
      </c>
      <c r="AD805" s="5">
        <v>170</v>
      </c>
      <c r="AE805" t="s">
        <v>210</v>
      </c>
      <c r="AJ805" s="3"/>
      <c r="AK805" s="3"/>
      <c r="AL805" s="3"/>
      <c r="AM805" s="3"/>
      <c r="AN805" s="18"/>
      <c r="AO805" s="3"/>
    </row>
    <row r="806" spans="2:41">
      <c r="B806" s="6" t="s">
        <v>25</v>
      </c>
      <c r="C806" s="21">
        <f>C804-C805</f>
        <v>-1177.68</v>
      </c>
      <c r="E806" s="4">
        <v>45183</v>
      </c>
      <c r="F806" s="3" t="s">
        <v>1463</v>
      </c>
      <c r="G806" s="3" t="s">
        <v>1460</v>
      </c>
      <c r="H806" s="5">
        <v>90</v>
      </c>
      <c r="I806" t="s">
        <v>270</v>
      </c>
      <c r="N806" s="25">
        <v>45202</v>
      </c>
      <c r="O806" s="3" t="s">
        <v>1457</v>
      </c>
      <c r="P806" s="3"/>
      <c r="Q806" s="3"/>
      <c r="R806" s="18">
        <v>14</v>
      </c>
      <c r="S806" s="3"/>
      <c r="V806" s="17"/>
      <c r="X806" s="6" t="s">
        <v>8</v>
      </c>
      <c r="Y806" s="21">
        <f>Y804-Y805</f>
        <v>-703.22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ht="26.25">
      <c r="B807" s="218" t="str">
        <f>IF(C806&lt;0,"NO PAGAR","COBRAR")</f>
        <v>NO PAGAR</v>
      </c>
      <c r="C807" s="218"/>
      <c r="E807" s="4">
        <v>45176</v>
      </c>
      <c r="F807" s="3" t="s">
        <v>1516</v>
      </c>
      <c r="G807" s="3" t="s">
        <v>1517</v>
      </c>
      <c r="H807" s="5">
        <v>200</v>
      </c>
      <c r="I807" t="s">
        <v>210</v>
      </c>
      <c r="N807" s="25">
        <v>45203</v>
      </c>
      <c r="O807" s="3" t="s">
        <v>110</v>
      </c>
      <c r="P807" s="3"/>
      <c r="Q807" s="3"/>
      <c r="R807" s="18">
        <v>300</v>
      </c>
      <c r="S807" s="3"/>
      <c r="V807" s="17"/>
      <c r="X807" s="218" t="str">
        <f>IF(Y806&lt;0,"NO PAGAR","COBRAR")</f>
        <v>NO PAGAR</v>
      </c>
      <c r="Y807" s="218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210" t="s">
        <v>9</v>
      </c>
      <c r="C808" s="211"/>
      <c r="E808" s="4">
        <v>45175</v>
      </c>
      <c r="F808" s="3" t="s">
        <v>516</v>
      </c>
      <c r="G808" s="3" t="s">
        <v>200</v>
      </c>
      <c r="H808" s="5">
        <v>145.54</v>
      </c>
      <c r="I808" t="s">
        <v>270</v>
      </c>
      <c r="N808" s="25">
        <v>45204</v>
      </c>
      <c r="O808" s="3" t="s">
        <v>110</v>
      </c>
      <c r="P808" s="3"/>
      <c r="Q808" s="3"/>
      <c r="R808" s="18">
        <v>800</v>
      </c>
      <c r="S808" s="3"/>
      <c r="V808" s="17"/>
      <c r="X808" s="210" t="s">
        <v>9</v>
      </c>
      <c r="Y808" s="211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9" t="str">
        <f>IF(C842&lt;0,"SALDO A FAVOR","SALDO ADELANTAD0'")</f>
        <v>SALDO ADELANTAD0'</v>
      </c>
      <c r="C809" s="10">
        <f>IF(Y758&lt;=0,Y758*-1)</f>
        <v>0</v>
      </c>
      <c r="E809" s="4">
        <v>45176</v>
      </c>
      <c r="F809" s="3" t="s">
        <v>516</v>
      </c>
      <c r="G809" s="3" t="s">
        <v>1523</v>
      </c>
      <c r="H809" s="5">
        <v>133.87</v>
      </c>
      <c r="I809" t="s">
        <v>270</v>
      </c>
      <c r="N809" s="3"/>
      <c r="O809" s="3"/>
      <c r="P809" s="3"/>
      <c r="Q809" s="3"/>
      <c r="R809" s="18"/>
      <c r="S809" s="3"/>
      <c r="V809" s="17"/>
      <c r="X809" s="9" t="str">
        <f>IF(C806&lt;0,"SALDO ADELANTADO","SALDO A FAVOR'")</f>
        <v>SALDO ADELANTADO</v>
      </c>
      <c r="Y809" s="10">
        <f>IF(C806&lt;=0,C806*-1)</f>
        <v>1177.68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10</v>
      </c>
      <c r="C810" s="10">
        <f>R819</f>
        <v>2014</v>
      </c>
      <c r="E810" s="4">
        <v>45177</v>
      </c>
      <c r="F810" s="3" t="s">
        <v>516</v>
      </c>
      <c r="G810" s="3" t="s">
        <v>152</v>
      </c>
      <c r="H810" s="5">
        <v>169.8</v>
      </c>
      <c r="I810" t="s">
        <v>270</v>
      </c>
      <c r="N810" s="3"/>
      <c r="O810" s="3"/>
      <c r="P810" s="3"/>
      <c r="Q810" s="3"/>
      <c r="R810" s="18"/>
      <c r="S810" s="3"/>
      <c r="V810" s="17"/>
      <c r="X810" s="11" t="s">
        <v>10</v>
      </c>
      <c r="Y810" s="10">
        <f>AN819</f>
        <v>150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11</v>
      </c>
      <c r="C811" s="10">
        <v>180</v>
      </c>
      <c r="E811" s="4">
        <v>45177</v>
      </c>
      <c r="F811" s="3" t="s">
        <v>1521</v>
      </c>
      <c r="G811" s="3"/>
      <c r="H811" s="5">
        <v>38.81</v>
      </c>
      <c r="I811" t="s">
        <v>270</v>
      </c>
      <c r="N811" s="3"/>
      <c r="O811" s="3"/>
      <c r="P811" s="3"/>
      <c r="Q811" s="3"/>
      <c r="R811" s="18"/>
      <c r="S811" s="3"/>
      <c r="V811" s="17"/>
      <c r="X811" s="11" t="s">
        <v>11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12</v>
      </c>
      <c r="C812" s="10"/>
      <c r="E812" s="4">
        <v>45156</v>
      </c>
      <c r="F812" s="3" t="s">
        <v>516</v>
      </c>
      <c r="G812" s="3" t="s">
        <v>152</v>
      </c>
      <c r="H812" s="5">
        <v>169.8</v>
      </c>
      <c r="I812" t="s">
        <v>270</v>
      </c>
      <c r="N812" s="3"/>
      <c r="O812" s="3"/>
      <c r="P812" s="3"/>
      <c r="Q812" s="3"/>
      <c r="R812" s="18"/>
      <c r="S812" s="3"/>
      <c r="V812" s="17"/>
      <c r="X812" s="11" t="s">
        <v>12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13</v>
      </c>
      <c r="C813" s="10">
        <v>20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13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14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14</v>
      </c>
      <c r="Y814" s="10">
        <v>95.54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15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15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1508</v>
      </c>
      <c r="C816" s="10">
        <v>97.32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16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1507</v>
      </c>
      <c r="C817" s="10">
        <f>S826</f>
        <v>754.18000000000006</v>
      </c>
      <c r="E817" s="212" t="s">
        <v>7</v>
      </c>
      <c r="F817" s="213"/>
      <c r="G817" s="214"/>
      <c r="H817" s="5">
        <f>SUM(H803:H816)</f>
        <v>1227.82</v>
      </c>
      <c r="N817" s="3"/>
      <c r="O817" s="3"/>
      <c r="P817" s="3"/>
      <c r="Q817" s="3"/>
      <c r="R817" s="18"/>
      <c r="S817" s="3"/>
      <c r="V817" s="17"/>
      <c r="X817" s="11" t="s">
        <v>17</v>
      </c>
      <c r="Y817" s="10"/>
      <c r="AA817" s="212" t="s">
        <v>7</v>
      </c>
      <c r="AB817" s="213"/>
      <c r="AC817" s="214"/>
      <c r="AD817" s="5">
        <f>SUM(AD803:AD816)</f>
        <v>720</v>
      </c>
      <c r="AJ817" s="3"/>
      <c r="AK817" s="3"/>
      <c r="AL817" s="3"/>
      <c r="AM817" s="3"/>
      <c r="AN817" s="18"/>
      <c r="AO817" s="3"/>
    </row>
    <row r="818" spans="2:41">
      <c r="B818" s="12"/>
      <c r="C818" s="10"/>
      <c r="E818" s="13"/>
      <c r="F818" s="13"/>
      <c r="G818" s="13"/>
      <c r="N818" s="3"/>
      <c r="O818" s="3"/>
      <c r="P818" s="3"/>
      <c r="Q818" s="3"/>
      <c r="R818" s="18"/>
      <c r="S818" s="3"/>
      <c r="V818" s="17"/>
      <c r="X818" s="12"/>
      <c r="Y818" s="10"/>
      <c r="AA818" s="13"/>
      <c r="AB818" s="13"/>
      <c r="AC818" s="13"/>
      <c r="AJ818" s="3"/>
      <c r="AK818" s="3"/>
      <c r="AL818" s="3"/>
      <c r="AM818" s="3"/>
      <c r="AN818" s="18"/>
      <c r="AO818" s="3"/>
    </row>
    <row r="819" spans="2:41">
      <c r="B819" s="12"/>
      <c r="C819" s="10"/>
      <c r="N819" s="212" t="s">
        <v>7</v>
      </c>
      <c r="O819" s="213"/>
      <c r="P819" s="213"/>
      <c r="Q819" s="214"/>
      <c r="R819" s="18">
        <f>SUM(R803:R818)</f>
        <v>2014</v>
      </c>
      <c r="S819" s="3"/>
      <c r="V819" s="17"/>
      <c r="X819" s="12"/>
      <c r="Y819" s="10"/>
      <c r="AJ819" s="212" t="s">
        <v>7</v>
      </c>
      <c r="AK819" s="213"/>
      <c r="AL819" s="213"/>
      <c r="AM819" s="214"/>
      <c r="AN819" s="18">
        <f>SUM(AN803:AN818)</f>
        <v>150</v>
      </c>
      <c r="AO819" s="3"/>
    </row>
    <row r="820" spans="2:41">
      <c r="B820" s="12"/>
      <c r="C820" s="10"/>
      <c r="N820" s="125" t="s">
        <v>472</v>
      </c>
      <c r="O820" s="126">
        <v>45191.732083329996</v>
      </c>
      <c r="P820" s="125" t="s">
        <v>1506</v>
      </c>
      <c r="Q820" s="125" t="s">
        <v>474</v>
      </c>
      <c r="R820" s="127">
        <v>0.11</v>
      </c>
      <c r="S820" s="127">
        <v>0.19</v>
      </c>
      <c r="T820" s="128" t="s">
        <v>1505</v>
      </c>
      <c r="V820" s="17"/>
      <c r="X820" s="12"/>
      <c r="Y820" s="10"/>
    </row>
    <row r="821" spans="2:41">
      <c r="B821" s="12"/>
      <c r="C821" s="10"/>
      <c r="N821" s="125" t="s">
        <v>472</v>
      </c>
      <c r="O821" s="126">
        <v>45191.739895829996</v>
      </c>
      <c r="P821" s="125" t="s">
        <v>1504</v>
      </c>
      <c r="Q821" s="125" t="s">
        <v>474</v>
      </c>
      <c r="R821" s="127">
        <v>111.569</v>
      </c>
      <c r="S821" s="127">
        <v>195.25</v>
      </c>
      <c r="T821" s="128" t="s">
        <v>1503</v>
      </c>
      <c r="V821" s="17"/>
      <c r="X821" s="12"/>
      <c r="Y821" s="10"/>
    </row>
    <row r="822" spans="2:41">
      <c r="B822" s="12"/>
      <c r="C822" s="10"/>
      <c r="E822" s="14"/>
      <c r="N822" s="125" t="s">
        <v>470</v>
      </c>
      <c r="O822" s="126">
        <v>45193.537118059998</v>
      </c>
      <c r="P822" s="125" t="s">
        <v>1502</v>
      </c>
      <c r="Q822" s="125" t="s">
        <v>474</v>
      </c>
      <c r="R822" s="127">
        <v>38.664999999999999</v>
      </c>
      <c r="S822" s="127">
        <v>67.66</v>
      </c>
      <c r="T822" s="128" t="s">
        <v>743</v>
      </c>
      <c r="V822" s="17"/>
      <c r="X822" s="12"/>
      <c r="Y822" s="10"/>
      <c r="AA822" s="14"/>
    </row>
    <row r="823" spans="2:41">
      <c r="B823" s="12"/>
      <c r="C823" s="10"/>
      <c r="N823" s="125" t="s">
        <v>470</v>
      </c>
      <c r="O823" s="126">
        <v>45193.541944440003</v>
      </c>
      <c r="P823" s="125" t="s">
        <v>1501</v>
      </c>
      <c r="Q823" s="125" t="s">
        <v>474</v>
      </c>
      <c r="R823" s="127">
        <v>45.719000000000001</v>
      </c>
      <c r="S823" s="127">
        <v>80.010000000000005</v>
      </c>
      <c r="T823" s="128" t="s">
        <v>743</v>
      </c>
      <c r="V823" s="17"/>
      <c r="X823" s="12"/>
      <c r="Y823" s="10"/>
    </row>
    <row r="824" spans="2:41">
      <c r="B824" s="12"/>
      <c r="C824" s="10"/>
      <c r="N824" s="125" t="s">
        <v>470</v>
      </c>
      <c r="O824" s="126">
        <v>45194.934664350003</v>
      </c>
      <c r="P824" s="125" t="s">
        <v>1500</v>
      </c>
      <c r="Q824" s="125" t="s">
        <v>474</v>
      </c>
      <c r="R824" s="127">
        <v>123.998</v>
      </c>
      <c r="S824" s="127">
        <v>217</v>
      </c>
      <c r="T824" s="128" t="s">
        <v>20</v>
      </c>
      <c r="V824" s="17"/>
      <c r="X824" s="12"/>
      <c r="Y824" s="10"/>
    </row>
    <row r="825" spans="2:41">
      <c r="B825" s="12"/>
      <c r="C825" s="10"/>
      <c r="N825" s="125" t="s">
        <v>470</v>
      </c>
      <c r="O825" s="126">
        <v>45197.977488429999</v>
      </c>
      <c r="P825" s="125" t="s">
        <v>1499</v>
      </c>
      <c r="Q825" s="125" t="s">
        <v>474</v>
      </c>
      <c r="R825" s="127">
        <v>110.89700000000001</v>
      </c>
      <c r="S825" s="127">
        <v>194.07</v>
      </c>
      <c r="T825" s="128" t="s">
        <v>1118</v>
      </c>
      <c r="V825" s="17"/>
      <c r="X825" s="12"/>
      <c r="Y825" s="10"/>
    </row>
    <row r="826" spans="2:41">
      <c r="B826" s="12"/>
      <c r="C826" s="10"/>
      <c r="S826" s="187">
        <f>SUM(S820:S825)</f>
        <v>754.18000000000006</v>
      </c>
      <c r="V826" s="17"/>
      <c r="X826" s="12"/>
      <c r="Y826" s="10"/>
    </row>
    <row r="827" spans="2:41">
      <c r="B827" s="11"/>
      <c r="C827" s="10"/>
      <c r="V827" s="17"/>
      <c r="X827" s="11"/>
      <c r="Y827" s="10"/>
    </row>
    <row r="828" spans="2:41">
      <c r="B828" s="15" t="s">
        <v>18</v>
      </c>
      <c r="C828" s="16">
        <f>SUM(C809:C827)</f>
        <v>3065.5</v>
      </c>
      <c r="V828" s="17"/>
      <c r="X828" s="15" t="s">
        <v>18</v>
      </c>
      <c r="Y828" s="16">
        <f>SUM(Y809:Y827)</f>
        <v>1423.22</v>
      </c>
    </row>
    <row r="829" spans="2:41">
      <c r="D829" t="s">
        <v>22</v>
      </c>
      <c r="E829" t="s">
        <v>21</v>
      </c>
      <c r="V829" s="17"/>
      <c r="Z829" t="s">
        <v>22</v>
      </c>
      <c r="AA829" t="s">
        <v>21</v>
      </c>
    </row>
    <row r="830" spans="2:41">
      <c r="E830" s="1" t="s">
        <v>19</v>
      </c>
      <c r="V830" s="17"/>
      <c r="AA830" s="1" t="s">
        <v>19</v>
      </c>
    </row>
    <row r="831" spans="2:41">
      <c r="V831" s="17"/>
    </row>
    <row r="832" spans="2:41">
      <c r="V832" s="17"/>
    </row>
    <row r="833" spans="1:43">
      <c r="V833" s="17"/>
    </row>
    <row r="834" spans="1:43">
      <c r="V834" s="17"/>
    </row>
    <row r="835" spans="1:43">
      <c r="V835" s="17"/>
    </row>
    <row r="836" spans="1:43">
      <c r="V836" s="17"/>
    </row>
    <row r="837" spans="1:43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</row>
    <row r="838" spans="1:43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</row>
    <row r="839" spans="1:4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>
      <c r="V840" s="17"/>
    </row>
    <row r="841" spans="1:43" ht="15" customHeight="1">
      <c r="H841" s="75" t="s">
        <v>30</v>
      </c>
      <c r="I841" s="75"/>
      <c r="J841" s="75"/>
      <c r="V841" s="17"/>
      <c r="AA841" s="216" t="s">
        <v>31</v>
      </c>
      <c r="AB841" s="216"/>
      <c r="AC841" s="216"/>
    </row>
    <row r="842" spans="1:43" ht="15" customHeight="1">
      <c r="H842" s="75"/>
      <c r="I842" s="75"/>
      <c r="J842" s="75"/>
      <c r="V842" s="17"/>
      <c r="AA842" s="216"/>
      <c r="AB842" s="216"/>
      <c r="AC842" s="216"/>
    </row>
    <row r="843" spans="1:43" ht="23.25">
      <c r="B843" s="24" t="s">
        <v>70</v>
      </c>
      <c r="V843" s="17"/>
      <c r="X843" s="22" t="s">
        <v>70</v>
      </c>
    </row>
    <row r="844" spans="1:43" ht="26.25">
      <c r="B844" s="23" t="s">
        <v>32</v>
      </c>
      <c r="C844" s="20">
        <f>IF(X801="PAGADO",0,C806)</f>
        <v>-1177.68</v>
      </c>
      <c r="E844" s="217" t="s">
        <v>20</v>
      </c>
      <c r="F844" s="217"/>
      <c r="G844" s="217"/>
      <c r="H844" s="217"/>
      <c r="V844" s="17"/>
      <c r="X844" s="23" t="s">
        <v>32</v>
      </c>
      <c r="Y844" s="20">
        <f>IF(B1641="PAGADO",0,C849)</f>
        <v>-2483.7400000000002</v>
      </c>
      <c r="AA844" s="217" t="s">
        <v>20</v>
      </c>
      <c r="AB844" s="217"/>
      <c r="AC844" s="217"/>
      <c r="AD844" s="217"/>
      <c r="AK844" s="227" t="s">
        <v>188</v>
      </c>
      <c r="AL844" s="227"/>
      <c r="AM844" s="227"/>
    </row>
    <row r="845" spans="1:43">
      <c r="B845" s="1" t="s">
        <v>0</v>
      </c>
      <c r="C845" s="19">
        <f>H860</f>
        <v>992.38999999999987</v>
      </c>
      <c r="E845" s="2" t="s">
        <v>1</v>
      </c>
      <c r="F845" s="2" t="s">
        <v>2</v>
      </c>
      <c r="G845" s="2" t="s">
        <v>3</v>
      </c>
      <c r="H845" s="2" t="s">
        <v>4</v>
      </c>
      <c r="N845" s="2" t="s">
        <v>1</v>
      </c>
      <c r="O845" s="2" t="s">
        <v>5</v>
      </c>
      <c r="P845" s="2" t="s">
        <v>4</v>
      </c>
      <c r="Q845" s="2" t="s">
        <v>6</v>
      </c>
      <c r="R845" s="2" t="s">
        <v>7</v>
      </c>
      <c r="S845" s="3"/>
      <c r="V845" s="17"/>
      <c r="X845" s="1" t="s">
        <v>0</v>
      </c>
      <c r="Y845" s="19">
        <f>AD860</f>
        <v>1100</v>
      </c>
      <c r="AA845" s="2" t="s">
        <v>1</v>
      </c>
      <c r="AB845" s="2" t="s">
        <v>2</v>
      </c>
      <c r="AC845" s="2" t="s">
        <v>3</v>
      </c>
      <c r="AD845" s="2" t="s">
        <v>4</v>
      </c>
      <c r="AJ845" s="2" t="s">
        <v>1</v>
      </c>
      <c r="AK845" s="2" t="s">
        <v>5</v>
      </c>
      <c r="AL845" s="2" t="s">
        <v>4</v>
      </c>
      <c r="AM845" s="2" t="s">
        <v>6</v>
      </c>
      <c r="AN845" s="2" t="s">
        <v>7</v>
      </c>
      <c r="AO845" s="3"/>
    </row>
    <row r="846" spans="1:43">
      <c r="C846" s="20"/>
      <c r="E846" s="4">
        <v>45191</v>
      </c>
      <c r="F846" s="3" t="s">
        <v>412</v>
      </c>
      <c r="G846" s="3" t="s">
        <v>200</v>
      </c>
      <c r="H846" s="5">
        <v>200</v>
      </c>
      <c r="I846" t="s">
        <v>270</v>
      </c>
      <c r="N846" s="25">
        <v>45216</v>
      </c>
      <c r="O846" s="3" t="s">
        <v>110</v>
      </c>
      <c r="P846" s="3"/>
      <c r="Q846" s="3"/>
      <c r="R846" s="18">
        <v>2500</v>
      </c>
      <c r="S846" s="3"/>
      <c r="V846" s="17"/>
      <c r="Y846" s="20"/>
      <c r="AA846" s="4">
        <v>45187</v>
      </c>
      <c r="AB846" s="3" t="s">
        <v>1570</v>
      </c>
      <c r="AC846" s="3" t="s">
        <v>275</v>
      </c>
      <c r="AD846" s="5">
        <v>160</v>
      </c>
      <c r="AE846" t="s">
        <v>210</v>
      </c>
      <c r="AJ846" s="25">
        <v>45222</v>
      </c>
      <c r="AK846" s="3" t="s">
        <v>110</v>
      </c>
      <c r="AL846" s="3"/>
      <c r="AM846" s="3"/>
      <c r="AN846" s="18">
        <v>2000</v>
      </c>
      <c r="AO846" s="3"/>
    </row>
    <row r="847" spans="1:43">
      <c r="B847" s="1" t="s">
        <v>24</v>
      </c>
      <c r="C847" s="19">
        <f>IF(C844&gt;0,C844+C845,C845)</f>
        <v>992.38999999999987</v>
      </c>
      <c r="E847" s="4">
        <v>45197</v>
      </c>
      <c r="F847" s="3" t="s">
        <v>412</v>
      </c>
      <c r="G847" s="3" t="s">
        <v>1551</v>
      </c>
      <c r="H847" s="5">
        <v>290</v>
      </c>
      <c r="I847" t="s">
        <v>210</v>
      </c>
      <c r="N847" s="25"/>
      <c r="O847" s="3"/>
      <c r="P847" s="3"/>
      <c r="Q847" s="3"/>
      <c r="R847" s="18"/>
      <c r="S847" s="3"/>
      <c r="V847" s="17"/>
      <c r="X847" s="1" t="s">
        <v>24</v>
      </c>
      <c r="Y847" s="19">
        <f>IF(Y844&gt;0,Y844+Y845,Y845)</f>
        <v>1100</v>
      </c>
      <c r="AA847" s="4">
        <v>45189</v>
      </c>
      <c r="AB847" s="3" t="s">
        <v>199</v>
      </c>
      <c r="AC847" s="3" t="s">
        <v>200</v>
      </c>
      <c r="AD847" s="5">
        <v>170</v>
      </c>
      <c r="AE847" t="s">
        <v>270</v>
      </c>
      <c r="AJ847" s="3"/>
      <c r="AK847" s="3"/>
      <c r="AL847" s="3"/>
      <c r="AM847" s="3"/>
      <c r="AN847" s="18"/>
      <c r="AO847" s="3"/>
    </row>
    <row r="848" spans="1:43">
      <c r="B848" s="1" t="s">
        <v>9</v>
      </c>
      <c r="C848" s="20">
        <f>C869</f>
        <v>3476.13</v>
      </c>
      <c r="E848" s="4">
        <v>45196</v>
      </c>
      <c r="F848" s="3" t="s">
        <v>412</v>
      </c>
      <c r="G848" s="3" t="s">
        <v>152</v>
      </c>
      <c r="H848" s="5">
        <v>230</v>
      </c>
      <c r="I848" t="s">
        <v>270</v>
      </c>
      <c r="N848" s="3"/>
      <c r="O848" s="3"/>
      <c r="P848" s="3"/>
      <c r="Q848" s="3"/>
      <c r="R848" s="18"/>
      <c r="S848" s="3"/>
      <c r="V848" s="17"/>
      <c r="X848" s="1" t="s">
        <v>9</v>
      </c>
      <c r="Y848" s="20">
        <f>Y869</f>
        <v>4483.74</v>
      </c>
      <c r="AA848" s="4">
        <v>45198</v>
      </c>
      <c r="AB848" s="3" t="s">
        <v>199</v>
      </c>
      <c r="AC848" s="3" t="s">
        <v>200</v>
      </c>
      <c r="AD848" s="5">
        <v>170</v>
      </c>
      <c r="AE848" t="s">
        <v>270</v>
      </c>
      <c r="AJ848" s="3"/>
      <c r="AK848" s="3"/>
      <c r="AL848" s="3"/>
      <c r="AM848" s="3"/>
      <c r="AN848" s="18"/>
      <c r="AO848" s="3"/>
    </row>
    <row r="849" spans="2:41">
      <c r="B849" s="6" t="s">
        <v>26</v>
      </c>
      <c r="C849" s="21">
        <f>C847-C848</f>
        <v>-2483.7400000000002</v>
      </c>
      <c r="E849" s="4">
        <v>45194</v>
      </c>
      <c r="F849" s="3" t="s">
        <v>516</v>
      </c>
      <c r="G849" s="3" t="s">
        <v>518</v>
      </c>
      <c r="H849" s="48">
        <v>129.82</v>
      </c>
      <c r="I849" t="s">
        <v>270</v>
      </c>
      <c r="N849" s="3"/>
      <c r="O849" s="3"/>
      <c r="P849" s="3"/>
      <c r="Q849" s="3"/>
      <c r="R849" s="18"/>
      <c r="S849" s="3"/>
      <c r="V849" s="17"/>
      <c r="X849" s="6" t="s">
        <v>27</v>
      </c>
      <c r="Y849" s="21">
        <f>Y847-Y848</f>
        <v>-3383.74</v>
      </c>
      <c r="AA849" s="4">
        <v>45198</v>
      </c>
      <c r="AB849" s="3" t="s">
        <v>199</v>
      </c>
      <c r="AC849" s="3" t="s">
        <v>152</v>
      </c>
      <c r="AD849" s="5">
        <v>200</v>
      </c>
      <c r="AE849" t="s">
        <v>210</v>
      </c>
      <c r="AJ849" s="3"/>
      <c r="AK849" s="3"/>
      <c r="AL849" s="3"/>
      <c r="AM849" s="3"/>
      <c r="AN849" s="18"/>
      <c r="AO849" s="3"/>
    </row>
    <row r="850" spans="2:41" ht="23.25">
      <c r="B850" s="6"/>
      <c r="C850" s="7"/>
      <c r="E850" s="4">
        <v>45198</v>
      </c>
      <c r="F850" s="3" t="s">
        <v>516</v>
      </c>
      <c r="G850" s="3" t="s">
        <v>290</v>
      </c>
      <c r="H850" s="5">
        <v>142.57</v>
      </c>
      <c r="I850" t="s">
        <v>270</v>
      </c>
      <c r="N850" s="3"/>
      <c r="O850" s="3"/>
      <c r="P850" s="3"/>
      <c r="Q850" s="3"/>
      <c r="R850" s="18"/>
      <c r="S850" s="3"/>
      <c r="V850" s="17"/>
      <c r="X850" s="219" t="str">
        <f>IF(Y849&lt;0,"NO PAGAR","COBRAR'")</f>
        <v>NO PAGAR</v>
      </c>
      <c r="Y850" s="219"/>
      <c r="AA850" s="4">
        <v>45203</v>
      </c>
      <c r="AB850" s="3" t="s">
        <v>412</v>
      </c>
      <c r="AC850" s="3" t="s">
        <v>200</v>
      </c>
      <c r="AD850" s="5">
        <v>200</v>
      </c>
      <c r="AE850" t="s">
        <v>210</v>
      </c>
      <c r="AJ850" s="3"/>
      <c r="AK850" s="3"/>
      <c r="AL850" s="3"/>
      <c r="AM850" s="3"/>
      <c r="AN850" s="18"/>
      <c r="AO850" s="3"/>
    </row>
    <row r="851" spans="2:41" ht="23.25">
      <c r="B851" s="219" t="str">
        <f>IF(C849&lt;0,"NO PAGAR","COBRAR'")</f>
        <v>NO PAGAR</v>
      </c>
      <c r="C851" s="219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/>
      <c r="Y851" s="8"/>
      <c r="AA851" s="4">
        <v>45208</v>
      </c>
      <c r="AB851" s="3" t="s">
        <v>291</v>
      </c>
      <c r="AC851" s="3" t="s">
        <v>200</v>
      </c>
      <c r="AD851" s="5">
        <v>200</v>
      </c>
      <c r="AE851" t="s">
        <v>210</v>
      </c>
      <c r="AJ851" s="3"/>
      <c r="AK851" s="3"/>
      <c r="AL851" s="3"/>
      <c r="AM851" s="3"/>
      <c r="AN851" s="18"/>
      <c r="AO851" s="3"/>
    </row>
    <row r="852" spans="2:41">
      <c r="B852" s="210" t="s">
        <v>9</v>
      </c>
      <c r="C852" s="211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210" t="s">
        <v>9</v>
      </c>
      <c r="Y852" s="211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9" t="str">
        <f>IF(Y806&lt;0,"SALDO ADELANTADO","SALDO A FAVOR '")</f>
        <v>SALDO ADELANTADO</v>
      </c>
      <c r="C853" s="10">
        <f>IF(Y806&lt;=0,Y806*-1)</f>
        <v>703.22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9" t="str">
        <f>IF(C849&lt;0,"SALDO ADELANTADO","SALDO A FAVOR'")</f>
        <v>SALDO ADELANTADO</v>
      </c>
      <c r="Y853" s="10">
        <f>IF(C849&lt;=0,C849*-1)</f>
        <v>2483.7400000000002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10</v>
      </c>
      <c r="C854" s="10">
        <f>R862</f>
        <v>2500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10</v>
      </c>
      <c r="Y854" s="10">
        <f>AN862</f>
        <v>2000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11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11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12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12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13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13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14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14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15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15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16</v>
      </c>
      <c r="C860" s="10"/>
      <c r="E860" s="212" t="s">
        <v>7</v>
      </c>
      <c r="F860" s="213"/>
      <c r="G860" s="214"/>
      <c r="H860" s="5">
        <f>SUM(H846:H859)</f>
        <v>992.38999999999987</v>
      </c>
      <c r="N860" s="3"/>
      <c r="O860" s="3"/>
      <c r="P860" s="3"/>
      <c r="Q860" s="3"/>
      <c r="R860" s="18"/>
      <c r="S860" s="3"/>
      <c r="V860" s="17"/>
      <c r="X860" s="11" t="s">
        <v>16</v>
      </c>
      <c r="Y860" s="10"/>
      <c r="AA860" s="212" t="s">
        <v>7</v>
      </c>
      <c r="AB860" s="213"/>
      <c r="AC860" s="214"/>
      <c r="AD860" s="5">
        <f>SUM(AD846:AD859)</f>
        <v>1100</v>
      </c>
      <c r="AJ860" s="3"/>
      <c r="AK860" s="3"/>
      <c r="AL860" s="3"/>
      <c r="AM860" s="3"/>
      <c r="AN860" s="18"/>
      <c r="AO860" s="3"/>
    </row>
    <row r="861" spans="2:41">
      <c r="B861" s="11" t="s">
        <v>1560</v>
      </c>
      <c r="C861" s="10">
        <f>R865</f>
        <v>272.90999999999997</v>
      </c>
      <c r="E861" s="13"/>
      <c r="F861" s="13"/>
      <c r="G861" s="13"/>
      <c r="N861" s="3"/>
      <c r="O861" s="3"/>
      <c r="P861" s="3"/>
      <c r="Q861" s="3"/>
      <c r="R861" s="18"/>
      <c r="S861" s="3"/>
      <c r="V861" s="17"/>
      <c r="X861" s="11" t="s">
        <v>17</v>
      </c>
      <c r="Y861" s="10"/>
      <c r="AA861" s="13"/>
      <c r="AB861" s="13"/>
      <c r="AC861" s="13"/>
      <c r="AJ861" s="3"/>
      <c r="AK861" s="3"/>
      <c r="AL861" s="3"/>
      <c r="AM861" s="3"/>
      <c r="AN861" s="18"/>
      <c r="AO861" s="3"/>
    </row>
    <row r="862" spans="2:41">
      <c r="B862" s="12"/>
      <c r="C862" s="10"/>
      <c r="N862" s="212" t="s">
        <v>7</v>
      </c>
      <c r="O862" s="213"/>
      <c r="P862" s="213"/>
      <c r="Q862" s="214"/>
      <c r="R862" s="18">
        <f>SUM(R846:R861)</f>
        <v>2500</v>
      </c>
      <c r="S862" s="3"/>
      <c r="V862" s="17"/>
      <c r="X862" s="12"/>
      <c r="Y862" s="10"/>
      <c r="AJ862" s="212" t="s">
        <v>7</v>
      </c>
      <c r="AK862" s="213"/>
      <c r="AL862" s="213"/>
      <c r="AM862" s="214"/>
      <c r="AN862" s="18">
        <f>SUM(AN846:AN861)</f>
        <v>2000</v>
      </c>
      <c r="AO862" s="3"/>
    </row>
    <row r="863" spans="2:41">
      <c r="B863" s="12"/>
      <c r="C863" s="10"/>
      <c r="N863" t="s">
        <v>1556</v>
      </c>
      <c r="O863" s="196">
        <v>44967</v>
      </c>
      <c r="P863" t="s">
        <v>472</v>
      </c>
      <c r="Q863" t="s">
        <v>474</v>
      </c>
      <c r="R863">
        <v>84</v>
      </c>
      <c r="S863">
        <v>48</v>
      </c>
      <c r="V863" s="17"/>
      <c r="X863" s="12"/>
      <c r="Y863" s="10"/>
    </row>
    <row r="864" spans="2:41">
      <c r="B864" s="12"/>
      <c r="C864" s="10"/>
      <c r="N864" t="s">
        <v>1556</v>
      </c>
      <c r="O864" s="196">
        <v>45209</v>
      </c>
      <c r="P864" t="s">
        <v>470</v>
      </c>
      <c r="Q864" t="s">
        <v>474</v>
      </c>
      <c r="R864">
        <v>188.91</v>
      </c>
      <c r="S864">
        <v>107.95</v>
      </c>
      <c r="V864" s="17"/>
      <c r="X864" s="12"/>
      <c r="Y864" s="10"/>
    </row>
    <row r="865" spans="2:27">
      <c r="B865" s="12"/>
      <c r="C865" s="10"/>
      <c r="E865" s="14"/>
      <c r="R865">
        <f>SUM(R863:R864)</f>
        <v>272.90999999999997</v>
      </c>
      <c r="V865" s="17"/>
      <c r="X865" s="12"/>
      <c r="Y865" s="10"/>
      <c r="AA865" s="14"/>
    </row>
    <row r="866" spans="2:27">
      <c r="B866" s="12"/>
      <c r="C866" s="10"/>
      <c r="V866" s="17"/>
      <c r="X866" s="12"/>
      <c r="Y866" s="10"/>
    </row>
    <row r="867" spans="2:27">
      <c r="B867" s="12"/>
      <c r="C867" s="10"/>
      <c r="V867" s="17"/>
      <c r="X867" s="12"/>
      <c r="Y867" s="10"/>
    </row>
    <row r="868" spans="2:27">
      <c r="B868" s="12"/>
      <c r="C868" s="10"/>
      <c r="V868" s="17"/>
      <c r="X868" s="12"/>
      <c r="Y868" s="10"/>
    </row>
    <row r="869" spans="2:27">
      <c r="B869" s="15" t="s">
        <v>18</v>
      </c>
      <c r="C869" s="16">
        <f>SUM(C853:C868)</f>
        <v>3476.13</v>
      </c>
      <c r="D869" t="s">
        <v>22</v>
      </c>
      <c r="E869" t="s">
        <v>21</v>
      </c>
      <c r="V869" s="17"/>
      <c r="X869" s="15" t="s">
        <v>18</v>
      </c>
      <c r="Y869" s="16">
        <f>SUM(Y853:Y868)</f>
        <v>4483.74</v>
      </c>
      <c r="Z869" t="s">
        <v>22</v>
      </c>
      <c r="AA869" t="s">
        <v>21</v>
      </c>
    </row>
    <row r="870" spans="2:27">
      <c r="E870" s="1" t="s">
        <v>19</v>
      </c>
      <c r="V870" s="17"/>
      <c r="AA870" s="1" t="s">
        <v>19</v>
      </c>
    </row>
    <row r="871" spans="2:27">
      <c r="V871" s="17"/>
    </row>
    <row r="872" spans="2:27">
      <c r="V872" s="17"/>
    </row>
    <row r="873" spans="2:27">
      <c r="V873" s="17"/>
    </row>
    <row r="874" spans="2:27">
      <c r="V874" s="17"/>
    </row>
    <row r="875" spans="2:27">
      <c r="V875" s="17"/>
    </row>
    <row r="876" spans="2:27">
      <c r="V876" s="17"/>
    </row>
    <row r="877" spans="2:27">
      <c r="V877" s="17"/>
    </row>
    <row r="878" spans="2:27">
      <c r="V878" s="17"/>
    </row>
    <row r="879" spans="2:27">
      <c r="V879" s="17"/>
    </row>
    <row r="880" spans="2:27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  <c r="AC884" s="215" t="s">
        <v>29</v>
      </c>
      <c r="AD884" s="215"/>
      <c r="AE884" s="215"/>
    </row>
    <row r="885" spans="2:41" ht="15" customHeight="1">
      <c r="H885" s="75" t="s">
        <v>28</v>
      </c>
      <c r="I885" s="75"/>
      <c r="J885" s="75"/>
      <c r="V885" s="17"/>
      <c r="AC885" s="215"/>
      <c r="AD885" s="215"/>
      <c r="AE885" s="215"/>
    </row>
    <row r="886" spans="2:41" ht="15" customHeight="1">
      <c r="H886" s="75"/>
      <c r="I886" s="75"/>
      <c r="J886" s="75"/>
      <c r="V886" s="17"/>
      <c r="AC886" s="215"/>
      <c r="AD886" s="215"/>
      <c r="AE886" s="215"/>
    </row>
    <row r="887" spans="2:41">
      <c r="V887" s="17"/>
    </row>
    <row r="888" spans="2:41">
      <c r="V888" s="17"/>
    </row>
    <row r="889" spans="2:41" ht="23.25">
      <c r="B889" s="22" t="s">
        <v>71</v>
      </c>
      <c r="V889" s="17"/>
      <c r="X889" s="22" t="s">
        <v>71</v>
      </c>
    </row>
    <row r="890" spans="2:41" ht="23.25">
      <c r="B890" s="23" t="s">
        <v>32</v>
      </c>
      <c r="C890" s="20">
        <f>IF(X844="PAGADO",0,Y849)</f>
        <v>-3383.74</v>
      </c>
      <c r="E890" s="217" t="s">
        <v>20</v>
      </c>
      <c r="F890" s="217"/>
      <c r="G890" s="217"/>
      <c r="H890" s="217"/>
      <c r="V890" s="17"/>
      <c r="X890" s="23" t="s">
        <v>32</v>
      </c>
      <c r="Y890" s="20">
        <f>IF(B890="PAGADO",0,C895)</f>
        <v>-3096.75</v>
      </c>
      <c r="AA890" s="217" t="s">
        <v>20</v>
      </c>
      <c r="AB890" s="217"/>
      <c r="AC890" s="217"/>
      <c r="AD890" s="217"/>
    </row>
    <row r="891" spans="2:41">
      <c r="B891" s="1" t="s">
        <v>0</v>
      </c>
      <c r="C891" s="19">
        <f>H906</f>
        <v>940</v>
      </c>
      <c r="E891" s="2" t="s">
        <v>1</v>
      </c>
      <c r="F891" s="2" t="s">
        <v>2</v>
      </c>
      <c r="G891" s="2" t="s">
        <v>3</v>
      </c>
      <c r="H891" s="2" t="s">
        <v>4</v>
      </c>
      <c r="N891" s="2" t="s">
        <v>1</v>
      </c>
      <c r="O891" s="2" t="s">
        <v>5</v>
      </c>
      <c r="P891" s="2" t="s">
        <v>4</v>
      </c>
      <c r="Q891" s="2" t="s">
        <v>6</v>
      </c>
      <c r="R891" s="2" t="s">
        <v>7</v>
      </c>
      <c r="S891" s="3"/>
      <c r="V891" s="17"/>
      <c r="X891" s="1" t="s">
        <v>0</v>
      </c>
      <c r="Y891" s="19">
        <f>AD906</f>
        <v>0</v>
      </c>
      <c r="AA891" s="2" t="s">
        <v>1</v>
      </c>
      <c r="AB891" s="2" t="s">
        <v>2</v>
      </c>
      <c r="AC891" s="2" t="s">
        <v>3</v>
      </c>
      <c r="AD891" s="2" t="s">
        <v>4</v>
      </c>
      <c r="AJ891" s="2" t="s">
        <v>1</v>
      </c>
      <c r="AK891" s="2" t="s">
        <v>5</v>
      </c>
      <c r="AL891" s="2" t="s">
        <v>4</v>
      </c>
      <c r="AM891" s="2" t="s">
        <v>6</v>
      </c>
      <c r="AN891" s="2" t="s">
        <v>7</v>
      </c>
      <c r="AO891" s="3"/>
    </row>
    <row r="892" spans="2:41">
      <c r="C892" s="20"/>
      <c r="E892" s="4">
        <v>45202</v>
      </c>
      <c r="F892" s="3" t="s">
        <v>1202</v>
      </c>
      <c r="G892" s="3" t="s">
        <v>1203</v>
      </c>
      <c r="H892" s="5">
        <v>190</v>
      </c>
      <c r="I892" t="s">
        <v>270</v>
      </c>
      <c r="N892" s="3"/>
      <c r="O892" s="3"/>
      <c r="P892" s="3"/>
      <c r="Q892" s="3"/>
      <c r="R892" s="18"/>
      <c r="S892" s="3"/>
      <c r="V892" s="17"/>
      <c r="Y892" s="20"/>
      <c r="AA892" s="4"/>
      <c r="AB892" s="3"/>
      <c r="AC892" s="3"/>
      <c r="AD892" s="5"/>
      <c r="AJ892" s="25">
        <v>45236</v>
      </c>
      <c r="AK892" s="3" t="s">
        <v>431</v>
      </c>
      <c r="AL892" s="3"/>
      <c r="AM892" s="3"/>
      <c r="AN892" s="18">
        <v>2200</v>
      </c>
      <c r="AO892" s="3"/>
    </row>
    <row r="893" spans="2:41">
      <c r="B893" s="1" t="s">
        <v>24</v>
      </c>
      <c r="C893" s="19">
        <f>IF(C890&gt;0,C890+C891,C891)</f>
        <v>940</v>
      </c>
      <c r="E893" s="4">
        <v>45189</v>
      </c>
      <c r="F893" s="3" t="s">
        <v>1530</v>
      </c>
      <c r="G893" s="3" t="s">
        <v>152</v>
      </c>
      <c r="H893" s="5">
        <v>190</v>
      </c>
      <c r="I893" t="s">
        <v>210</v>
      </c>
      <c r="N893" s="3"/>
      <c r="O893" s="3"/>
      <c r="P893" s="3"/>
      <c r="Q893" s="3"/>
      <c r="R893" s="18"/>
      <c r="S893" s="3"/>
      <c r="V893" s="17"/>
      <c r="X893" s="1" t="s">
        <v>24</v>
      </c>
      <c r="Y893" s="19">
        <f>IF(Y890&gt;0,Y891+Y890,Y891)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" t="s">
        <v>9</v>
      </c>
      <c r="C894" s="20">
        <f>C917</f>
        <v>4036.75</v>
      </c>
      <c r="E894" s="4">
        <v>45217</v>
      </c>
      <c r="F894" s="3" t="s">
        <v>412</v>
      </c>
      <c r="G894" s="3" t="s">
        <v>200</v>
      </c>
      <c r="H894" s="5">
        <v>200</v>
      </c>
      <c r="I894" t="s">
        <v>210</v>
      </c>
      <c r="N894" s="3"/>
      <c r="O894" s="3"/>
      <c r="P894" s="3"/>
      <c r="Q894" s="3"/>
      <c r="R894" s="18"/>
      <c r="S894" s="3"/>
      <c r="V894" s="17"/>
      <c r="X894" s="1" t="s">
        <v>9</v>
      </c>
      <c r="Y894" s="20">
        <f>Y917</f>
        <v>5489.62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6" t="s">
        <v>25</v>
      </c>
      <c r="C895" s="21">
        <f>C893-C894</f>
        <v>-3096.75</v>
      </c>
      <c r="E895" s="4">
        <v>45134</v>
      </c>
      <c r="F895" s="3" t="s">
        <v>168</v>
      </c>
      <c r="G895" s="3" t="s">
        <v>152</v>
      </c>
      <c r="H895" s="5">
        <v>190</v>
      </c>
      <c r="I895" t="s">
        <v>270</v>
      </c>
      <c r="N895" s="3"/>
      <c r="O895" s="3"/>
      <c r="P895" s="3"/>
      <c r="Q895" s="3"/>
      <c r="R895" s="18"/>
      <c r="S895" s="3"/>
      <c r="V895" s="17"/>
      <c r="X895" s="6" t="s">
        <v>8</v>
      </c>
      <c r="Y895" s="21">
        <f>Y893-Y894</f>
        <v>-5489.62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ht="26.25">
      <c r="B896" s="218" t="str">
        <f>IF(C895&lt;0,"NO PAGAR","COBRAR")</f>
        <v>NO PAGAR</v>
      </c>
      <c r="C896" s="218"/>
      <c r="E896" s="4">
        <v>45139</v>
      </c>
      <c r="F896" s="3" t="s">
        <v>168</v>
      </c>
      <c r="G896" s="3" t="s">
        <v>169</v>
      </c>
      <c r="H896" s="5">
        <v>170</v>
      </c>
      <c r="I896" t="s">
        <v>270</v>
      </c>
      <c r="N896" s="3"/>
      <c r="O896" s="3"/>
      <c r="P896" s="3"/>
      <c r="Q896" s="3"/>
      <c r="R896" s="18"/>
      <c r="S896" s="3"/>
      <c r="V896" s="17"/>
      <c r="X896" s="218" t="str">
        <f>IF(Y895&lt;0,"NO PAGAR","COBRAR")</f>
        <v>NO PAGAR</v>
      </c>
      <c r="Y896" s="218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210" t="s">
        <v>9</v>
      </c>
      <c r="C897" s="211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210" t="s">
        <v>9</v>
      </c>
      <c r="Y897" s="211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9" t="str">
        <f>IF(C931&lt;0,"SALDO A FAVOR","SALDO ADELANTAD0'")</f>
        <v>SALDO ADELANTAD0'</v>
      </c>
      <c r="C898" s="10">
        <f>IF(Y849&lt;=0,Y849*-1)</f>
        <v>3383.74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9" t="str">
        <f>IF(C895&lt;0,"SALDO ADELANTADO","SALDO A FAVOR'")</f>
        <v>SALDO ADELANTADO</v>
      </c>
      <c r="Y898" s="10">
        <f>IF(C895&lt;=0,C895*-1)</f>
        <v>3096.75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10</v>
      </c>
      <c r="C899" s="10">
        <f>R908</f>
        <v>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10</v>
      </c>
      <c r="Y899" s="10">
        <f>AN908</f>
        <v>2200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11</v>
      </c>
      <c r="C900" s="10">
        <v>180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11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12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12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13</v>
      </c>
      <c r="C902" s="10">
        <v>20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13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14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14</v>
      </c>
      <c r="Y903" s="159">
        <v>95.54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15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15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16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1510</v>
      </c>
      <c r="Y905" s="48">
        <v>97.33</v>
      </c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1637</v>
      </c>
      <c r="C906" s="10">
        <f>R911</f>
        <v>453.01</v>
      </c>
      <c r="E906" s="212" t="s">
        <v>7</v>
      </c>
      <c r="F906" s="213"/>
      <c r="G906" s="214"/>
      <c r="H906" s="5">
        <f>SUM(H892:H905)</f>
        <v>940</v>
      </c>
      <c r="N906" s="3"/>
      <c r="O906" s="3"/>
      <c r="P906" s="3"/>
      <c r="Q906" s="3"/>
      <c r="R906" s="18"/>
      <c r="S906" s="3"/>
      <c r="V906" s="17"/>
      <c r="X906" s="11" t="s">
        <v>17</v>
      </c>
      <c r="Y906" s="10"/>
      <c r="AA906" s="212" t="s">
        <v>7</v>
      </c>
      <c r="AB906" s="213"/>
      <c r="AC906" s="214"/>
      <c r="AD906" s="5">
        <f>SUM(AD892:AD905)</f>
        <v>0</v>
      </c>
      <c r="AJ906" s="3"/>
      <c r="AK906" s="3"/>
      <c r="AL906" s="3"/>
      <c r="AM906" s="3"/>
      <c r="AN906" s="18"/>
      <c r="AO906" s="3"/>
    </row>
    <row r="907" spans="2:41">
      <c r="B907" s="12"/>
      <c r="C907" s="10"/>
      <c r="E907" s="13"/>
      <c r="F907" s="13"/>
      <c r="G907" s="13"/>
      <c r="N907" s="3"/>
      <c r="O907" s="3"/>
      <c r="P907" s="3"/>
      <c r="Q907" s="3"/>
      <c r="R907" s="18"/>
      <c r="S907" s="3"/>
      <c r="V907" s="17"/>
      <c r="X907" s="12"/>
      <c r="Y907" s="10"/>
      <c r="AA907" s="13"/>
      <c r="AB907" s="13"/>
      <c r="AC907" s="13"/>
      <c r="AJ907" s="3"/>
      <c r="AK907" s="3"/>
      <c r="AL907" s="3"/>
      <c r="AM907" s="3"/>
      <c r="AN907" s="18"/>
      <c r="AO907" s="3"/>
    </row>
    <row r="908" spans="2:41">
      <c r="B908" s="12"/>
      <c r="C908" s="10"/>
      <c r="N908" s="212" t="s">
        <v>7</v>
      </c>
      <c r="O908" s="213"/>
      <c r="P908" s="213"/>
      <c r="Q908" s="214"/>
      <c r="R908" s="18">
        <f>SUM(R892:R907)</f>
        <v>0</v>
      </c>
      <c r="S908" s="3"/>
      <c r="V908" s="17"/>
      <c r="X908" s="12"/>
      <c r="Y908" s="10"/>
      <c r="AJ908" s="212" t="s">
        <v>7</v>
      </c>
      <c r="AK908" s="213"/>
      <c r="AL908" s="213"/>
      <c r="AM908" s="214"/>
      <c r="AN908" s="18">
        <f>SUM(AN892:AN907)</f>
        <v>2200</v>
      </c>
      <c r="AO908" s="3"/>
    </row>
    <row r="909" spans="2:41">
      <c r="B909" s="12"/>
      <c r="C909" s="10"/>
      <c r="N909" s="125" t="s">
        <v>470</v>
      </c>
      <c r="O909" s="125" t="s">
        <v>1327</v>
      </c>
      <c r="P909" s="126">
        <v>45219.597326390001</v>
      </c>
      <c r="Q909" s="127">
        <v>162.286</v>
      </c>
      <c r="R909" s="127">
        <v>284</v>
      </c>
      <c r="V909" s="17"/>
      <c r="X909" s="12"/>
      <c r="Y909" s="10"/>
    </row>
    <row r="910" spans="2:41">
      <c r="B910" s="12"/>
      <c r="C910" s="10"/>
      <c r="N910" s="125" t="s">
        <v>470</v>
      </c>
      <c r="O910" s="125" t="s">
        <v>468</v>
      </c>
      <c r="P910" s="126">
        <v>45230.806064819997</v>
      </c>
      <c r="Q910" s="127">
        <v>96.575999999999993</v>
      </c>
      <c r="R910" s="127">
        <v>169.01</v>
      </c>
      <c r="V910" s="17"/>
      <c r="X910" s="12"/>
      <c r="Y910" s="10"/>
    </row>
    <row r="911" spans="2:41">
      <c r="B911" s="12"/>
      <c r="C911" s="10"/>
      <c r="E911" s="14"/>
      <c r="N911" s="125"/>
      <c r="O911" s="125"/>
      <c r="P911" s="126"/>
      <c r="Q911" s="127"/>
      <c r="R911" s="186">
        <f>SUM(R909:R910)</f>
        <v>453.01</v>
      </c>
      <c r="V911" s="17"/>
      <c r="X911" s="12"/>
      <c r="Y911" s="10"/>
      <c r="AA911" s="14"/>
    </row>
    <row r="912" spans="2:41">
      <c r="B912" s="12"/>
      <c r="C912" s="10"/>
      <c r="V912" s="17"/>
      <c r="X912" s="12"/>
      <c r="Y912" s="10"/>
    </row>
    <row r="913" spans="1:43">
      <c r="B913" s="12"/>
      <c r="C913" s="10"/>
      <c r="V913" s="17"/>
      <c r="X913" s="12"/>
      <c r="Y913" s="10"/>
    </row>
    <row r="914" spans="1:43">
      <c r="B914" s="12"/>
      <c r="C914" s="10"/>
      <c r="V914" s="17"/>
      <c r="X914" s="12"/>
      <c r="Y914" s="10"/>
    </row>
    <row r="915" spans="1:43">
      <c r="B915" s="12"/>
      <c r="C915" s="10"/>
      <c r="V915" s="17"/>
      <c r="X915" s="12"/>
      <c r="Y915" s="10"/>
    </row>
    <row r="916" spans="1:43">
      <c r="B916" s="11"/>
      <c r="C916" s="10"/>
      <c r="V916" s="17"/>
      <c r="X916" s="11"/>
      <c r="Y916" s="10"/>
    </row>
    <row r="917" spans="1:43">
      <c r="B917" s="15" t="s">
        <v>18</v>
      </c>
      <c r="C917" s="16">
        <f>SUM(C898:C916)</f>
        <v>4036.75</v>
      </c>
      <c r="V917" s="17"/>
      <c r="X917" s="15" t="s">
        <v>18</v>
      </c>
      <c r="Y917" s="16">
        <f>SUM(Y898:Y916)</f>
        <v>5489.62</v>
      </c>
    </row>
    <row r="918" spans="1:43">
      <c r="D918" t="s">
        <v>22</v>
      </c>
      <c r="E918" t="s">
        <v>21</v>
      </c>
      <c r="V918" s="17"/>
      <c r="Z918" t="s">
        <v>22</v>
      </c>
      <c r="AA918" t="s">
        <v>21</v>
      </c>
    </row>
    <row r="919" spans="1:43">
      <c r="E919" s="1" t="s">
        <v>19</v>
      </c>
      <c r="V919" s="17"/>
      <c r="AA919" s="1" t="s">
        <v>19</v>
      </c>
    </row>
    <row r="920" spans="1:43">
      <c r="V920" s="17"/>
    </row>
    <row r="921" spans="1:43">
      <c r="V921" s="17"/>
    </row>
    <row r="922" spans="1:43">
      <c r="V922" s="17"/>
    </row>
    <row r="923" spans="1:43">
      <c r="V923" s="17"/>
    </row>
    <row r="924" spans="1:43">
      <c r="V924" s="17"/>
    </row>
    <row r="925" spans="1:43">
      <c r="V925" s="17"/>
    </row>
    <row r="926" spans="1:43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</row>
    <row r="929" spans="2:41">
      <c r="V929" s="17"/>
    </row>
    <row r="930" spans="2:41" ht="15" customHeight="1">
      <c r="H930" s="75" t="s">
        <v>30</v>
      </c>
      <c r="I930" s="75"/>
      <c r="J930" s="75"/>
      <c r="V930" s="17"/>
      <c r="AA930" s="216" t="s">
        <v>31</v>
      </c>
      <c r="AB930" s="216"/>
      <c r="AC930" s="216"/>
    </row>
    <row r="931" spans="2:41" ht="15" customHeight="1">
      <c r="H931" s="75"/>
      <c r="I931" s="75"/>
      <c r="J931" s="75"/>
      <c r="V931" s="17"/>
      <c r="AA931" s="216"/>
      <c r="AB931" s="216"/>
      <c r="AC931" s="216"/>
    </row>
    <row r="932" spans="2:41">
      <c r="V932" s="17"/>
    </row>
    <row r="933" spans="2:41">
      <c r="V933" s="17"/>
    </row>
    <row r="934" spans="2:41" ht="23.25">
      <c r="B934" s="24" t="s">
        <v>73</v>
      </c>
      <c r="V934" s="17"/>
      <c r="X934" s="22" t="s">
        <v>71</v>
      </c>
    </row>
    <row r="935" spans="2:41" ht="23.25">
      <c r="B935" s="23" t="s">
        <v>32</v>
      </c>
      <c r="C935" s="20">
        <f>IF(X890="PAGADO",0,Y895)</f>
        <v>-5489.62</v>
      </c>
      <c r="E935" s="217" t="s">
        <v>20</v>
      </c>
      <c r="F935" s="217"/>
      <c r="G935" s="217"/>
      <c r="H935" s="217"/>
      <c r="V935" s="17"/>
      <c r="X935" s="23" t="s">
        <v>32</v>
      </c>
      <c r="Y935" s="20">
        <f>IF(B1735="PAGADO",0,C940)</f>
        <v>1190.4900000000007</v>
      </c>
      <c r="AA935" s="217" t="s">
        <v>20</v>
      </c>
      <c r="AB935" s="217"/>
      <c r="AC935" s="217"/>
      <c r="AD935" s="217"/>
    </row>
    <row r="936" spans="2:41">
      <c r="B936" s="1" t="s">
        <v>0</v>
      </c>
      <c r="C936" s="19">
        <f>H951</f>
        <v>6680.1100000000006</v>
      </c>
      <c r="E936" s="2" t="s">
        <v>1</v>
      </c>
      <c r="F936" s="2" t="s">
        <v>2</v>
      </c>
      <c r="G936" s="2" t="s">
        <v>3</v>
      </c>
      <c r="H936" s="2" t="s">
        <v>4</v>
      </c>
      <c r="N936" s="2" t="s">
        <v>1</v>
      </c>
      <c r="O936" s="2" t="s">
        <v>5</v>
      </c>
      <c r="P936" s="2" t="s">
        <v>4</v>
      </c>
      <c r="Q936" s="2" t="s">
        <v>6</v>
      </c>
      <c r="R936" s="2" t="s">
        <v>7</v>
      </c>
      <c r="S936" s="3"/>
      <c r="V936" s="17"/>
      <c r="X936" s="1" t="s">
        <v>0</v>
      </c>
      <c r="Y936" s="19">
        <f>AD951</f>
        <v>0</v>
      </c>
      <c r="AA936" s="2" t="s">
        <v>1</v>
      </c>
      <c r="AB936" s="2" t="s">
        <v>2</v>
      </c>
      <c r="AC936" s="2" t="s">
        <v>3</v>
      </c>
      <c r="AD936" s="2" t="s">
        <v>4</v>
      </c>
      <c r="AJ936" s="2" t="s">
        <v>1</v>
      </c>
      <c r="AK936" s="2" t="s">
        <v>5</v>
      </c>
      <c r="AL936" s="2" t="s">
        <v>4</v>
      </c>
      <c r="AM936" s="2" t="s">
        <v>6</v>
      </c>
      <c r="AN936" s="2" t="s">
        <v>7</v>
      </c>
      <c r="AO936" s="3"/>
    </row>
    <row r="937" spans="2:41">
      <c r="C937" s="20"/>
      <c r="E937" s="4">
        <v>45194</v>
      </c>
      <c r="F937" s="3" t="s">
        <v>1672</v>
      </c>
      <c r="G937" s="3"/>
      <c r="H937" s="5">
        <v>94.09</v>
      </c>
      <c r="I937" t="s">
        <v>270</v>
      </c>
      <c r="N937" s="25"/>
      <c r="O937" s="3"/>
      <c r="P937" s="3"/>
      <c r="Q937" s="3"/>
      <c r="R937" s="18"/>
      <c r="S937" s="3"/>
      <c r="V937" s="17"/>
      <c r="Y937" s="20"/>
      <c r="AA937" s="4"/>
      <c r="AB937" s="3"/>
      <c r="AC937" s="3"/>
      <c r="AD937" s="5"/>
      <c r="AJ937" s="25">
        <v>45247</v>
      </c>
      <c r="AK937" s="3" t="s">
        <v>1690</v>
      </c>
      <c r="AL937" s="3"/>
      <c r="AM937" s="3"/>
      <c r="AN937" s="18">
        <v>2200</v>
      </c>
      <c r="AO937" s="3"/>
    </row>
    <row r="938" spans="2:41">
      <c r="B938" s="1" t="s">
        <v>24</v>
      </c>
      <c r="C938" s="19">
        <f>IF(C935&gt;0,C935+C936,C936)</f>
        <v>6680.1100000000006</v>
      </c>
      <c r="E938" s="4">
        <v>45198</v>
      </c>
      <c r="F938" s="3" t="s">
        <v>1172</v>
      </c>
      <c r="G938" s="3"/>
      <c r="H938" s="5">
        <v>94.09</v>
      </c>
      <c r="I938" t="s">
        <v>270</v>
      </c>
      <c r="N938" s="3"/>
      <c r="O938" s="3"/>
      <c r="P938" s="3"/>
      <c r="Q938" s="3"/>
      <c r="R938" s="18"/>
      <c r="S938" s="3"/>
      <c r="V938" s="17"/>
      <c r="X938" s="1" t="s">
        <v>24</v>
      </c>
      <c r="Y938" s="19">
        <f>IF(Y935&gt;0,Y935+Y936,Y936)</f>
        <v>1190.4900000000007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" t="s">
        <v>9</v>
      </c>
      <c r="C939" s="20">
        <f>C963</f>
        <v>5489.62</v>
      </c>
      <c r="E939" s="4">
        <v>45201</v>
      </c>
      <c r="F939" s="3" t="s">
        <v>1673</v>
      </c>
      <c r="G939" s="3"/>
      <c r="H939" s="5">
        <v>94.09</v>
      </c>
      <c r="I939" t="s">
        <v>270</v>
      </c>
      <c r="N939" s="3"/>
      <c r="O939" s="3"/>
      <c r="P939" s="3"/>
      <c r="Q939" s="3"/>
      <c r="R939" s="18"/>
      <c r="S939" s="3"/>
      <c r="V939" s="17"/>
      <c r="X939" s="1" t="s">
        <v>9</v>
      </c>
      <c r="Y939" s="20">
        <f>Y963</f>
        <v>2200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6" t="s">
        <v>26</v>
      </c>
      <c r="C940" s="21">
        <f>C938-C939</f>
        <v>1190.4900000000007</v>
      </c>
      <c r="E940" s="4">
        <v>45223</v>
      </c>
      <c r="F940" s="3" t="s">
        <v>412</v>
      </c>
      <c r="G940" s="3" t="s">
        <v>200</v>
      </c>
      <c r="H940" s="5">
        <v>150</v>
      </c>
      <c r="I940" t="s">
        <v>210</v>
      </c>
      <c r="N940" s="3"/>
      <c r="O940" s="3"/>
      <c r="P940" s="3"/>
      <c r="Q940" s="3"/>
      <c r="R940" s="18"/>
      <c r="S940" s="3"/>
      <c r="V940" s="17"/>
      <c r="X940" s="6" t="s">
        <v>27</v>
      </c>
      <c r="Y940" s="21">
        <f>Y938-Y939</f>
        <v>-1009.5099999999993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ht="23.25">
      <c r="B941" s="6"/>
      <c r="C941" s="7"/>
      <c r="E941" s="4">
        <v>45224</v>
      </c>
      <c r="F941" s="3" t="s">
        <v>412</v>
      </c>
      <c r="G941" s="3" t="s">
        <v>200</v>
      </c>
      <c r="H941" s="5">
        <v>200</v>
      </c>
      <c r="I941" t="s">
        <v>210</v>
      </c>
      <c r="N941" s="3"/>
      <c r="O941" s="3"/>
      <c r="P941" s="3"/>
      <c r="Q941" s="3"/>
      <c r="R941" s="18"/>
      <c r="S941" s="3"/>
      <c r="V941" s="17"/>
      <c r="X941" s="219" t="str">
        <f>IF(Y940&lt;0,"NO PAGAR","COBRAR'")</f>
        <v>NO PAGAR</v>
      </c>
      <c r="Y941" s="219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ht="23.25">
      <c r="B942" s="219" t="str">
        <f>IF(C940&lt;0,"NO PAGAR","COBRAR'")</f>
        <v>COBRAR'</v>
      </c>
      <c r="C942" s="219"/>
      <c r="E942" s="4">
        <v>45226</v>
      </c>
      <c r="F942" s="3" t="s">
        <v>412</v>
      </c>
      <c r="G942" s="3" t="s">
        <v>200</v>
      </c>
      <c r="H942" s="5">
        <v>200</v>
      </c>
      <c r="I942" t="s">
        <v>173</v>
      </c>
      <c r="N942" s="3"/>
      <c r="O942" s="3"/>
      <c r="P942" s="3"/>
      <c r="Q942" s="3"/>
      <c r="R942" s="18"/>
      <c r="S942" s="3"/>
      <c r="V942" s="17"/>
      <c r="X942" s="6"/>
      <c r="Y942" s="8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210" t="s">
        <v>9</v>
      </c>
      <c r="C943" s="211"/>
      <c r="E943" s="4">
        <v>45229</v>
      </c>
      <c r="F943" s="3" t="s">
        <v>412</v>
      </c>
      <c r="G943" s="3" t="s">
        <v>200</v>
      </c>
      <c r="H943" s="5">
        <v>200</v>
      </c>
      <c r="I943" t="s">
        <v>210</v>
      </c>
      <c r="N943" s="3"/>
      <c r="O943" s="3"/>
      <c r="P943" s="3"/>
      <c r="Q943" s="3"/>
      <c r="R943" s="18"/>
      <c r="S943" s="3"/>
      <c r="V943" s="17"/>
      <c r="X943" s="210" t="s">
        <v>9</v>
      </c>
      <c r="Y943" s="211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9" t="str">
        <f>IF(Y895&lt;0,"SALDO ADELANTADO","SALDO A FAVOR '")</f>
        <v>SALDO ADELANTADO</v>
      </c>
      <c r="C944" s="10">
        <f>IF(Y895&lt;=0,Y895*-1)</f>
        <v>5489.62</v>
      </c>
      <c r="E944" s="4">
        <v>45191</v>
      </c>
      <c r="F944" s="3" t="s">
        <v>1411</v>
      </c>
      <c r="G944" s="3" t="s">
        <v>152</v>
      </c>
      <c r="H944" s="5">
        <v>240</v>
      </c>
      <c r="I944" t="s">
        <v>210</v>
      </c>
      <c r="N944" s="3"/>
      <c r="O944" s="3"/>
      <c r="P944" s="3"/>
      <c r="Q944" s="3"/>
      <c r="R944" s="18"/>
      <c r="S944" s="3"/>
      <c r="V944" s="17"/>
      <c r="X944" s="9" t="str">
        <f>IF(C940&lt;0,"SALDO ADELANTADO","SALDO A FAVOR'")</f>
        <v>SALDO A FAVOR'</v>
      </c>
      <c r="Y944" s="10" t="b">
        <f>IF(C940&lt;=0,C940*-1)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10</v>
      </c>
      <c r="C945" s="10">
        <f>R953</f>
        <v>0</v>
      </c>
      <c r="E945" s="4">
        <v>45170</v>
      </c>
      <c r="F945" s="3" t="s">
        <v>1682</v>
      </c>
      <c r="G945" s="3" t="s">
        <v>200</v>
      </c>
      <c r="H945" s="5">
        <v>130</v>
      </c>
      <c r="I945" t="s">
        <v>270</v>
      </c>
      <c r="N945" s="3"/>
      <c r="O945" s="3"/>
      <c r="P945" s="3"/>
      <c r="Q945" s="3"/>
      <c r="R945" s="18"/>
      <c r="S945" s="3"/>
      <c r="V945" s="17"/>
      <c r="X945" s="11" t="s">
        <v>10</v>
      </c>
      <c r="Y945" s="10">
        <f>AN953</f>
        <v>2200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11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11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12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12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13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13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14</v>
      </c>
      <c r="C949" s="10"/>
      <c r="E949" s="4"/>
      <c r="F949" s="3" t="s">
        <v>1678</v>
      </c>
      <c r="G949" s="3"/>
      <c r="H949" s="5">
        <v>2001.86</v>
      </c>
      <c r="I949" t="s">
        <v>241</v>
      </c>
      <c r="N949" s="3"/>
      <c r="O949" s="3"/>
      <c r="P949" s="3"/>
      <c r="Q949" s="3"/>
      <c r="R949" s="18"/>
      <c r="S949" s="3"/>
      <c r="V949" s="17"/>
      <c r="X949" s="11" t="s">
        <v>14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15</v>
      </c>
      <c r="C950" s="10"/>
      <c r="E950" s="4"/>
      <c r="F950" s="3" t="s">
        <v>1679</v>
      </c>
      <c r="G950" s="3"/>
      <c r="H950" s="5">
        <v>3275.98</v>
      </c>
      <c r="I950" t="s">
        <v>391</v>
      </c>
      <c r="N950" s="3"/>
      <c r="O950" s="3"/>
      <c r="P950" s="3"/>
      <c r="Q950" s="3"/>
      <c r="R950" s="18"/>
      <c r="S950" s="3"/>
      <c r="V950" s="17"/>
      <c r="X950" s="11" t="s">
        <v>15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16</v>
      </c>
      <c r="C951" s="10"/>
      <c r="E951" s="212" t="s">
        <v>7</v>
      </c>
      <c r="F951" s="213"/>
      <c r="G951" s="214"/>
      <c r="H951" s="5">
        <f>SUM(H937:H950)</f>
        <v>6680.1100000000006</v>
      </c>
      <c r="N951" s="3"/>
      <c r="O951" s="3"/>
      <c r="P951" s="3"/>
      <c r="Q951" s="3"/>
      <c r="R951" s="18"/>
      <c r="S951" s="3"/>
      <c r="V951" s="17"/>
      <c r="X951" s="11" t="s">
        <v>16</v>
      </c>
      <c r="Y951" s="10"/>
      <c r="AA951" s="212" t="s">
        <v>7</v>
      </c>
      <c r="AB951" s="213"/>
      <c r="AC951" s="214"/>
      <c r="AD951" s="5">
        <f>SUM(AD937:AD950)</f>
        <v>0</v>
      </c>
      <c r="AJ951" s="3"/>
      <c r="AK951" s="3"/>
      <c r="AL951" s="3"/>
      <c r="AM951" s="3"/>
      <c r="AN951" s="18"/>
      <c r="AO951" s="3"/>
    </row>
    <row r="952" spans="2:41">
      <c r="B952" s="11" t="s">
        <v>17</v>
      </c>
      <c r="C952" s="10"/>
      <c r="E952" s="13"/>
      <c r="F952" s="13"/>
      <c r="G952" s="13"/>
      <c r="N952" s="3"/>
      <c r="O952" s="3"/>
      <c r="P952" s="3"/>
      <c r="Q952" s="3"/>
      <c r="R952" s="18"/>
      <c r="S952" s="3"/>
      <c r="V952" s="17"/>
      <c r="X952" s="11" t="s">
        <v>17</v>
      </c>
      <c r="Y952" s="10"/>
      <c r="AA952" s="13"/>
      <c r="AB952" s="13"/>
      <c r="AC952" s="13"/>
      <c r="AJ952" s="3"/>
      <c r="AK952" s="3"/>
      <c r="AL952" s="3"/>
      <c r="AM952" s="3"/>
      <c r="AN952" s="18"/>
      <c r="AO952" s="3"/>
    </row>
    <row r="953" spans="2:41">
      <c r="B953" s="12"/>
      <c r="C953" s="10"/>
      <c r="N953" s="212" t="s">
        <v>7</v>
      </c>
      <c r="O953" s="213"/>
      <c r="P953" s="213"/>
      <c r="Q953" s="214"/>
      <c r="R953" s="18">
        <f>SUM(R937:R952)</f>
        <v>0</v>
      </c>
      <c r="S953" s="3"/>
      <c r="V953" s="17"/>
      <c r="X953" s="12"/>
      <c r="Y953" s="10"/>
      <c r="AJ953" s="212" t="s">
        <v>7</v>
      </c>
      <c r="AK953" s="213"/>
      <c r="AL953" s="213"/>
      <c r="AM953" s="214"/>
      <c r="AN953" s="18">
        <f>SUM(AN937:AN952)</f>
        <v>2200</v>
      </c>
      <c r="AO953" s="3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E956" s="14"/>
      <c r="V956" s="17"/>
      <c r="X956" s="12"/>
      <c r="Y956" s="10"/>
      <c r="AA956" s="14"/>
    </row>
    <row r="957" spans="2:41">
      <c r="B957" s="12"/>
      <c r="C957" s="10"/>
      <c r="V957" s="17"/>
      <c r="X957" s="12"/>
      <c r="Y957" s="10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1"/>
      <c r="C962" s="10"/>
      <c r="V962" s="17"/>
      <c r="X962" s="11"/>
      <c r="Y962" s="10"/>
    </row>
    <row r="963" spans="2:27">
      <c r="B963" s="15" t="s">
        <v>18</v>
      </c>
      <c r="C963" s="16">
        <f>SUM(C944:C962)</f>
        <v>5489.62</v>
      </c>
      <c r="D963" t="s">
        <v>22</v>
      </c>
      <c r="E963" t="s">
        <v>21</v>
      </c>
      <c r="V963" s="17"/>
      <c r="X963" s="15" t="s">
        <v>18</v>
      </c>
      <c r="Y963" s="16">
        <f>SUM(Y944:Y962)</f>
        <v>2200</v>
      </c>
      <c r="Z963" t="s">
        <v>22</v>
      </c>
      <c r="AA963" t="s">
        <v>21</v>
      </c>
    </row>
    <row r="964" spans="2:27">
      <c r="E964" s="1" t="s">
        <v>19</v>
      </c>
      <c r="V964" s="17"/>
      <c r="AA964" s="1" t="s">
        <v>19</v>
      </c>
    </row>
    <row r="965" spans="2:27">
      <c r="V965" s="17"/>
    </row>
    <row r="966" spans="2:27">
      <c r="V966" s="17"/>
    </row>
    <row r="967" spans="2:27">
      <c r="V967" s="17"/>
    </row>
    <row r="968" spans="2:27">
      <c r="V968" s="17"/>
    </row>
    <row r="969" spans="2:27">
      <c r="V969" s="17"/>
    </row>
    <row r="970" spans="2:27">
      <c r="V970" s="17"/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2:41">
      <c r="V977" s="17"/>
      <c r="AC977" s="215" t="s">
        <v>29</v>
      </c>
      <c r="AD977" s="215"/>
      <c r="AE977" s="215"/>
    </row>
    <row r="978" spans="2:41" ht="15" customHeight="1">
      <c r="H978" s="75" t="s">
        <v>28</v>
      </c>
      <c r="I978" s="75"/>
      <c r="J978" s="75"/>
      <c r="V978" s="17"/>
      <c r="AC978" s="215"/>
      <c r="AD978" s="215"/>
      <c r="AE978" s="215"/>
    </row>
    <row r="979" spans="2:41" ht="15" customHeight="1">
      <c r="H979" s="75"/>
      <c r="I979" s="75"/>
      <c r="J979" s="75"/>
      <c r="V979" s="17"/>
      <c r="AC979" s="215"/>
      <c r="AD979" s="215"/>
      <c r="AE979" s="215"/>
    </row>
    <row r="980" spans="2:41">
      <c r="V980" s="17"/>
    </row>
    <row r="981" spans="2:41">
      <c r="V981" s="17"/>
    </row>
    <row r="982" spans="2:41" ht="23.25">
      <c r="B982" s="22" t="s">
        <v>72</v>
      </c>
      <c r="V982" s="17"/>
      <c r="X982" s="22" t="s">
        <v>74</v>
      </c>
    </row>
    <row r="983" spans="2:41" ht="23.25">
      <c r="B983" s="23" t="s">
        <v>32</v>
      </c>
      <c r="C983" s="20">
        <f>IF(X935="PAGADO",0,Y940)</f>
        <v>-1009.5099999999993</v>
      </c>
      <c r="E983" s="217" t="s">
        <v>20</v>
      </c>
      <c r="F983" s="217"/>
      <c r="G983" s="217"/>
      <c r="H983" s="217"/>
      <c r="V983" s="17"/>
      <c r="X983" s="23" t="s">
        <v>32</v>
      </c>
      <c r="Y983" s="20">
        <f>IF(B983="PAGADO",0,C988)</f>
        <v>0</v>
      </c>
      <c r="AA983" s="217" t="s">
        <v>20</v>
      </c>
      <c r="AB983" s="217"/>
      <c r="AC983" s="217"/>
      <c r="AD983" s="217"/>
    </row>
    <row r="984" spans="2:41">
      <c r="B984" s="1" t="s">
        <v>0</v>
      </c>
      <c r="C984" s="19">
        <f>H999</f>
        <v>0</v>
      </c>
      <c r="E984" s="2" t="s">
        <v>1</v>
      </c>
      <c r="F984" s="2" t="s">
        <v>2</v>
      </c>
      <c r="G984" s="2" t="s">
        <v>3</v>
      </c>
      <c r="H984" s="2" t="s">
        <v>4</v>
      </c>
      <c r="N984" s="2" t="s">
        <v>1</v>
      </c>
      <c r="O984" s="2" t="s">
        <v>5</v>
      </c>
      <c r="P984" s="2" t="s">
        <v>4</v>
      </c>
      <c r="Q984" s="2" t="s">
        <v>6</v>
      </c>
      <c r="R984" s="2" t="s">
        <v>7</v>
      </c>
      <c r="S984" s="3"/>
      <c r="V984" s="17"/>
      <c r="X984" s="1" t="s">
        <v>0</v>
      </c>
      <c r="Y984" s="19">
        <f>AD999</f>
        <v>0</v>
      </c>
      <c r="AA984" s="2" t="s">
        <v>1</v>
      </c>
      <c r="AB984" s="2" t="s">
        <v>2</v>
      </c>
      <c r="AC984" s="2" t="s">
        <v>3</v>
      </c>
      <c r="AD984" s="2" t="s">
        <v>4</v>
      </c>
      <c r="AJ984" s="2" t="s">
        <v>1</v>
      </c>
      <c r="AK984" s="2" t="s">
        <v>5</v>
      </c>
      <c r="AL984" s="2" t="s">
        <v>4</v>
      </c>
      <c r="AM984" s="2" t="s">
        <v>6</v>
      </c>
      <c r="AN984" s="2" t="s">
        <v>7</v>
      </c>
      <c r="AO984" s="3"/>
    </row>
    <row r="985" spans="2:41">
      <c r="C985" s="2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Y985" s="2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" t="s">
        <v>24</v>
      </c>
      <c r="C986" s="19">
        <f>IF(C983&gt;0,C983+C984,C984)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" t="s">
        <v>24</v>
      </c>
      <c r="Y986" s="19">
        <f>IF(Y983&gt;0,Y983+Y984,Y984)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" t="s">
        <v>9</v>
      </c>
      <c r="C987" s="20">
        <f>C1010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" t="s">
        <v>9</v>
      </c>
      <c r="Y987" s="20">
        <f>Y1010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6" t="s">
        <v>25</v>
      </c>
      <c r="C988" s="21">
        <f>C986-C987</f>
        <v>0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6" t="s">
        <v>8</v>
      </c>
      <c r="Y988" s="21">
        <f>Y986-Y987</f>
        <v>0</v>
      </c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ht="26.25">
      <c r="B989" s="218" t="str">
        <f>IF(C988&lt;0,"NO PAGAR","COBRAR")</f>
        <v>COBRAR</v>
      </c>
      <c r="C989" s="218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218" t="str">
        <f>IF(Y988&lt;0,"NO PAGAR","COBRAR")</f>
        <v>COBRAR</v>
      </c>
      <c r="Y989" s="218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210" t="s">
        <v>9</v>
      </c>
      <c r="C990" s="211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210" t="s">
        <v>9</v>
      </c>
      <c r="Y990" s="211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9" t="str">
        <f>IF(C1024&lt;0,"SALDO A FAVOR","SALDO ADELANTAD0'")</f>
        <v>SALDO ADELANTAD0'</v>
      </c>
      <c r="C991" s="10" t="b">
        <f>IF(Y935&lt;=0,Y935*-1)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9" t="str">
        <f>IF(C988&lt;0,"SALDO ADELANTADO","SALDO A FAVOR'")</f>
        <v>SALDO A FAVOR'</v>
      </c>
      <c r="Y991" s="10">
        <f>IF(C988&lt;=0,C988*-1)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10</v>
      </c>
      <c r="C992" s="10">
        <f>R1001</f>
        <v>0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10</v>
      </c>
      <c r="Y992" s="10">
        <f>AN1001</f>
        <v>0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11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11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12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12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13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13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14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14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15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15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16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16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17</v>
      </c>
      <c r="C999" s="10"/>
      <c r="E999" s="212" t="s">
        <v>7</v>
      </c>
      <c r="F999" s="213"/>
      <c r="G999" s="214"/>
      <c r="H999" s="5">
        <f>SUM(H985:H998)</f>
        <v>0</v>
      </c>
      <c r="N999" s="3"/>
      <c r="O999" s="3"/>
      <c r="P999" s="3"/>
      <c r="Q999" s="3"/>
      <c r="R999" s="18"/>
      <c r="S999" s="3"/>
      <c r="V999" s="17"/>
      <c r="X999" s="11" t="s">
        <v>17</v>
      </c>
      <c r="Y999" s="10"/>
      <c r="AA999" s="212" t="s">
        <v>7</v>
      </c>
      <c r="AB999" s="213"/>
      <c r="AC999" s="214"/>
      <c r="AD999" s="5">
        <f>SUM(AD985:AD998)</f>
        <v>0</v>
      </c>
      <c r="AJ999" s="3"/>
      <c r="AK999" s="3"/>
      <c r="AL999" s="3"/>
      <c r="AM999" s="3"/>
      <c r="AN999" s="18"/>
      <c r="AO999" s="3"/>
    </row>
    <row r="1000" spans="2:41">
      <c r="B1000" s="12"/>
      <c r="C1000" s="10"/>
      <c r="E1000" s="13"/>
      <c r="F1000" s="13"/>
      <c r="G1000" s="13"/>
      <c r="N1000" s="3"/>
      <c r="O1000" s="3"/>
      <c r="P1000" s="3"/>
      <c r="Q1000" s="3"/>
      <c r="R1000" s="18"/>
      <c r="S1000" s="3"/>
      <c r="V1000" s="17"/>
      <c r="X1000" s="12"/>
      <c r="Y1000" s="10"/>
      <c r="AA1000" s="13"/>
      <c r="AB1000" s="13"/>
      <c r="AC1000" s="13"/>
      <c r="AJ1000" s="3"/>
      <c r="AK1000" s="3"/>
      <c r="AL1000" s="3"/>
      <c r="AM1000" s="3"/>
      <c r="AN1000" s="18"/>
      <c r="AO1000" s="3"/>
    </row>
    <row r="1001" spans="2:41">
      <c r="B1001" s="12"/>
      <c r="C1001" s="10"/>
      <c r="N1001" s="212" t="s">
        <v>7</v>
      </c>
      <c r="O1001" s="213"/>
      <c r="P1001" s="213"/>
      <c r="Q1001" s="214"/>
      <c r="R1001" s="18">
        <f>SUM(R985:R1000)</f>
        <v>0</v>
      </c>
      <c r="S1001" s="3"/>
      <c r="V1001" s="17"/>
      <c r="X1001" s="12"/>
      <c r="Y1001" s="10"/>
      <c r="AJ1001" s="212" t="s">
        <v>7</v>
      </c>
      <c r="AK1001" s="213"/>
      <c r="AL1001" s="213"/>
      <c r="AM1001" s="214"/>
      <c r="AN1001" s="18">
        <f>SUM(AN985:AN1000)</f>
        <v>0</v>
      </c>
      <c r="AO1001" s="3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E1004" s="14"/>
      <c r="V1004" s="17"/>
      <c r="X1004" s="12"/>
      <c r="Y1004" s="10"/>
      <c r="AA1004" s="14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V1008" s="17"/>
      <c r="X1008" s="12"/>
      <c r="Y1008" s="10"/>
    </row>
    <row r="1009" spans="1:43">
      <c r="B1009" s="11"/>
      <c r="C1009" s="10"/>
      <c r="V1009" s="17"/>
      <c r="X1009" s="11"/>
      <c r="Y1009" s="10"/>
    </row>
    <row r="1010" spans="1:43">
      <c r="B1010" s="15" t="s">
        <v>18</v>
      </c>
      <c r="C1010" s="16">
        <f>SUM(C991:C1009)</f>
        <v>0</v>
      </c>
      <c r="V1010" s="17"/>
      <c r="X1010" s="15" t="s">
        <v>18</v>
      </c>
      <c r="Y1010" s="16">
        <f>SUM(Y991:Y1009)</f>
        <v>0</v>
      </c>
    </row>
    <row r="1011" spans="1:43">
      <c r="D1011" t="s">
        <v>22</v>
      </c>
      <c r="E1011" t="s">
        <v>21</v>
      </c>
      <c r="V1011" s="17"/>
      <c r="Z1011" t="s">
        <v>22</v>
      </c>
      <c r="AA1011" t="s">
        <v>21</v>
      </c>
    </row>
    <row r="1012" spans="1:43">
      <c r="E1012" s="1" t="s">
        <v>19</v>
      </c>
      <c r="V1012" s="17"/>
      <c r="AA1012" s="1" t="s">
        <v>19</v>
      </c>
    </row>
    <row r="1013" spans="1:43">
      <c r="V1013" s="17"/>
    </row>
    <row r="1014" spans="1:43">
      <c r="V1014" s="17"/>
    </row>
    <row r="1015" spans="1:43">
      <c r="V1015" s="17"/>
    </row>
    <row r="1016" spans="1:43">
      <c r="V1016" s="17"/>
    </row>
    <row r="1017" spans="1:43">
      <c r="V1017" s="17"/>
    </row>
    <row r="1018" spans="1:43">
      <c r="V1018" s="17"/>
    </row>
    <row r="1019" spans="1:43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</row>
    <row r="1020" spans="1:43">
      <c r="A1020" s="17"/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</row>
    <row r="1021" spans="1:43">
      <c r="A1021" s="17"/>
      <c r="B1021" s="17"/>
      <c r="C1021" s="17"/>
      <c r="D1021" s="17"/>
      <c r="E1021" s="17"/>
      <c r="F1021" s="17"/>
      <c r="G1021" s="17"/>
      <c r="H1021" s="17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  <c r="AC1021" s="17"/>
      <c r="AD1021" s="17"/>
      <c r="AE1021" s="17"/>
      <c r="AF1021" s="17"/>
      <c r="AG1021" s="17"/>
      <c r="AH1021" s="17"/>
      <c r="AI1021" s="17"/>
      <c r="AJ1021" s="17"/>
      <c r="AK1021" s="17"/>
      <c r="AL1021" s="17"/>
      <c r="AM1021" s="17"/>
      <c r="AN1021" s="17"/>
      <c r="AO1021" s="17"/>
      <c r="AP1021" s="17"/>
      <c r="AQ1021" s="17"/>
    </row>
    <row r="1022" spans="1:43">
      <c r="V1022" s="17"/>
    </row>
    <row r="1023" spans="1:43" ht="15" customHeight="1">
      <c r="H1023" s="75" t="s">
        <v>30</v>
      </c>
      <c r="I1023" s="75"/>
      <c r="J1023" s="75"/>
      <c r="V1023" s="17"/>
      <c r="AA1023" s="216" t="s">
        <v>31</v>
      </c>
      <c r="AB1023" s="216"/>
      <c r="AC1023" s="216"/>
    </row>
    <row r="1024" spans="1:43" ht="15" customHeight="1">
      <c r="H1024" s="75"/>
      <c r="I1024" s="75"/>
      <c r="J1024" s="75"/>
      <c r="V1024" s="17"/>
      <c r="AA1024" s="216"/>
      <c r="AB1024" s="216"/>
      <c r="AC1024" s="216"/>
    </row>
    <row r="1025" spans="2:41">
      <c r="V1025" s="17"/>
    </row>
    <row r="1026" spans="2:41">
      <c r="V1026" s="17"/>
    </row>
    <row r="1027" spans="2:41" ht="23.25">
      <c r="B1027" s="24" t="s">
        <v>72</v>
      </c>
      <c r="V1027" s="17"/>
      <c r="X1027" s="22" t="s">
        <v>72</v>
      </c>
    </row>
    <row r="1028" spans="2:41" ht="23.25">
      <c r="B1028" s="23" t="s">
        <v>32</v>
      </c>
      <c r="C1028" s="20">
        <f>IF(X983="PAGADO",0,C988)</f>
        <v>0</v>
      </c>
      <c r="E1028" s="217" t="s">
        <v>20</v>
      </c>
      <c r="F1028" s="217"/>
      <c r="G1028" s="217"/>
      <c r="H1028" s="217"/>
      <c r="V1028" s="17"/>
      <c r="X1028" s="23" t="s">
        <v>32</v>
      </c>
      <c r="Y1028" s="20">
        <f>IF(B1828="PAGADO",0,C1033)</f>
        <v>0</v>
      </c>
      <c r="AA1028" s="217" t="s">
        <v>20</v>
      </c>
      <c r="AB1028" s="217"/>
      <c r="AC1028" s="217"/>
      <c r="AD1028" s="217"/>
    </row>
    <row r="1029" spans="2:41">
      <c r="B1029" s="1" t="s">
        <v>0</v>
      </c>
      <c r="C1029" s="19">
        <f>H1044</f>
        <v>0</v>
      </c>
      <c r="E1029" s="2" t="s">
        <v>1</v>
      </c>
      <c r="F1029" s="2" t="s">
        <v>2</v>
      </c>
      <c r="G1029" s="2" t="s">
        <v>3</v>
      </c>
      <c r="H1029" s="2" t="s">
        <v>4</v>
      </c>
      <c r="N1029" s="2" t="s">
        <v>1</v>
      </c>
      <c r="O1029" s="2" t="s">
        <v>5</v>
      </c>
      <c r="P1029" s="2" t="s">
        <v>4</v>
      </c>
      <c r="Q1029" s="2" t="s">
        <v>6</v>
      </c>
      <c r="R1029" s="2" t="s">
        <v>7</v>
      </c>
      <c r="S1029" s="3"/>
      <c r="V1029" s="17"/>
      <c r="X1029" s="1" t="s">
        <v>0</v>
      </c>
      <c r="Y1029" s="19">
        <f>AD1044</f>
        <v>0</v>
      </c>
      <c r="AA1029" s="2" t="s">
        <v>1</v>
      </c>
      <c r="AB1029" s="2" t="s">
        <v>2</v>
      </c>
      <c r="AC1029" s="2" t="s">
        <v>3</v>
      </c>
      <c r="AD1029" s="2" t="s">
        <v>4</v>
      </c>
      <c r="AJ1029" s="2" t="s">
        <v>1</v>
      </c>
      <c r="AK1029" s="2" t="s">
        <v>5</v>
      </c>
      <c r="AL1029" s="2" t="s">
        <v>4</v>
      </c>
      <c r="AM1029" s="2" t="s">
        <v>6</v>
      </c>
      <c r="AN1029" s="2" t="s">
        <v>7</v>
      </c>
      <c r="AO1029" s="3"/>
    </row>
    <row r="1030" spans="2:41">
      <c r="C1030" s="2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Y1030" s="2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" t="s">
        <v>24</v>
      </c>
      <c r="C1031" s="19">
        <f>IF(C1028&gt;0,C1028+C1029,C1029)</f>
        <v>0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" t="s">
        <v>24</v>
      </c>
      <c r="Y1031" s="19">
        <f>IF(Y1028&gt;0,Y1028+Y1029,Y1029)</f>
        <v>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" t="s">
        <v>9</v>
      </c>
      <c r="C1032" s="20">
        <f>C1056</f>
        <v>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" t="s">
        <v>9</v>
      </c>
      <c r="Y1032" s="20">
        <f>Y1056</f>
        <v>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6" t="s">
        <v>26</v>
      </c>
      <c r="C1033" s="21">
        <f>C1031-C1032</f>
        <v>0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6" t="s">
        <v>27</v>
      </c>
      <c r="Y1033" s="21">
        <f>Y1031-Y1032</f>
        <v>0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ht="23.25">
      <c r="B1034" s="6"/>
      <c r="C1034" s="7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219" t="str">
        <f>IF(Y1033&lt;0,"NO PAGAR","COBRAR'")</f>
        <v>COBRAR'</v>
      </c>
      <c r="Y1034" s="219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ht="23.25">
      <c r="B1035" s="219" t="str">
        <f>IF(C1033&lt;0,"NO PAGAR","COBRAR'")</f>
        <v>COBRAR'</v>
      </c>
      <c r="C1035" s="219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6"/>
      <c r="Y1035" s="8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210" t="s">
        <v>9</v>
      </c>
      <c r="C1036" s="211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210" t="s">
        <v>9</v>
      </c>
      <c r="Y1036" s="211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9" t="str">
        <f>IF(Y988&lt;0,"SALDO ADELANTADO","SALDO A FAVOR '")</f>
        <v>SALDO A FAVOR '</v>
      </c>
      <c r="C1037" s="10">
        <f>IF(Y988&lt;=0,Y988*-1)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9" t="str">
        <f>IF(C1033&lt;0,"SALDO ADELANTADO","SALDO A FAVOR'")</f>
        <v>SALDO A FAVOR'</v>
      </c>
      <c r="Y1037" s="10">
        <f>IF(C1033&lt;=0,C1033*-1)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10</v>
      </c>
      <c r="C1038" s="10">
        <f>R1046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10</v>
      </c>
      <c r="Y1038" s="10">
        <f>AN1046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11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11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12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12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13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13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14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14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15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15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16</v>
      </c>
      <c r="C1044" s="10"/>
      <c r="E1044" s="212" t="s">
        <v>7</v>
      </c>
      <c r="F1044" s="213"/>
      <c r="G1044" s="214"/>
      <c r="H1044" s="5">
        <f>SUM(H1030:H1043)</f>
        <v>0</v>
      </c>
      <c r="N1044" s="3"/>
      <c r="O1044" s="3"/>
      <c r="P1044" s="3"/>
      <c r="Q1044" s="3"/>
      <c r="R1044" s="18"/>
      <c r="S1044" s="3"/>
      <c r="V1044" s="17"/>
      <c r="X1044" s="11" t="s">
        <v>16</v>
      </c>
      <c r="Y1044" s="10"/>
      <c r="AA1044" s="212" t="s">
        <v>7</v>
      </c>
      <c r="AB1044" s="213"/>
      <c r="AC1044" s="214"/>
      <c r="AD1044" s="5">
        <f>SUM(AD1030:AD1043)</f>
        <v>0</v>
      </c>
      <c r="AJ1044" s="3"/>
      <c r="AK1044" s="3"/>
      <c r="AL1044" s="3"/>
      <c r="AM1044" s="3"/>
      <c r="AN1044" s="18"/>
      <c r="AO1044" s="3"/>
    </row>
    <row r="1045" spans="2:41">
      <c r="B1045" s="11" t="s">
        <v>17</v>
      </c>
      <c r="C1045" s="10"/>
      <c r="E1045" s="13"/>
      <c r="F1045" s="13"/>
      <c r="G1045" s="13"/>
      <c r="N1045" s="3"/>
      <c r="O1045" s="3"/>
      <c r="P1045" s="3"/>
      <c r="Q1045" s="3"/>
      <c r="R1045" s="18"/>
      <c r="S1045" s="3"/>
      <c r="V1045" s="17"/>
      <c r="X1045" s="11" t="s">
        <v>17</v>
      </c>
      <c r="Y1045" s="10"/>
      <c r="AA1045" s="13"/>
      <c r="AB1045" s="13"/>
      <c r="AC1045" s="13"/>
      <c r="AJ1045" s="3"/>
      <c r="AK1045" s="3"/>
      <c r="AL1045" s="3"/>
      <c r="AM1045" s="3"/>
      <c r="AN1045" s="18"/>
      <c r="AO1045" s="3"/>
    </row>
    <row r="1046" spans="2:41">
      <c r="B1046" s="12"/>
      <c r="C1046" s="10"/>
      <c r="N1046" s="212" t="s">
        <v>7</v>
      </c>
      <c r="O1046" s="213"/>
      <c r="P1046" s="213"/>
      <c r="Q1046" s="214"/>
      <c r="R1046" s="18">
        <f>SUM(R1030:R1045)</f>
        <v>0</v>
      </c>
      <c r="S1046" s="3"/>
      <c r="V1046" s="17"/>
      <c r="X1046" s="12"/>
      <c r="Y1046" s="10"/>
      <c r="AJ1046" s="212" t="s">
        <v>7</v>
      </c>
      <c r="AK1046" s="213"/>
      <c r="AL1046" s="213"/>
      <c r="AM1046" s="214"/>
      <c r="AN1046" s="18">
        <f>SUM(AN1030:AN1045)</f>
        <v>0</v>
      </c>
      <c r="AO1046" s="3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E1049" s="14"/>
      <c r="V1049" s="17"/>
      <c r="X1049" s="12"/>
      <c r="Y1049" s="10"/>
      <c r="AA1049" s="14"/>
    </row>
    <row r="1050" spans="2:41">
      <c r="B1050" s="12"/>
      <c r="C1050" s="10"/>
      <c r="V1050" s="17"/>
      <c r="X1050" s="12"/>
      <c r="Y1050" s="10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1"/>
      <c r="C1055" s="10"/>
      <c r="V1055" s="17"/>
      <c r="X1055" s="11"/>
      <c r="Y1055" s="10"/>
    </row>
    <row r="1056" spans="2:41">
      <c r="B1056" s="15" t="s">
        <v>18</v>
      </c>
      <c r="C1056" s="16">
        <f>SUM(C1037:C1055)</f>
        <v>0</v>
      </c>
      <c r="D1056" t="s">
        <v>22</v>
      </c>
      <c r="E1056" t="s">
        <v>21</v>
      </c>
      <c r="V1056" s="17"/>
      <c r="X1056" s="15" t="s">
        <v>18</v>
      </c>
      <c r="Y1056" s="16">
        <f>SUM(Y1037:Y1055)</f>
        <v>0</v>
      </c>
      <c r="Z1056" t="s">
        <v>22</v>
      </c>
      <c r="AA1056" t="s">
        <v>21</v>
      </c>
    </row>
    <row r="1057" spans="5:27">
      <c r="E1057" s="1" t="s">
        <v>19</v>
      </c>
      <c r="V1057" s="17"/>
      <c r="AA1057" s="1" t="s">
        <v>19</v>
      </c>
    </row>
    <row r="1058" spans="5:27">
      <c r="V1058" s="17"/>
    </row>
    <row r="1059" spans="5:27">
      <c r="V1059" s="17"/>
    </row>
    <row r="1060" spans="5:27">
      <c r="V1060" s="17"/>
    </row>
    <row r="1061" spans="5:27">
      <c r="V1061" s="17"/>
    </row>
    <row r="1062" spans="5:27">
      <c r="V1062" s="17"/>
    </row>
    <row r="1063" spans="5:27">
      <c r="V1063" s="17"/>
    </row>
    <row r="1064" spans="5:27">
      <c r="V1064" s="17"/>
    </row>
    <row r="1065" spans="5:27">
      <c r="V1065" s="17"/>
    </row>
    <row r="1066" spans="5:27">
      <c r="V1066" s="17"/>
    </row>
    <row r="1067" spans="5:27">
      <c r="V1067" s="17"/>
    </row>
    <row r="1068" spans="5:27">
      <c r="V1068" s="17"/>
    </row>
    <row r="1069" spans="5:27">
      <c r="V1069" s="17"/>
    </row>
    <row r="1070" spans="5:27">
      <c r="V1070" s="17"/>
    </row>
    <row r="1071" spans="5:27">
      <c r="V1071" s="17"/>
    </row>
    <row r="1072" spans="5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</sheetData>
  <mergeCells count="278">
    <mergeCell ref="E499:F499"/>
    <mergeCell ref="E1044:G1044"/>
    <mergeCell ref="AA1044:AC1044"/>
    <mergeCell ref="N1046:Q1046"/>
    <mergeCell ref="AJ1046:AM1046"/>
    <mergeCell ref="E1028:H1028"/>
    <mergeCell ref="AA1028:AD1028"/>
    <mergeCell ref="X1034:Y1034"/>
    <mergeCell ref="B1035:C1035"/>
    <mergeCell ref="B1036:C1036"/>
    <mergeCell ref="X1036:Y1036"/>
    <mergeCell ref="E999:G999"/>
    <mergeCell ref="AA999:AC999"/>
    <mergeCell ref="N1001:Q1001"/>
    <mergeCell ref="AJ1001:AM1001"/>
    <mergeCell ref="AA1023:AC1024"/>
    <mergeCell ref="E983:H983"/>
    <mergeCell ref="AA983:AD983"/>
    <mergeCell ref="B989:C989"/>
    <mergeCell ref="X989:Y989"/>
    <mergeCell ref="B990:C990"/>
    <mergeCell ref="X990:Y990"/>
    <mergeCell ref="E951:G951"/>
    <mergeCell ref="AA951:AC951"/>
    <mergeCell ref="N953:Q953"/>
    <mergeCell ref="AJ953:AM953"/>
    <mergeCell ref="AC977:AE979"/>
    <mergeCell ref="E935:H935"/>
    <mergeCell ref="AA935:AD935"/>
    <mergeCell ref="X941:Y941"/>
    <mergeCell ref="B942:C942"/>
    <mergeCell ref="B943:C943"/>
    <mergeCell ref="X943:Y943"/>
    <mergeCell ref="E906:G906"/>
    <mergeCell ref="AA906:AC906"/>
    <mergeCell ref="N908:Q908"/>
    <mergeCell ref="AJ908:AM908"/>
    <mergeCell ref="AA930:AC931"/>
    <mergeCell ref="E890:H890"/>
    <mergeCell ref="AA890:AD890"/>
    <mergeCell ref="B896:C896"/>
    <mergeCell ref="X896:Y896"/>
    <mergeCell ref="B897:C897"/>
    <mergeCell ref="X897:Y897"/>
    <mergeCell ref="E860:G860"/>
    <mergeCell ref="AA860:AC860"/>
    <mergeCell ref="N862:Q862"/>
    <mergeCell ref="AJ862:AM862"/>
    <mergeCell ref="AC884:AE886"/>
    <mergeCell ref="E844:H844"/>
    <mergeCell ref="AA844:AD844"/>
    <mergeCell ref="X850:Y850"/>
    <mergeCell ref="B851:C851"/>
    <mergeCell ref="B852:C852"/>
    <mergeCell ref="X852:Y852"/>
    <mergeCell ref="AK844:AM844"/>
    <mergeCell ref="E817:G817"/>
    <mergeCell ref="AA817:AC817"/>
    <mergeCell ref="N819:Q819"/>
    <mergeCell ref="AJ819:AM819"/>
    <mergeCell ref="AA841:AC842"/>
    <mergeCell ref="E801:H801"/>
    <mergeCell ref="AA801:AD801"/>
    <mergeCell ref="B807:C807"/>
    <mergeCell ref="X807:Y807"/>
    <mergeCell ref="B808:C808"/>
    <mergeCell ref="X808:Y808"/>
    <mergeCell ref="E774:G774"/>
    <mergeCell ref="AA774:AC774"/>
    <mergeCell ref="N776:Q776"/>
    <mergeCell ref="AJ776:AM776"/>
    <mergeCell ref="AC795:AE797"/>
    <mergeCell ref="E758:H758"/>
    <mergeCell ref="AA758:AD758"/>
    <mergeCell ref="X764:Y764"/>
    <mergeCell ref="B765:C765"/>
    <mergeCell ref="B766:C766"/>
    <mergeCell ref="X766:Y766"/>
    <mergeCell ref="AK758:AM758"/>
    <mergeCell ref="E736:G736"/>
    <mergeCell ref="AA736:AC736"/>
    <mergeCell ref="N738:Q738"/>
    <mergeCell ref="AJ738:AM738"/>
    <mergeCell ref="AA753:AC754"/>
    <mergeCell ref="E720:H720"/>
    <mergeCell ref="AA720:AD720"/>
    <mergeCell ref="B726:C726"/>
    <mergeCell ref="X726:Y726"/>
    <mergeCell ref="B727:C727"/>
    <mergeCell ref="X727:Y727"/>
    <mergeCell ref="G753:I753"/>
    <mergeCell ref="O720:Q720"/>
    <mergeCell ref="E688:G688"/>
    <mergeCell ref="AA688:AC688"/>
    <mergeCell ref="N690:Q690"/>
    <mergeCell ref="AJ690:AM690"/>
    <mergeCell ref="AC714:AE716"/>
    <mergeCell ref="E672:H672"/>
    <mergeCell ref="AA672:AD672"/>
    <mergeCell ref="X678:Y678"/>
    <mergeCell ref="B679:C679"/>
    <mergeCell ref="B680:C680"/>
    <mergeCell ref="X680:Y680"/>
    <mergeCell ref="E648:G648"/>
    <mergeCell ref="AA648:AC648"/>
    <mergeCell ref="N650:Q650"/>
    <mergeCell ref="AJ650:AM650"/>
    <mergeCell ref="AA667:AC668"/>
    <mergeCell ref="E632:H632"/>
    <mergeCell ref="AA632:AD632"/>
    <mergeCell ref="B638:C638"/>
    <mergeCell ref="X638:Y638"/>
    <mergeCell ref="B639:C639"/>
    <mergeCell ref="X639:Y639"/>
    <mergeCell ref="E602:G602"/>
    <mergeCell ref="AA602:AC602"/>
    <mergeCell ref="N604:Q604"/>
    <mergeCell ref="AJ604:AM604"/>
    <mergeCell ref="AC626:AE628"/>
    <mergeCell ref="E586:H586"/>
    <mergeCell ref="AA586:AD586"/>
    <mergeCell ref="X592:Y592"/>
    <mergeCell ref="B593:C593"/>
    <mergeCell ref="B594:C594"/>
    <mergeCell ref="X594:Y594"/>
    <mergeCell ref="E567:G567"/>
    <mergeCell ref="AA567:AC567"/>
    <mergeCell ref="N569:Q569"/>
    <mergeCell ref="AJ569:AM569"/>
    <mergeCell ref="AA584:AC584"/>
    <mergeCell ref="E551:H551"/>
    <mergeCell ref="AA551:AD551"/>
    <mergeCell ref="B557:C557"/>
    <mergeCell ref="X557:Y557"/>
    <mergeCell ref="B558:C558"/>
    <mergeCell ref="X558:Y558"/>
    <mergeCell ref="AA516:AC516"/>
    <mergeCell ref="N518:Q518"/>
    <mergeCell ref="AJ518:AM518"/>
    <mergeCell ref="AC545:AE547"/>
    <mergeCell ref="E500:H500"/>
    <mergeCell ref="AA500:AD500"/>
    <mergeCell ref="X506:Y506"/>
    <mergeCell ref="B507:C507"/>
    <mergeCell ref="B508:C508"/>
    <mergeCell ref="X508:Y508"/>
    <mergeCell ref="E524:G5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98:F498"/>
    <mergeCell ref="E432:G432"/>
    <mergeCell ref="AA432:AC432"/>
    <mergeCell ref="N434:Q434"/>
    <mergeCell ref="AJ425:AM425"/>
    <mergeCell ref="E416:H416"/>
    <mergeCell ref="AA416:AD416"/>
    <mergeCell ref="X422:Y422"/>
    <mergeCell ref="B423:C423"/>
    <mergeCell ref="B424:C424"/>
    <mergeCell ref="X424:Y42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</mergeCells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150"/>
  <sheetViews>
    <sheetView topLeftCell="D903" zoomScale="80" zoomScaleNormal="80" zoomScalePageLayoutView="118" workbookViewId="0">
      <selection activeCell="J924" sqref="J924"/>
    </sheetView>
  </sheetViews>
  <sheetFormatPr baseColWidth="10" defaultColWidth="11.42578125" defaultRowHeight="15"/>
  <cols>
    <col min="2" max="2" width="28.8554687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>
      <c r="V1" s="17"/>
    </row>
    <row r="2" spans="2:41">
      <c r="V2" s="17"/>
      <c r="AC2" s="215" t="s">
        <v>29</v>
      </c>
      <c r="AD2" s="215"/>
      <c r="AE2" s="215"/>
    </row>
    <row r="3" spans="2:41">
      <c r="H3" s="216" t="s">
        <v>28</v>
      </c>
      <c r="I3" s="216"/>
      <c r="J3" s="216"/>
      <c r="V3" s="17"/>
      <c r="AC3" s="215"/>
      <c r="AD3" s="215"/>
      <c r="AE3" s="215"/>
    </row>
    <row r="4" spans="2:41">
      <c r="H4" s="216"/>
      <c r="I4" s="216"/>
      <c r="J4" s="216"/>
      <c r="V4" s="17"/>
      <c r="AC4" s="215"/>
      <c r="AD4" s="215"/>
      <c r="AE4" s="21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75</v>
      </c>
      <c r="C8" s="20"/>
      <c r="E8" s="217" t="s">
        <v>77</v>
      </c>
      <c r="F8" s="217"/>
      <c r="G8" s="217"/>
      <c r="H8" s="217"/>
      <c r="O8" s="227" t="s">
        <v>10</v>
      </c>
      <c r="P8" s="227"/>
      <c r="Q8" s="227"/>
      <c r="R8" s="227"/>
      <c r="V8" s="17"/>
      <c r="X8" s="23" t="s">
        <v>32</v>
      </c>
      <c r="Y8" s="20">
        <f>IF(B8="PAGADO",0,C13)</f>
        <v>-6043.71</v>
      </c>
      <c r="AA8" s="217" t="s">
        <v>140</v>
      </c>
      <c r="AB8" s="217"/>
      <c r="AC8" s="217"/>
      <c r="AD8" s="217"/>
      <c r="AK8" s="228" t="s">
        <v>188</v>
      </c>
      <c r="AL8" s="228"/>
      <c r="AM8" s="228"/>
    </row>
    <row r="9" spans="2:41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>
      <c r="B14" s="218" t="str">
        <f>IF(C13&lt;0,"NO PAGAR","COBRAR")</f>
        <v>NO PAGAR</v>
      </c>
      <c r="C14" s="21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8" t="str">
        <f>IF(Y13&lt;0,"NO PAGAR","COBRAR")</f>
        <v>NO PAGAR</v>
      </c>
      <c r="Y14" s="218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>
      <c r="B15" s="210" t="s">
        <v>9</v>
      </c>
      <c r="C15" s="21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0" t="s">
        <v>9</v>
      </c>
      <c r="Y15" s="211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2" t="s">
        <v>7</v>
      </c>
      <c r="F24" s="213"/>
      <c r="G24" s="214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212" t="s">
        <v>7</v>
      </c>
      <c r="AB24" s="213"/>
      <c r="AC24" s="214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2" t="s">
        <v>7</v>
      </c>
      <c r="O26" s="213"/>
      <c r="P26" s="213"/>
      <c r="Q26" s="214"/>
      <c r="R26" s="18">
        <f>SUM(R10:R25)</f>
        <v>1133.21</v>
      </c>
      <c r="S26" s="3"/>
      <c r="V26" s="17"/>
      <c r="X26" s="12"/>
      <c r="Y26" s="10"/>
      <c r="AJ26" s="212" t="s">
        <v>7</v>
      </c>
      <c r="AK26" s="213"/>
      <c r="AL26" s="213"/>
      <c r="AM26" s="214"/>
      <c r="AN26" s="18">
        <f>SUM(AN10:AN25)</f>
        <v>715.89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>
      <c r="H49" s="216"/>
      <c r="I49" s="216"/>
      <c r="J49" s="216"/>
      <c r="V49" s="17"/>
      <c r="AA49" s="216"/>
      <c r="AB49" s="216"/>
      <c r="AC49" s="21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-6116.1900000000005</v>
      </c>
      <c r="E53" s="217" t="s">
        <v>77</v>
      </c>
      <c r="F53" s="217"/>
      <c r="G53" s="217"/>
      <c r="H53" s="217"/>
      <c r="V53" s="17"/>
      <c r="X53" s="23" t="s">
        <v>32</v>
      </c>
      <c r="Y53" s="20">
        <f>IF(B53="PAGADO",0,C58)</f>
        <v>-6418.1900000000005</v>
      </c>
      <c r="AA53" s="217" t="s">
        <v>77</v>
      </c>
      <c r="AB53" s="217"/>
      <c r="AC53" s="217"/>
      <c r="AD53" s="217"/>
    </row>
    <row r="54" spans="2:41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219" t="str">
        <f>IF(Y58&lt;0,"NO PAGAR","COBRAR'")</f>
        <v>NO PAGAR</v>
      </c>
      <c r="Y59" s="219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>
      <c r="B60" s="219" t="str">
        <f>IF(C58&lt;0,"NO PAGAR","COBRAR'")</f>
        <v>NO PAGAR</v>
      </c>
      <c r="C60" s="21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>
      <c r="B61" s="210" t="s">
        <v>9</v>
      </c>
      <c r="C61" s="21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0" t="s">
        <v>9</v>
      </c>
      <c r="Y61" s="211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2" t="s">
        <v>7</v>
      </c>
      <c r="F69" s="213"/>
      <c r="G69" s="214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2" t="s">
        <v>7</v>
      </c>
      <c r="AB69" s="213"/>
      <c r="AC69" s="214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2" t="s">
        <v>7</v>
      </c>
      <c r="O71" s="213"/>
      <c r="P71" s="213"/>
      <c r="Q71" s="214"/>
      <c r="R71" s="18">
        <f>SUM(R55:R70)</f>
        <v>962</v>
      </c>
      <c r="S71" s="3"/>
      <c r="V71" s="17"/>
      <c r="X71" s="12"/>
      <c r="Y71" s="10"/>
      <c r="AJ71" s="212" t="s">
        <v>7</v>
      </c>
      <c r="AK71" s="213"/>
      <c r="AL71" s="213"/>
      <c r="AM71" s="214"/>
      <c r="AN71" s="18">
        <f>SUM(AN55:AN70)</f>
        <v>1625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  <c r="AC97" s="215" t="s">
        <v>29</v>
      </c>
      <c r="AD97" s="215"/>
      <c r="AE97" s="215"/>
    </row>
    <row r="98" spans="2:41">
      <c r="H98" s="216" t="s">
        <v>28</v>
      </c>
      <c r="I98" s="216"/>
      <c r="J98" s="216"/>
      <c r="V98" s="17"/>
      <c r="AC98" s="215"/>
      <c r="AD98" s="215"/>
      <c r="AE98" s="215"/>
    </row>
    <row r="99" spans="2:41">
      <c r="H99" s="216"/>
      <c r="I99" s="216"/>
      <c r="J99" s="216"/>
      <c r="V99" s="17"/>
      <c r="AC99" s="215"/>
      <c r="AD99" s="215"/>
      <c r="AE99" s="215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-6337.5400000000009</v>
      </c>
      <c r="E103" s="217" t="s">
        <v>273</v>
      </c>
      <c r="F103" s="217"/>
      <c r="G103" s="217"/>
      <c r="H103" s="217"/>
      <c r="V103" s="17"/>
      <c r="X103" s="23" t="s">
        <v>32</v>
      </c>
      <c r="Y103" s="20">
        <f>IF(B103="PAGADO",0,C108)</f>
        <v>-5740.3400000000011</v>
      </c>
      <c r="AA103" s="217" t="s">
        <v>273</v>
      </c>
      <c r="AB103" s="217"/>
      <c r="AC103" s="217"/>
      <c r="AD103" s="217"/>
    </row>
    <row r="104" spans="2:41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318</v>
      </c>
      <c r="AC105" s="3"/>
      <c r="AD105" s="5">
        <v>200</v>
      </c>
      <c r="AJ105" s="25">
        <v>44964</v>
      </c>
      <c r="AK105" s="3" t="s">
        <v>312</v>
      </c>
      <c r="AL105" s="3">
        <v>1040</v>
      </c>
      <c r="AM105" s="3"/>
      <c r="AN105" s="18">
        <v>1040</v>
      </c>
      <c r="AO105" s="3"/>
    </row>
    <row r="106" spans="2:41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306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319</v>
      </c>
      <c r="AC106" s="3" t="s">
        <v>143</v>
      </c>
      <c r="AD106" s="5">
        <v>200</v>
      </c>
      <c r="AE106" t="s">
        <v>322</v>
      </c>
      <c r="AJ106" s="25">
        <v>44965</v>
      </c>
      <c r="AK106" s="3" t="s">
        <v>314</v>
      </c>
      <c r="AL106" s="3">
        <v>200</v>
      </c>
      <c r="AM106" s="3"/>
      <c r="AN106" s="18">
        <v>200</v>
      </c>
      <c r="AO106" s="3"/>
    </row>
    <row r="107" spans="2:41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321</v>
      </c>
      <c r="AL107" s="3">
        <v>215.89</v>
      </c>
      <c r="AM107" s="3"/>
      <c r="AN107" s="3">
        <v>215.89</v>
      </c>
      <c r="AO107" s="3"/>
    </row>
    <row r="108" spans="2:41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324</v>
      </c>
      <c r="AL108" s="3">
        <v>20</v>
      </c>
      <c r="AM108" s="3"/>
      <c r="AN108" s="18">
        <v>20</v>
      </c>
      <c r="AO108" s="3"/>
    </row>
    <row r="109" spans="2:41" ht="26.25">
      <c r="B109" s="218" t="str">
        <f>IF(C108&lt;0,"NO PAGAR","COBRAR")</f>
        <v>NO PAGAR</v>
      </c>
      <c r="C109" s="218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218" t="str">
        <f>IF(Y108&lt;0,"NO PAGAR","COBRAR")</f>
        <v>NO PAGAR</v>
      </c>
      <c r="Y109" s="218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210" t="s">
        <v>9</v>
      </c>
      <c r="C110" s="211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210" t="s">
        <v>9</v>
      </c>
      <c r="Y110" s="211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212" t="s">
        <v>7</v>
      </c>
      <c r="F119" s="213"/>
      <c r="G119" s="214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212" t="s">
        <v>7</v>
      </c>
      <c r="AB119" s="213"/>
      <c r="AC119" s="214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212" t="s">
        <v>7</v>
      </c>
      <c r="O121" s="213"/>
      <c r="P121" s="213"/>
      <c r="Q121" s="214"/>
      <c r="R121" s="18">
        <f>SUM(R105:R120)</f>
        <v>770</v>
      </c>
      <c r="S121" s="3"/>
      <c r="V121" s="17"/>
      <c r="X121" s="12"/>
      <c r="Y121" s="10"/>
      <c r="AJ121" s="212" t="s">
        <v>7</v>
      </c>
      <c r="AK121" s="213"/>
      <c r="AL121" s="213"/>
      <c r="AM121" s="214"/>
      <c r="AN121" s="18">
        <f>SUM(AN105:AN120)</f>
        <v>1475.8899999999999</v>
      </c>
      <c r="AO121" s="3"/>
    </row>
    <row r="122" spans="1:43">
      <c r="B122" s="12"/>
      <c r="C122" s="10"/>
      <c r="V122" s="17"/>
      <c r="X122" s="12"/>
      <c r="Y122" s="10"/>
    </row>
    <row r="123" spans="1:43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>
      <c r="E125" s="1" t="s">
        <v>19</v>
      </c>
      <c r="V125" s="17"/>
      <c r="AA125" s="1" t="s">
        <v>19</v>
      </c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216" t="s">
        <v>30</v>
      </c>
      <c r="I131" s="216"/>
      <c r="J131" s="216"/>
      <c r="V131" s="17"/>
      <c r="AA131" s="216" t="s">
        <v>31</v>
      </c>
      <c r="AB131" s="216"/>
      <c r="AC131" s="216"/>
    </row>
    <row r="132" spans="1:43">
      <c r="H132" s="216"/>
      <c r="I132" s="216"/>
      <c r="J132" s="216"/>
      <c r="V132" s="17"/>
      <c r="AA132" s="216"/>
      <c r="AB132" s="216"/>
      <c r="AC132" s="216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32</v>
      </c>
      <c r="C136" s="20">
        <f>IF(X103="PAGADO",0,Y108)</f>
        <v>-6971.0500000000011</v>
      </c>
      <c r="E136" s="217" t="s">
        <v>273</v>
      </c>
      <c r="F136" s="217"/>
      <c r="G136" s="217"/>
      <c r="H136" s="217"/>
      <c r="V136" s="17"/>
      <c r="X136" s="23" t="s">
        <v>32</v>
      </c>
      <c r="Y136" s="20">
        <f>IF(B136="PAGADO",0,C141)</f>
        <v>-5568.4800000000014</v>
      </c>
      <c r="AA136" s="217" t="s">
        <v>273</v>
      </c>
      <c r="AB136" s="217"/>
      <c r="AC136" s="217"/>
      <c r="AD136" s="217"/>
      <c r="AK136" t="s">
        <v>10</v>
      </c>
    </row>
    <row r="137" spans="1:43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386</v>
      </c>
      <c r="AL138" s="3">
        <v>200</v>
      </c>
      <c r="AM138" s="3"/>
      <c r="AN138" s="18">
        <v>200</v>
      </c>
      <c r="AO138" s="3"/>
    </row>
    <row r="139" spans="1:43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357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219" t="str">
        <f>IF(Y141&lt;0,"NO PAGAR","COBRAR'")</f>
        <v>NO PAGAR</v>
      </c>
      <c r="Y142" s="219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>
      <c r="B143" s="219" t="str">
        <f>IF(C141&lt;0,"NO PAGAR","COBRAR'")</f>
        <v>NO PAGAR</v>
      </c>
      <c r="C143" s="219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323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>
      <c r="B144" s="210" t="s">
        <v>9</v>
      </c>
      <c r="C144" s="211"/>
      <c r="E144" s="4">
        <v>44930</v>
      </c>
      <c r="F144" s="3" t="s">
        <v>329</v>
      </c>
      <c r="G144" s="3" t="s">
        <v>330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210" t="s">
        <v>9</v>
      </c>
      <c r="Y144" s="211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339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212" t="s">
        <v>7</v>
      </c>
      <c r="F152" s="213"/>
      <c r="G152" s="214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212" t="s">
        <v>7</v>
      </c>
      <c r="AB152" s="213"/>
      <c r="AC152" s="214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212" t="s">
        <v>7</v>
      </c>
      <c r="O154" s="213"/>
      <c r="P154" s="213"/>
      <c r="Q154" s="214"/>
      <c r="R154" s="18">
        <f>SUM(R138:R153)</f>
        <v>0</v>
      </c>
      <c r="S154" s="3"/>
      <c r="V154" s="17"/>
      <c r="X154" s="12"/>
      <c r="Y154" s="10"/>
      <c r="AJ154" s="212" t="s">
        <v>7</v>
      </c>
      <c r="AK154" s="213"/>
      <c r="AL154" s="213"/>
      <c r="AM154" s="214"/>
      <c r="AN154" s="18">
        <f>SUM(AN138:AN153)</f>
        <v>200</v>
      </c>
      <c r="AO154" s="3"/>
    </row>
    <row r="155" spans="2:41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>
      <c r="E156" s="1" t="s">
        <v>19</v>
      </c>
      <c r="V156" s="17"/>
      <c r="AA156" s="1" t="s">
        <v>19</v>
      </c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31">
      <c r="V161" s="17"/>
    </row>
    <row r="162" spans="2:31">
      <c r="V162" s="17"/>
    </row>
    <row r="163" spans="2:31">
      <c r="V163" s="17"/>
    </row>
    <row r="164" spans="2:31">
      <c r="V164" s="17"/>
    </row>
    <row r="165" spans="2:31">
      <c r="V165" s="17"/>
    </row>
    <row r="166" spans="2:31">
      <c r="V166" s="17"/>
    </row>
    <row r="167" spans="2:31">
      <c r="V167" s="17"/>
    </row>
    <row r="168" spans="2:31">
      <c r="V168" s="17"/>
    </row>
    <row r="169" spans="2:31">
      <c r="V169" s="17"/>
    </row>
    <row r="170" spans="2:31">
      <c r="V170" s="17"/>
      <c r="AC170" s="215" t="s">
        <v>29</v>
      </c>
      <c r="AD170" s="215"/>
      <c r="AE170" s="215"/>
    </row>
    <row r="171" spans="2:31">
      <c r="H171" s="216" t="s">
        <v>28</v>
      </c>
      <c r="I171" s="216"/>
      <c r="J171" s="216"/>
      <c r="V171" s="17"/>
      <c r="AC171" s="215"/>
      <c r="AD171" s="215"/>
      <c r="AE171" s="215"/>
    </row>
    <row r="172" spans="2:31">
      <c r="H172" s="216"/>
      <c r="I172" s="216"/>
      <c r="J172" s="216"/>
      <c r="V172" s="17"/>
      <c r="AC172" s="215"/>
      <c r="AD172" s="215"/>
      <c r="AE172" s="215"/>
    </row>
    <row r="173" spans="2:31">
      <c r="V173" s="17"/>
    </row>
    <row r="174" spans="2:31">
      <c r="V174" s="17"/>
    </row>
    <row r="175" spans="2:31" ht="23.25">
      <c r="B175" s="22" t="s">
        <v>63</v>
      </c>
      <c r="V175" s="17"/>
      <c r="X175" s="22" t="s">
        <v>63</v>
      </c>
    </row>
    <row r="176" spans="2:31" ht="23.25">
      <c r="B176" s="23" t="s">
        <v>32</v>
      </c>
      <c r="C176" s="20">
        <f>IF(X136="PAGADO",0,Y141)</f>
        <v>-4575.0100000000011</v>
      </c>
      <c r="E176" s="217" t="s">
        <v>273</v>
      </c>
      <c r="F176" s="217"/>
      <c r="G176" s="217"/>
      <c r="H176" s="217"/>
      <c r="V176" s="17"/>
      <c r="X176" s="23" t="s">
        <v>32</v>
      </c>
      <c r="Y176" s="20">
        <f>IF(B176="PAGADO",0,C181)</f>
        <v>-5626.8700000000008</v>
      </c>
      <c r="AA176" s="217" t="s">
        <v>273</v>
      </c>
      <c r="AB176" s="217"/>
      <c r="AC176" s="217"/>
      <c r="AD176" s="217"/>
    </row>
    <row r="177" spans="2:41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393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447</v>
      </c>
      <c r="AL178" s="3">
        <v>80</v>
      </c>
      <c r="AM178" s="3"/>
      <c r="AN178" s="18">
        <v>80</v>
      </c>
      <c r="AO178" s="3"/>
    </row>
    <row r="179" spans="2:41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407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448</v>
      </c>
      <c r="AL179" s="3">
        <v>180</v>
      </c>
      <c r="AM179" s="3">
        <v>1145</v>
      </c>
      <c r="AN179" s="18">
        <v>180</v>
      </c>
      <c r="AO179" s="3"/>
    </row>
    <row r="180" spans="2:41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377</v>
      </c>
      <c r="H180" s="5">
        <v>190</v>
      </c>
      <c r="I180" t="s">
        <v>173</v>
      </c>
      <c r="N180" s="25">
        <v>44986</v>
      </c>
      <c r="O180" s="3" t="s">
        <v>419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485</v>
      </c>
      <c r="AC180" s="3"/>
      <c r="AD180" s="5">
        <v>90</v>
      </c>
      <c r="AJ180" s="25">
        <v>44992</v>
      </c>
      <c r="AK180" s="3" t="s">
        <v>455</v>
      </c>
      <c r="AL180" s="3"/>
      <c r="AM180" s="3">
        <v>1146</v>
      </c>
      <c r="AN180" s="18">
        <v>59.5</v>
      </c>
      <c r="AO180" s="3"/>
    </row>
    <row r="181" spans="2:41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421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456</v>
      </c>
      <c r="AL181" s="3"/>
      <c r="AM181" s="3">
        <v>1146</v>
      </c>
      <c r="AN181" s="18">
        <v>59.5</v>
      </c>
      <c r="AO181" s="3"/>
    </row>
    <row r="182" spans="2:41" ht="26.25">
      <c r="B182" s="218" t="str">
        <f>IF(C181&lt;0,"NO PAGAR","COBRAR")</f>
        <v>NO PAGAR</v>
      </c>
      <c r="C182" s="218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430</v>
      </c>
      <c r="P182" s="3"/>
      <c r="Q182" s="3"/>
      <c r="R182" s="18">
        <v>200</v>
      </c>
      <c r="S182" s="3"/>
      <c r="V182" s="17"/>
      <c r="X182" s="218" t="str">
        <f>IF(Y181&lt;0,"NO PAGAR","COBRAR")</f>
        <v>NO PAGAR</v>
      </c>
      <c r="Y182" s="218"/>
      <c r="AA182" s="4"/>
      <c r="AB182" s="3"/>
      <c r="AC182" s="3"/>
      <c r="AD182" s="5"/>
      <c r="AJ182" s="25">
        <v>44993</v>
      </c>
      <c r="AK182" s="3" t="s">
        <v>460</v>
      </c>
      <c r="AL182" s="3">
        <v>1040</v>
      </c>
      <c r="AM182" s="3" t="s">
        <v>461</v>
      </c>
      <c r="AN182" s="18">
        <v>1040</v>
      </c>
      <c r="AO182" s="3"/>
    </row>
    <row r="183" spans="2:41">
      <c r="B183" s="210" t="s">
        <v>9</v>
      </c>
      <c r="C183" s="211"/>
      <c r="E183" s="4">
        <v>44986</v>
      </c>
      <c r="F183" s="3" t="s">
        <v>415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210" t="s">
        <v>9</v>
      </c>
      <c r="Y183" s="211"/>
      <c r="AA183" s="4"/>
      <c r="AB183" s="3"/>
      <c r="AC183" s="3"/>
      <c r="AD183" s="5"/>
      <c r="AJ183" s="25">
        <v>44993</v>
      </c>
      <c r="AK183" s="3" t="s">
        <v>462</v>
      </c>
      <c r="AL183" s="3"/>
      <c r="AM183" s="3"/>
      <c r="AN183" s="18">
        <v>300</v>
      </c>
      <c r="AO183" s="3"/>
    </row>
    <row r="184" spans="2:41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428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450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452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1" t="s">
        <v>17</v>
      </c>
      <c r="C192" s="10">
        <v>105</v>
      </c>
      <c r="E192" s="212" t="s">
        <v>7</v>
      </c>
      <c r="F192" s="213"/>
      <c r="G192" s="214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443</v>
      </c>
      <c r="Y192" s="10">
        <v>165</v>
      </c>
      <c r="AA192" s="212" t="s">
        <v>7</v>
      </c>
      <c r="AB192" s="213"/>
      <c r="AC192" s="214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480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>
      <c r="B194" s="12"/>
      <c r="C194" s="10"/>
      <c r="N194" s="212" t="s">
        <v>7</v>
      </c>
      <c r="O194" s="213"/>
      <c r="P194" s="213"/>
      <c r="Q194" s="214"/>
      <c r="R194" s="18">
        <f>SUM(R178:R193)</f>
        <v>2555</v>
      </c>
      <c r="S194" s="3"/>
      <c r="V194" s="17"/>
      <c r="X194" s="12"/>
      <c r="Y194" s="10"/>
      <c r="AJ194" s="212" t="s">
        <v>7</v>
      </c>
      <c r="AK194" s="213"/>
      <c r="AL194" s="213"/>
      <c r="AM194" s="214"/>
      <c r="AN194" s="18">
        <f>SUM(AN178:AN193)</f>
        <v>1719</v>
      </c>
      <c r="AO194" s="3"/>
    </row>
    <row r="195" spans="2:41">
      <c r="B195" s="12"/>
      <c r="C195" s="10"/>
      <c r="V195" s="17"/>
      <c r="X195" s="12"/>
      <c r="Y195" s="10"/>
    </row>
    <row r="196" spans="2:41">
      <c r="B196" s="12"/>
      <c r="C196" s="10"/>
      <c r="V196" s="17"/>
      <c r="X196" s="12"/>
      <c r="Y196" s="10"/>
    </row>
    <row r="197" spans="2:41">
      <c r="B197" s="12"/>
      <c r="C197" s="10"/>
      <c r="E197" s="14"/>
      <c r="V197" s="17"/>
      <c r="X197" s="12"/>
      <c r="Y197" s="10"/>
      <c r="AA197" s="14"/>
    </row>
    <row r="198" spans="2:41">
      <c r="B198" s="12"/>
      <c r="C198" s="10"/>
      <c r="V198" s="17"/>
      <c r="X198" s="12"/>
      <c r="Y198" s="10"/>
    </row>
    <row r="199" spans="2:41">
      <c r="B199" s="12"/>
      <c r="C199" s="10"/>
      <c r="V199" s="17"/>
      <c r="X199" s="12"/>
      <c r="Y199" s="10"/>
    </row>
    <row r="200" spans="2:41">
      <c r="B200" s="12"/>
      <c r="C200" s="10"/>
      <c r="V200" s="17"/>
      <c r="X200" s="12"/>
      <c r="Y200" s="10"/>
    </row>
    <row r="201" spans="2:41">
      <c r="B201" s="12"/>
      <c r="C201" s="10"/>
      <c r="V201" s="17"/>
      <c r="X201" s="12"/>
      <c r="Y201" s="10"/>
    </row>
    <row r="202" spans="2:41">
      <c r="B202" s="11"/>
      <c r="C202" s="10"/>
      <c r="V202" s="17"/>
      <c r="X202" s="11"/>
      <c r="Y202" s="10"/>
    </row>
    <row r="203" spans="2:41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>
      <c r="E205" s="1" t="s">
        <v>19</v>
      </c>
      <c r="V205" s="17"/>
      <c r="AA205" s="1" t="s">
        <v>19</v>
      </c>
    </row>
    <row r="206" spans="2:41">
      <c r="V206" s="17"/>
    </row>
    <row r="207" spans="2:41">
      <c r="V207" s="17"/>
    </row>
    <row r="208" spans="2:41">
      <c r="V208" s="17"/>
    </row>
    <row r="209" spans="1:43">
      <c r="V209" s="17"/>
    </row>
    <row r="210" spans="1:43">
      <c r="V210" s="17"/>
    </row>
    <row r="211" spans="1:43">
      <c r="V211" s="17"/>
    </row>
    <row r="212" spans="1:4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>
      <c r="V215" s="17"/>
    </row>
    <row r="216" spans="1:43">
      <c r="H216" s="216" t="s">
        <v>30</v>
      </c>
      <c r="I216" s="216"/>
      <c r="J216" s="216"/>
      <c r="V216" s="17"/>
      <c r="AA216" s="216" t="s">
        <v>31</v>
      </c>
      <c r="AB216" s="216"/>
      <c r="AC216" s="216"/>
    </row>
    <row r="217" spans="1:43">
      <c r="H217" s="216"/>
      <c r="I217" s="216"/>
      <c r="J217" s="216"/>
      <c r="V217" s="17"/>
      <c r="AA217" s="216"/>
      <c r="AB217" s="216"/>
      <c r="AC217" s="216"/>
    </row>
    <row r="218" spans="1:43">
      <c r="V218" s="17"/>
    </row>
    <row r="219" spans="1:43">
      <c r="V219" s="17"/>
    </row>
    <row r="220" spans="1:43" ht="23.25">
      <c r="B220" s="24" t="s">
        <v>63</v>
      </c>
      <c r="V220" s="17"/>
      <c r="X220" s="22" t="s">
        <v>63</v>
      </c>
    </row>
    <row r="221" spans="1:43" ht="23.25">
      <c r="B221" s="23" t="s">
        <v>32</v>
      </c>
      <c r="C221" s="20">
        <f>IF(X176="PAGADO",0,Y181)</f>
        <v>-7879.84</v>
      </c>
      <c r="E221" s="217" t="s">
        <v>273</v>
      </c>
      <c r="F221" s="217"/>
      <c r="G221" s="217"/>
      <c r="H221" s="217"/>
      <c r="V221" s="17"/>
      <c r="X221" s="23" t="s">
        <v>32</v>
      </c>
      <c r="Y221" s="20">
        <f>IF(B221="PAGADO",0,C226)</f>
        <v>-5840.9500000000007</v>
      </c>
      <c r="AA221" s="217" t="s">
        <v>77</v>
      </c>
      <c r="AB221" s="217"/>
      <c r="AC221" s="217"/>
      <c r="AD221" s="217"/>
    </row>
    <row r="222" spans="1:43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>
      <c r="C223" s="20"/>
      <c r="E223" s="4"/>
      <c r="F223" s="3"/>
      <c r="G223" s="3"/>
      <c r="H223" s="5"/>
      <c r="N223" s="25">
        <v>44995</v>
      </c>
      <c r="O223" s="3" t="s">
        <v>486</v>
      </c>
      <c r="P223" s="3">
        <v>216.11</v>
      </c>
      <c r="Q223" s="3" t="s">
        <v>461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515</v>
      </c>
      <c r="AL223" s="3"/>
      <c r="AM223" s="3">
        <v>1164</v>
      </c>
      <c r="AN223" s="18">
        <v>200</v>
      </c>
      <c r="AO223" s="3"/>
    </row>
    <row r="224" spans="1:43">
      <c r="B224" s="1" t="s">
        <v>24</v>
      </c>
      <c r="C224" s="19">
        <f>IF(C221&gt;0,C221+C222,C222)</f>
        <v>2405</v>
      </c>
      <c r="E224" s="4">
        <v>44970</v>
      </c>
      <c r="F224" s="3" t="s">
        <v>494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502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519</v>
      </c>
      <c r="AC224" s="3"/>
      <c r="AD224" s="5">
        <v>200</v>
      </c>
      <c r="AE224" t="s">
        <v>174</v>
      </c>
      <c r="AJ224" s="25">
        <v>45002</v>
      </c>
      <c r="AK224" s="3" t="s">
        <v>502</v>
      </c>
      <c r="AL224" s="3"/>
      <c r="AM224" s="3">
        <v>1167</v>
      </c>
      <c r="AN224" s="18">
        <v>100</v>
      </c>
      <c r="AO224" s="3"/>
    </row>
    <row r="225" spans="2:41">
      <c r="B225" s="1" t="s">
        <v>9</v>
      </c>
      <c r="C225" s="20">
        <f>C249</f>
        <v>8245.9500000000007</v>
      </c>
      <c r="E225" s="4">
        <v>44973</v>
      </c>
      <c r="F225" s="3" t="s">
        <v>494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505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0" t="s">
        <v>174</v>
      </c>
      <c r="AJ225" s="25">
        <v>45006</v>
      </c>
      <c r="AK225" s="3" t="s">
        <v>539</v>
      </c>
      <c r="AL225" s="3"/>
      <c r="AM225" s="3">
        <v>1171</v>
      </c>
      <c r="AN225" s="18">
        <v>50</v>
      </c>
      <c r="AO225" s="3"/>
    </row>
    <row r="226" spans="2:41">
      <c r="B226" s="6" t="s">
        <v>26</v>
      </c>
      <c r="C226" s="21">
        <f>C224-C225</f>
        <v>-5840.9500000000007</v>
      </c>
      <c r="E226" s="4">
        <v>44974</v>
      </c>
      <c r="F226" s="3" t="s">
        <v>494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541</v>
      </c>
      <c r="AL226" s="3"/>
      <c r="AM226" s="3">
        <v>1174</v>
      </c>
      <c r="AN226" s="18">
        <v>180</v>
      </c>
      <c r="AO226" s="3"/>
    </row>
    <row r="227" spans="2:41" ht="23.25">
      <c r="B227" s="6"/>
      <c r="C227" s="7"/>
      <c r="E227" s="4">
        <v>44974</v>
      </c>
      <c r="F227" s="3" t="s">
        <v>494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219" t="str">
        <f>IF(Y226&lt;0,"NO PAGAR","COBRAR'")</f>
        <v>NO PAGAR</v>
      </c>
      <c r="Y227" s="219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560</v>
      </c>
      <c r="AL227" s="3">
        <v>1525</v>
      </c>
      <c r="AM227" s="3">
        <v>1180</v>
      </c>
      <c r="AN227" s="18">
        <v>1525</v>
      </c>
      <c r="AO227" s="3"/>
    </row>
    <row r="228" spans="2:41" ht="23.25">
      <c r="B228" s="219" t="str">
        <f>IF(C226&lt;0,"NO PAGAR","COBRAR'")</f>
        <v>NO PAGAR</v>
      </c>
      <c r="C228" s="219"/>
      <c r="E228" s="4">
        <v>44976</v>
      </c>
      <c r="F228" s="3" t="s">
        <v>494</v>
      </c>
      <c r="G228" s="3" t="s">
        <v>500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>
      <c r="B229" s="210" t="s">
        <v>9</v>
      </c>
      <c r="C229" s="211"/>
      <c r="E229" s="4">
        <v>44984</v>
      </c>
      <c r="F229" s="3" t="s">
        <v>494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210" t="s">
        <v>9</v>
      </c>
      <c r="Y229" s="211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538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561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>
      <c r="B237" s="11" t="s">
        <v>16</v>
      </c>
      <c r="C237" s="10"/>
      <c r="E237" s="212" t="s">
        <v>7</v>
      </c>
      <c r="F237" s="213"/>
      <c r="G237" s="214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212" t="s">
        <v>7</v>
      </c>
      <c r="AB237" s="213"/>
      <c r="AC237" s="214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524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>
      <c r="B239" s="12"/>
      <c r="C239" s="10"/>
      <c r="N239" s="212" t="s">
        <v>7</v>
      </c>
      <c r="O239" s="213"/>
      <c r="P239" s="213"/>
      <c r="Q239" s="214"/>
      <c r="R239" s="18">
        <f>SUM(R223:R238)</f>
        <v>366.11</v>
      </c>
      <c r="S239" s="3"/>
      <c r="V239" s="17"/>
      <c r="X239" s="12" t="s">
        <v>554</v>
      </c>
      <c r="Y239" s="10">
        <v>411.62599999999998</v>
      </c>
      <c r="AJ239" s="212" t="s">
        <v>7</v>
      </c>
      <c r="AK239" s="213"/>
      <c r="AL239" s="213"/>
      <c r="AM239" s="214"/>
      <c r="AN239" s="18">
        <f>SUM(AN223:AN238)</f>
        <v>2055</v>
      </c>
      <c r="AO239" s="3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E242" s="14"/>
      <c r="V242" s="17"/>
      <c r="X242" s="12"/>
      <c r="Y242" s="10"/>
      <c r="AA242" s="14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2"/>
      <c r="C245" s="10"/>
      <c r="V245" s="17"/>
      <c r="X245" s="12"/>
      <c r="Y245" s="10"/>
    </row>
    <row r="246" spans="2:27">
      <c r="B246" s="12"/>
      <c r="C246" s="10"/>
      <c r="V246" s="17"/>
      <c r="X246" s="12"/>
      <c r="Y246" s="10"/>
    </row>
    <row r="247" spans="2:27">
      <c r="B247" s="12"/>
      <c r="C247" s="10"/>
      <c r="V247" s="17"/>
      <c r="X247" s="12"/>
      <c r="Y247" s="10"/>
    </row>
    <row r="248" spans="2:27">
      <c r="B248" s="11"/>
      <c r="C248" s="10"/>
      <c r="V248" s="17"/>
      <c r="X248" s="11"/>
      <c r="Y248" s="10"/>
    </row>
    <row r="249" spans="2:27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>
      <c r="E250" s="1" t="s">
        <v>19</v>
      </c>
      <c r="V250" s="17"/>
      <c r="AA250" s="1" t="s">
        <v>19</v>
      </c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</row>
    <row r="261" spans="2:41">
      <c r="V261" s="17"/>
    </row>
    <row r="262" spans="2:41">
      <c r="V262" s="17"/>
      <c r="AC262" s="215" t="s">
        <v>29</v>
      </c>
      <c r="AD262" s="215"/>
      <c r="AE262" s="215"/>
    </row>
    <row r="263" spans="2:41">
      <c r="H263" s="216" t="s">
        <v>28</v>
      </c>
      <c r="I263" s="216"/>
      <c r="J263" s="216"/>
      <c r="V263" s="17"/>
      <c r="AC263" s="215"/>
      <c r="AD263" s="215"/>
      <c r="AE263" s="215"/>
    </row>
    <row r="264" spans="2:41">
      <c r="H264" s="216"/>
      <c r="I264" s="216"/>
      <c r="J264" s="216"/>
      <c r="V264" s="17"/>
      <c r="AC264" s="215"/>
      <c r="AD264" s="215"/>
      <c r="AE264" s="215"/>
    </row>
    <row r="265" spans="2:41">
      <c r="V265" s="17"/>
    </row>
    <row r="266" spans="2:41">
      <c r="V266" s="17"/>
    </row>
    <row r="267" spans="2:41" ht="23.25">
      <c r="B267" s="22" t="s">
        <v>65</v>
      </c>
      <c r="V267" s="17"/>
      <c r="X267" s="22" t="s">
        <v>65</v>
      </c>
    </row>
    <row r="268" spans="2:41" ht="23.25">
      <c r="B268" s="23" t="s">
        <v>32</v>
      </c>
      <c r="C268" s="20">
        <f>IF(X221="PAGADO",0,Y226)</f>
        <v>-7007.4360000000006</v>
      </c>
      <c r="E268" s="217" t="s">
        <v>563</v>
      </c>
      <c r="F268" s="217"/>
      <c r="G268" s="217"/>
      <c r="H268" s="217"/>
      <c r="V268" s="17"/>
      <c r="X268" s="23" t="s">
        <v>32</v>
      </c>
      <c r="Y268" s="20">
        <f>IF(B268="PAGADO",0,C273)</f>
        <v>-6873.1060000000016</v>
      </c>
      <c r="AA268" s="217" t="s">
        <v>563</v>
      </c>
      <c r="AB268" s="217"/>
      <c r="AC268" s="217"/>
      <c r="AD268" s="217"/>
    </row>
    <row r="269" spans="2:41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>
      <c r="C270" s="20"/>
      <c r="E270" s="4">
        <v>45014</v>
      </c>
      <c r="F270" s="3" t="s">
        <v>572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573</v>
      </c>
      <c r="P270" s="3">
        <v>200</v>
      </c>
      <c r="Q270" s="3" t="s">
        <v>564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611</v>
      </c>
      <c r="AL270" s="3"/>
      <c r="AM270" s="3"/>
      <c r="AN270" s="18">
        <v>1160</v>
      </c>
      <c r="AO270" s="3"/>
    </row>
    <row r="271" spans="2:41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575</v>
      </c>
      <c r="H271" s="5">
        <v>364.77</v>
      </c>
      <c r="I271" t="s">
        <v>174</v>
      </c>
      <c r="N271" s="25">
        <v>45013</v>
      </c>
      <c r="O271" s="3" t="s">
        <v>567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618</v>
      </c>
      <c r="AL271" s="3"/>
      <c r="AM271" s="3"/>
      <c r="AN271" s="18">
        <v>100</v>
      </c>
      <c r="AO271" s="3"/>
    </row>
    <row r="272" spans="2:41">
      <c r="B272" s="1" t="s">
        <v>9</v>
      </c>
      <c r="C272" s="20">
        <f>C295</f>
        <v>8522.876000000002</v>
      </c>
      <c r="E272" s="4">
        <v>44972</v>
      </c>
      <c r="F272" s="3" t="s">
        <v>588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571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618</v>
      </c>
      <c r="AL272" s="3"/>
      <c r="AM272" s="3" t="s">
        <v>619</v>
      </c>
      <c r="AN272" s="18">
        <v>100</v>
      </c>
      <c r="AO272" s="3"/>
    </row>
    <row r="273" spans="2:41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594</v>
      </c>
      <c r="H273" s="5">
        <v>245</v>
      </c>
      <c r="I273" t="s">
        <v>174</v>
      </c>
      <c r="N273" s="25">
        <v>45015</v>
      </c>
      <c r="O273" s="3" t="s">
        <v>581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622</v>
      </c>
      <c r="AL273" s="3"/>
      <c r="AM273" s="3"/>
      <c r="AN273" s="18">
        <v>216.11</v>
      </c>
      <c r="AO273" s="3"/>
    </row>
    <row r="274" spans="2:41" ht="26.25">
      <c r="B274" s="218" t="str">
        <f>IF(C273&lt;0,"NO PAGAR","COBRAR")</f>
        <v>NO PAGAR</v>
      </c>
      <c r="C274" s="218"/>
      <c r="E274" s="4">
        <v>44985</v>
      </c>
      <c r="F274" s="3" t="s">
        <v>595</v>
      </c>
      <c r="G274" s="3" t="s">
        <v>596</v>
      </c>
      <c r="H274" s="5">
        <v>150</v>
      </c>
      <c r="I274" t="s">
        <v>174</v>
      </c>
      <c r="N274" s="25">
        <v>45015</v>
      </c>
      <c r="O274" s="3" t="s">
        <v>582</v>
      </c>
      <c r="P274" s="3">
        <v>241.24</v>
      </c>
      <c r="Q274" s="3">
        <v>1193</v>
      </c>
      <c r="R274" s="18">
        <v>241.24</v>
      </c>
      <c r="S274" s="3"/>
      <c r="V274" s="17"/>
      <c r="X274" s="218" t="str">
        <f>IF(Y273&lt;0,"NO PAGAR","COBRAR")</f>
        <v>NO PAGAR</v>
      </c>
      <c r="Y274" s="218"/>
      <c r="AA274" s="4"/>
      <c r="AB274" s="3"/>
      <c r="AC274" s="3"/>
      <c r="AD274" s="5"/>
      <c r="AJ274" s="25">
        <v>45029</v>
      </c>
      <c r="AK274" s="3" t="s">
        <v>631</v>
      </c>
      <c r="AL274" s="3"/>
      <c r="AM274" s="3"/>
      <c r="AN274" s="18">
        <v>59.25</v>
      </c>
      <c r="AO274" s="3"/>
    </row>
    <row r="275" spans="2:41">
      <c r="B275" s="210" t="s">
        <v>9</v>
      </c>
      <c r="C275" s="211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585</v>
      </c>
      <c r="P275" s="3">
        <v>50</v>
      </c>
      <c r="Q275" s="3"/>
      <c r="R275" s="18">
        <v>50</v>
      </c>
      <c r="S275" s="3"/>
      <c r="V275" s="17"/>
      <c r="X275" s="210" t="s">
        <v>9</v>
      </c>
      <c r="Y275" s="211"/>
      <c r="AA275" s="4"/>
      <c r="AB275" s="3"/>
      <c r="AC275" s="3"/>
      <c r="AD275" s="5"/>
      <c r="AJ275" s="25">
        <v>45029</v>
      </c>
      <c r="AK275" s="3" t="s">
        <v>632</v>
      </c>
      <c r="AL275" s="3"/>
      <c r="AM275" s="3"/>
      <c r="AN275" s="18">
        <v>59.25</v>
      </c>
      <c r="AO275" s="3"/>
    </row>
    <row r="276" spans="2:41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625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635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1" t="s">
        <v>570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1" t="s">
        <v>17</v>
      </c>
      <c r="C284" s="10"/>
      <c r="E284" s="212" t="s">
        <v>7</v>
      </c>
      <c r="F284" s="213"/>
      <c r="G284" s="214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212" t="s">
        <v>7</v>
      </c>
      <c r="AB284" s="213"/>
      <c r="AC284" s="214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>
      <c r="B286" s="12"/>
      <c r="C286" s="10"/>
      <c r="N286" s="212" t="s">
        <v>7</v>
      </c>
      <c r="O286" s="213"/>
      <c r="P286" s="213"/>
      <c r="Q286" s="214"/>
      <c r="R286" s="18">
        <f>SUM(R270:R285)</f>
        <v>1421.24</v>
      </c>
      <c r="S286" s="3"/>
      <c r="V286" s="17"/>
      <c r="X286" s="12"/>
      <c r="Y286" s="10"/>
      <c r="AJ286" s="212" t="s">
        <v>7</v>
      </c>
      <c r="AK286" s="213"/>
      <c r="AL286" s="213"/>
      <c r="AM286" s="214"/>
      <c r="AN286" s="18">
        <f>SUM(AN270:AN285)</f>
        <v>1694.6100000000001</v>
      </c>
      <c r="AO286" s="3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E289" s="14"/>
      <c r="V289" s="17"/>
      <c r="X289" s="12"/>
      <c r="Y289" s="10"/>
      <c r="AA289" s="14"/>
    </row>
    <row r="290" spans="1:43">
      <c r="B290" s="12"/>
      <c r="C290" s="10"/>
      <c r="V290" s="17"/>
      <c r="X290" s="12"/>
      <c r="Y290" s="10"/>
    </row>
    <row r="291" spans="1:43">
      <c r="B291" s="12"/>
      <c r="C291" s="10"/>
      <c r="V291" s="17"/>
      <c r="X291" s="12"/>
      <c r="Y291" s="10"/>
    </row>
    <row r="292" spans="1:43">
      <c r="B292" s="12"/>
      <c r="C292" s="10"/>
      <c r="V292" s="17"/>
      <c r="X292" s="12"/>
      <c r="Y292" s="10"/>
    </row>
    <row r="293" spans="1:43">
      <c r="B293" s="12"/>
      <c r="C293" s="10"/>
      <c r="V293" s="17"/>
      <c r="X293" s="12"/>
      <c r="Y293" s="10"/>
    </row>
    <row r="294" spans="1:43">
      <c r="B294" s="11"/>
      <c r="C294" s="10"/>
      <c r="V294" s="17"/>
      <c r="X294" s="11"/>
      <c r="Y294" s="10"/>
    </row>
    <row r="295" spans="1:43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>
      <c r="E297" s="1" t="s">
        <v>19</v>
      </c>
      <c r="V297" s="17"/>
      <c r="AA297" s="1" t="s">
        <v>19</v>
      </c>
    </row>
    <row r="298" spans="1:43">
      <c r="V298" s="17"/>
    </row>
    <row r="299" spans="1:43">
      <c r="V299" s="17"/>
    </row>
    <row r="300" spans="1:43">
      <c r="V300" s="17"/>
    </row>
    <row r="301" spans="1:43">
      <c r="V301" s="17"/>
    </row>
    <row r="302" spans="1:43">
      <c r="V302" s="17"/>
    </row>
    <row r="303" spans="1:43">
      <c r="V303" s="17"/>
    </row>
    <row r="304" spans="1:4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>
      <c r="V307" s="17"/>
    </row>
    <row r="308" spans="1:43">
      <c r="H308" s="216" t="s">
        <v>30</v>
      </c>
      <c r="I308" s="216"/>
      <c r="J308" s="216"/>
      <c r="V308" s="17"/>
      <c r="AA308" s="216" t="s">
        <v>31</v>
      </c>
      <c r="AB308" s="216"/>
      <c r="AC308" s="216"/>
    </row>
    <row r="309" spans="1:43">
      <c r="H309" s="216"/>
      <c r="I309" s="216"/>
      <c r="J309" s="216"/>
      <c r="V309" s="17"/>
      <c r="AA309" s="216"/>
      <c r="AB309" s="216"/>
      <c r="AC309" s="216"/>
    </row>
    <row r="310" spans="1:43">
      <c r="V310" s="17"/>
    </row>
    <row r="311" spans="1:43">
      <c r="V311" s="17"/>
    </row>
    <row r="312" spans="1:43" ht="23.25">
      <c r="B312" s="24" t="s">
        <v>65</v>
      </c>
      <c r="V312" s="17"/>
      <c r="X312" s="22" t="s">
        <v>65</v>
      </c>
    </row>
    <row r="313" spans="1:43" ht="23.25">
      <c r="B313" s="23" t="s">
        <v>32</v>
      </c>
      <c r="C313" s="20">
        <f>IF(X268="PAGADO",0,Y273)</f>
        <v>-8817.6660000000029</v>
      </c>
      <c r="E313" s="217" t="s">
        <v>273</v>
      </c>
      <c r="F313" s="217"/>
      <c r="G313" s="217"/>
      <c r="H313" s="217"/>
      <c r="V313" s="17"/>
      <c r="X313" s="23" t="s">
        <v>32</v>
      </c>
      <c r="Y313" s="20">
        <f>IF(B1050="PAGADO",0,C318)</f>
        <v>-6076.113000000003</v>
      </c>
      <c r="AA313" s="217" t="s">
        <v>563</v>
      </c>
      <c r="AB313" s="217"/>
      <c r="AC313" s="217"/>
      <c r="AD313" s="217"/>
    </row>
    <row r="314" spans="1:43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>
      <c r="C315" s="20"/>
      <c r="E315" s="4">
        <v>44990</v>
      </c>
      <c r="F315" s="3" t="s">
        <v>494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653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678</v>
      </c>
      <c r="AC315" s="3" t="s">
        <v>677</v>
      </c>
      <c r="AD315" s="5">
        <v>90</v>
      </c>
      <c r="AE315" s="3" t="s">
        <v>174</v>
      </c>
      <c r="AJ315" s="25">
        <v>45040</v>
      </c>
      <c r="AK315" s="3" t="s">
        <v>683</v>
      </c>
      <c r="AL315" s="3">
        <v>90</v>
      </c>
      <c r="AM315" s="3">
        <v>1222</v>
      </c>
      <c r="AN315" s="18">
        <v>90</v>
      </c>
      <c r="AO315" s="3"/>
    </row>
    <row r="316" spans="1:43">
      <c r="B316" s="1" t="s">
        <v>24</v>
      </c>
      <c r="C316" s="19">
        <f>IF(C313&gt;0,C313+C314,C314)</f>
        <v>4138.74</v>
      </c>
      <c r="E316" s="4">
        <v>45000</v>
      </c>
      <c r="F316" s="3" t="s">
        <v>494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654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680</v>
      </c>
      <c r="AC316" s="3" t="s">
        <v>681</v>
      </c>
      <c r="AD316" s="5">
        <v>200</v>
      </c>
      <c r="AE316" s="3" t="s">
        <v>174</v>
      </c>
      <c r="AJ316" s="25">
        <v>45040</v>
      </c>
      <c r="AK316" s="3" t="s">
        <v>684</v>
      </c>
      <c r="AL316" s="3">
        <v>90</v>
      </c>
      <c r="AM316" s="3">
        <v>1222</v>
      </c>
      <c r="AN316" s="18">
        <v>90</v>
      </c>
      <c r="AO316" s="3"/>
    </row>
    <row r="317" spans="1:43">
      <c r="B317" s="1" t="s">
        <v>9</v>
      </c>
      <c r="C317" s="20">
        <f>C341</f>
        <v>10214.853000000003</v>
      </c>
      <c r="E317" s="4">
        <v>45011</v>
      </c>
      <c r="F317" s="3" t="s">
        <v>494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680</v>
      </c>
      <c r="AC317" s="3" t="s">
        <v>687</v>
      </c>
      <c r="AD317" s="5">
        <v>120</v>
      </c>
      <c r="AE317" s="3" t="s">
        <v>174</v>
      </c>
      <c r="AJ317" s="25">
        <v>45041</v>
      </c>
      <c r="AK317" s="3" t="s">
        <v>685</v>
      </c>
      <c r="AL317" s="3">
        <v>90</v>
      </c>
      <c r="AM317" s="3">
        <v>1225</v>
      </c>
      <c r="AN317" s="18">
        <v>90</v>
      </c>
      <c r="AO317" s="3"/>
    </row>
    <row r="318" spans="1:43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680</v>
      </c>
      <c r="AC318" s="3" t="s">
        <v>688</v>
      </c>
      <c r="AD318" s="5">
        <v>120</v>
      </c>
      <c r="AE318" s="3" t="s">
        <v>174</v>
      </c>
      <c r="AJ318" s="25">
        <v>45031</v>
      </c>
      <c r="AK318" s="3" t="s">
        <v>690</v>
      </c>
      <c r="AL318" s="3">
        <v>20</v>
      </c>
      <c r="AM318" s="3"/>
      <c r="AN318" s="18">
        <v>20</v>
      </c>
      <c r="AO318" s="3"/>
    </row>
    <row r="319" spans="1:43" ht="23.2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219" t="str">
        <f>IF(Y318&lt;0,"NO PAGAR","COBRAR'")</f>
        <v>NO PAGAR</v>
      </c>
      <c r="Y319" s="219"/>
      <c r="AA319" s="4">
        <v>44987</v>
      </c>
      <c r="AB319" s="3" t="s">
        <v>149</v>
      </c>
      <c r="AC319" s="3" t="s">
        <v>325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>
      <c r="B320" s="219" t="str">
        <f>IF(C318&lt;0,"NO PAGAR","COBRAR'")</f>
        <v>NO PAGAR</v>
      </c>
      <c r="C320" s="219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>
      <c r="B321" s="210" t="s">
        <v>9</v>
      </c>
      <c r="C321" s="211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210" t="s">
        <v>9</v>
      </c>
      <c r="Y321" s="211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647</v>
      </c>
      <c r="F322" s="3"/>
      <c r="G322" s="3"/>
      <c r="H322" s="5">
        <v>75</v>
      </c>
      <c r="I322" t="s">
        <v>648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377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>
      <c r="B326" s="11" t="s">
        <v>13</v>
      </c>
      <c r="C326" s="10"/>
      <c r="E326" s="4">
        <v>44988</v>
      </c>
      <c r="F326" s="3" t="s">
        <v>212</v>
      </c>
      <c r="G326" s="3" t="s">
        <v>659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>
      <c r="B328" s="11" t="s">
        <v>15</v>
      </c>
      <c r="C328" s="10"/>
      <c r="E328" s="4">
        <v>44999</v>
      </c>
      <c r="F328" s="3" t="s">
        <v>212</v>
      </c>
      <c r="G328" s="3" t="s">
        <v>660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>
      <c r="B329" s="11" t="s">
        <v>666</v>
      </c>
      <c r="C329" s="10">
        <v>94.1</v>
      </c>
      <c r="E329" s="4">
        <v>45002</v>
      </c>
      <c r="F329" s="3" t="s">
        <v>212</v>
      </c>
      <c r="G329" s="3" t="s">
        <v>661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212" t="s">
        <v>7</v>
      </c>
      <c r="AB329" s="213"/>
      <c r="AC329" s="214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>
      <c r="B330" s="11" t="s">
        <v>670</v>
      </c>
      <c r="C330" s="10">
        <v>953.08699999999999</v>
      </c>
      <c r="E330" s="4">
        <v>45036</v>
      </c>
      <c r="F330" s="3" t="s">
        <v>662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693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212" t="s">
        <v>7</v>
      </c>
      <c r="O331" s="213"/>
      <c r="P331" s="213"/>
      <c r="Q331" s="214"/>
      <c r="R331" s="18">
        <f>SUM(R315:R330)</f>
        <v>350</v>
      </c>
      <c r="S331" s="3"/>
      <c r="V331" s="17"/>
      <c r="X331" s="12"/>
      <c r="Y331" s="10"/>
      <c r="AJ331" s="212" t="s">
        <v>7</v>
      </c>
      <c r="AK331" s="213"/>
      <c r="AL331" s="213"/>
      <c r="AM331" s="214"/>
      <c r="AN331" s="18">
        <f>SUM(AN315:AN330)</f>
        <v>290</v>
      </c>
      <c r="AO331" s="3"/>
    </row>
    <row r="332" spans="2:41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>
      <c r="B334" s="12"/>
      <c r="C334" s="10"/>
      <c r="E334" s="4"/>
      <c r="F334" s="3"/>
      <c r="G334" s="3"/>
      <c r="H334" s="5"/>
      <c r="V334" s="17"/>
      <c r="X334" s="76" t="s">
        <v>18</v>
      </c>
      <c r="Y334" s="77">
        <f>SUM(Y322:Y333)</f>
        <v>6859.8130000000028</v>
      </c>
      <c r="Z334" t="s">
        <v>22</v>
      </c>
      <c r="AA334" t="s">
        <v>21</v>
      </c>
    </row>
    <row r="335" spans="2:41">
      <c r="B335" s="12"/>
      <c r="C335" s="10"/>
      <c r="E335" s="212" t="s">
        <v>7</v>
      </c>
      <c r="F335" s="213"/>
      <c r="G335" s="214"/>
      <c r="H335" s="5">
        <f>SUM(H315:H334)</f>
        <v>4138.74</v>
      </c>
      <c r="V335" s="17"/>
      <c r="X335" s="80"/>
      <c r="Y335" s="81"/>
      <c r="AA335" s="1" t="s">
        <v>19</v>
      </c>
    </row>
    <row r="336" spans="2:41">
      <c r="B336" s="12"/>
      <c r="C336" s="10"/>
      <c r="E336" s="13"/>
      <c r="F336" s="13"/>
      <c r="G336" s="13"/>
      <c r="V336" s="17"/>
      <c r="X336" s="78"/>
      <c r="Y336" s="79"/>
    </row>
    <row r="337" spans="2:25">
      <c r="B337" s="12"/>
      <c r="C337" s="10"/>
      <c r="V337" s="17"/>
      <c r="X337" s="78"/>
      <c r="Y337" s="79"/>
    </row>
    <row r="338" spans="2:25">
      <c r="B338" s="12"/>
      <c r="C338" s="10"/>
      <c r="V338" s="17"/>
    </row>
    <row r="339" spans="2:25">
      <c r="B339" s="12"/>
      <c r="C339" s="10"/>
      <c r="V339" s="17"/>
    </row>
    <row r="340" spans="2:25">
      <c r="B340" s="11"/>
      <c r="C340" s="10"/>
      <c r="E340" s="14"/>
      <c r="V340" s="17"/>
    </row>
    <row r="341" spans="2: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>
      <c r="V342" s="17"/>
    </row>
    <row r="343" spans="2:25">
      <c r="V343" s="17"/>
    </row>
    <row r="344" spans="2:25">
      <c r="V344" s="17"/>
    </row>
    <row r="345" spans="2:25">
      <c r="V345" s="17"/>
    </row>
    <row r="346" spans="2:25">
      <c r="V346" s="17"/>
    </row>
    <row r="347" spans="2:25">
      <c r="E347" t="s">
        <v>21</v>
      </c>
      <c r="V347" s="17"/>
    </row>
    <row r="348" spans="2:25">
      <c r="E348" s="1" t="s">
        <v>19</v>
      </c>
      <c r="V348" s="17"/>
    </row>
    <row r="349" spans="2:25">
      <c r="V349" s="17"/>
    </row>
    <row r="350" spans="2:25">
      <c r="V350" s="17"/>
    </row>
    <row r="351" spans="2:25">
      <c r="V351" s="17"/>
    </row>
    <row r="352" spans="2:25">
      <c r="V352" s="17"/>
    </row>
    <row r="353" spans="2:41">
      <c r="V353" s="17"/>
    </row>
    <row r="354" spans="2:41">
      <c r="V354" s="17"/>
    </row>
    <row r="355" spans="2:41">
      <c r="V355" s="17"/>
    </row>
    <row r="356" spans="2:41" ht="24" customHeight="1">
      <c r="H356" s="75" t="s">
        <v>28</v>
      </c>
      <c r="J356" s="75"/>
      <c r="V356" s="17"/>
    </row>
    <row r="357" spans="2:41" ht="15" customHeight="1">
      <c r="H357" s="75"/>
      <c r="J357" s="75"/>
      <c r="V357" s="17"/>
    </row>
    <row r="358" spans="2:41">
      <c r="V358" s="17"/>
      <c r="X358" s="229" t="s">
        <v>64</v>
      </c>
      <c r="AC358" s="223" t="s">
        <v>29</v>
      </c>
      <c r="AD358" s="223"/>
      <c r="AE358" s="223"/>
    </row>
    <row r="359" spans="2:41">
      <c r="V359" s="17"/>
      <c r="X359" s="229"/>
      <c r="AC359" s="223"/>
      <c r="AD359" s="223"/>
      <c r="AE359" s="223"/>
    </row>
    <row r="360" spans="2:41" ht="23.25">
      <c r="B360" s="22" t="s">
        <v>64</v>
      </c>
      <c r="V360" s="17"/>
      <c r="X360" s="229"/>
      <c r="AC360" s="223"/>
      <c r="AD360" s="223"/>
      <c r="AE360" s="223"/>
    </row>
    <row r="361" spans="2:41" ht="23.25">
      <c r="B361" s="23" t="s">
        <v>32</v>
      </c>
      <c r="C361" s="20">
        <f>IF(X313="PAGADO",0,Y318)</f>
        <v>-5949.8130000000028</v>
      </c>
      <c r="E361" s="217" t="s">
        <v>273</v>
      </c>
      <c r="F361" s="217"/>
      <c r="G361" s="217"/>
      <c r="H361" s="217"/>
      <c r="V361" s="17"/>
      <c r="X361" s="23" t="s">
        <v>32</v>
      </c>
      <c r="Y361" s="20">
        <f>IF(B361="PAGADO",0,C366)</f>
        <v>-8314.8130000000019</v>
      </c>
      <c r="AA361" s="217" t="s">
        <v>77</v>
      </c>
      <c r="AB361" s="217"/>
      <c r="AC361" s="217"/>
      <c r="AD361" s="217"/>
    </row>
    <row r="362" spans="2:41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7">
        <v>45007</v>
      </c>
      <c r="AB363" s="53" t="s">
        <v>212</v>
      </c>
      <c r="AC363" s="53" t="s">
        <v>724</v>
      </c>
      <c r="AD363" s="48">
        <v>384.57342000000006</v>
      </c>
      <c r="AE363" s="3" t="s">
        <v>174</v>
      </c>
      <c r="AJ363" s="25">
        <v>45054</v>
      </c>
      <c r="AK363" s="3" t="s">
        <v>732</v>
      </c>
      <c r="AL363" s="3">
        <v>1040</v>
      </c>
      <c r="AM363" s="3"/>
      <c r="AN363" s="18">
        <v>1040</v>
      </c>
      <c r="AO363" s="3"/>
    </row>
    <row r="364" spans="2:41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704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7">
        <v>45009</v>
      </c>
      <c r="AB364" s="53" t="s">
        <v>212</v>
      </c>
      <c r="AC364" s="53" t="s">
        <v>735</v>
      </c>
      <c r="AD364" s="48">
        <v>169.80232500000002</v>
      </c>
      <c r="AE364" s="3" t="s">
        <v>174</v>
      </c>
      <c r="AJ364" s="25">
        <v>45055</v>
      </c>
      <c r="AK364" s="3" t="s">
        <v>736</v>
      </c>
      <c r="AL364" s="3"/>
      <c r="AM364" s="3"/>
      <c r="AN364" s="18">
        <v>215.89</v>
      </c>
      <c r="AO364" s="3"/>
    </row>
    <row r="365" spans="2:41">
      <c r="B365" s="1" t="s">
        <v>9</v>
      </c>
      <c r="C365" s="20">
        <f>C381</f>
        <v>8764.8130000000019</v>
      </c>
      <c r="E365" s="4">
        <v>44967</v>
      </c>
      <c r="F365" s="3" t="s">
        <v>710</v>
      </c>
      <c r="G365" s="3" t="s">
        <v>711</v>
      </c>
      <c r="H365" s="5">
        <v>150</v>
      </c>
      <c r="I365" t="s">
        <v>173</v>
      </c>
      <c r="N365" s="25">
        <v>45049</v>
      </c>
      <c r="O365" s="3" t="s">
        <v>705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511</v>
      </c>
      <c r="AL365" s="3"/>
      <c r="AM365" s="3"/>
      <c r="AN365" s="18">
        <v>100</v>
      </c>
      <c r="AO365" s="3"/>
    </row>
    <row r="366" spans="2:41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717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759</v>
      </c>
      <c r="AL366" s="3"/>
      <c r="AM366" s="3"/>
      <c r="AN366" s="18">
        <v>58.92</v>
      </c>
      <c r="AO366" s="3"/>
    </row>
    <row r="367" spans="2:41" ht="26.25">
      <c r="B367" s="218" t="str">
        <f>IF(C366&lt;0,"NO PAGAR","COBRAR")</f>
        <v>NO PAGAR</v>
      </c>
      <c r="C367" s="218"/>
      <c r="E367" s="4"/>
      <c r="F367" s="3"/>
      <c r="G367" s="3"/>
      <c r="H367" s="5"/>
      <c r="N367" s="25">
        <v>45050</v>
      </c>
      <c r="O367" s="3" t="s">
        <v>718</v>
      </c>
      <c r="P367" s="3"/>
      <c r="Q367" s="3"/>
      <c r="R367" s="18">
        <v>390</v>
      </c>
      <c r="S367" s="3"/>
      <c r="V367" s="17"/>
      <c r="X367" s="218" t="str">
        <f>IF(Y366&lt;0,"NO PAGAR","COBRAR")</f>
        <v>NO PAGAR</v>
      </c>
      <c r="Y367" s="218"/>
      <c r="AA367" s="4">
        <v>44995</v>
      </c>
      <c r="AB367" s="3" t="s">
        <v>757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760</v>
      </c>
      <c r="AL367" s="3"/>
      <c r="AM367" s="3"/>
      <c r="AN367" s="18">
        <v>58.92</v>
      </c>
      <c r="AO367" s="3"/>
    </row>
    <row r="368" spans="2:41">
      <c r="B368" s="210" t="s">
        <v>9</v>
      </c>
      <c r="C368" s="211"/>
      <c r="E368" s="4"/>
      <c r="F368" s="3"/>
      <c r="G368" s="3"/>
      <c r="H368" s="5"/>
      <c r="N368" s="25">
        <v>45050</v>
      </c>
      <c r="O368" s="3" t="s">
        <v>719</v>
      </c>
      <c r="P368" s="3"/>
      <c r="Q368" s="3"/>
      <c r="R368" s="18">
        <v>50</v>
      </c>
      <c r="S368" s="3"/>
      <c r="V368" s="17"/>
      <c r="X368" s="210" t="s">
        <v>9</v>
      </c>
      <c r="Y368" s="211"/>
      <c r="AA368" s="4">
        <v>45016</v>
      </c>
      <c r="AB368" s="3" t="s">
        <v>757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212" t="s">
        <v>7</v>
      </c>
      <c r="AK373" s="213"/>
      <c r="AL373" s="213"/>
      <c r="AM373" s="214"/>
      <c r="AN373" s="18">
        <f>SUM(AN363:AN372)</f>
        <v>1473.73</v>
      </c>
      <c r="AO373" s="3"/>
    </row>
    <row r="374" spans="2:46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758</v>
      </c>
      <c r="Y374" s="10">
        <v>45.91</v>
      </c>
      <c r="AA374" s="212" t="s">
        <v>7</v>
      </c>
      <c r="AB374" s="213"/>
      <c r="AC374" s="214"/>
      <c r="AD374" s="5">
        <f>SUM(AD363:AD373)</f>
        <v>1134.3757450000001</v>
      </c>
      <c r="AE374" s="3"/>
    </row>
    <row r="375" spans="2:46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739</v>
      </c>
      <c r="Y375" s="10">
        <v>24.06</v>
      </c>
      <c r="AA375" s="13"/>
      <c r="AB375" s="13"/>
      <c r="AC375" s="13"/>
      <c r="AI375" s="60" t="s">
        <v>468</v>
      </c>
      <c r="AJ375" s="99">
        <v>24419</v>
      </c>
      <c r="AK375" s="62" t="s">
        <v>469</v>
      </c>
      <c r="AL375" s="63">
        <v>45036</v>
      </c>
      <c r="AM375" s="60">
        <v>503970881</v>
      </c>
      <c r="AN375" s="60" t="s">
        <v>741</v>
      </c>
      <c r="AO375" s="106" t="s">
        <v>474</v>
      </c>
      <c r="AP375" s="60">
        <v>117061</v>
      </c>
      <c r="AQ375" s="64">
        <v>94.245000000000005</v>
      </c>
      <c r="AR375" s="64">
        <v>164.93</v>
      </c>
      <c r="AS375" s="61"/>
      <c r="AT375" s="60"/>
    </row>
    <row r="376" spans="2:46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5" t="s">
        <v>468</v>
      </c>
      <c r="AJ376" s="100">
        <v>24596</v>
      </c>
      <c r="AK376" s="67" t="s">
        <v>469</v>
      </c>
      <c r="AL376" s="68">
        <v>45042</v>
      </c>
      <c r="AM376" s="65">
        <v>503970881</v>
      </c>
      <c r="AN376" s="65" t="s">
        <v>742</v>
      </c>
      <c r="AO376" s="107" t="s">
        <v>474</v>
      </c>
      <c r="AP376" s="65">
        <v>117814</v>
      </c>
      <c r="AQ376" s="69">
        <v>75.186000000000007</v>
      </c>
      <c r="AR376" s="69">
        <v>131.58000000000001</v>
      </c>
      <c r="AS376" s="66"/>
      <c r="AT376" s="65"/>
    </row>
    <row r="377" spans="2:46" ht="15" customHeight="1">
      <c r="B377" s="11" t="s">
        <v>17</v>
      </c>
      <c r="C377" s="10"/>
      <c r="E377" s="212" t="s">
        <v>7</v>
      </c>
      <c r="F377" s="213"/>
      <c r="G377" s="214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0" t="s">
        <v>465</v>
      </c>
      <c r="AJ377" s="99">
        <v>120813</v>
      </c>
      <c r="AK377" s="62" t="s">
        <v>467</v>
      </c>
      <c r="AL377" s="63">
        <v>45036</v>
      </c>
      <c r="AM377" s="60">
        <v>1720714904</v>
      </c>
      <c r="AN377" s="60" t="s">
        <v>476</v>
      </c>
      <c r="AO377" s="106" t="s">
        <v>474</v>
      </c>
      <c r="AP377" s="60">
        <v>44349</v>
      </c>
      <c r="AQ377" s="64">
        <v>75.373000000000005</v>
      </c>
      <c r="AR377" s="64">
        <v>131.90299999999999</v>
      </c>
      <c r="AS377" s="61"/>
      <c r="AT377" s="60"/>
    </row>
    <row r="378" spans="2:46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5" t="s">
        <v>468</v>
      </c>
      <c r="AJ378" s="100">
        <v>1256</v>
      </c>
      <c r="AK378" s="67" t="s">
        <v>467</v>
      </c>
      <c r="AL378" s="68">
        <v>45033</v>
      </c>
      <c r="AM378" s="65"/>
      <c r="AN378" s="65"/>
      <c r="AO378" s="107" t="s">
        <v>474</v>
      </c>
      <c r="AP378" s="65">
        <v>0</v>
      </c>
      <c r="AQ378" s="69">
        <v>40.570999999999998</v>
      </c>
      <c r="AR378" s="69">
        <v>71</v>
      </c>
      <c r="AS378" s="66"/>
      <c r="AT378" s="65"/>
    </row>
    <row r="379" spans="2:46" ht="24">
      <c r="B379" s="12"/>
      <c r="C379" s="10"/>
      <c r="N379" s="212" t="s">
        <v>7</v>
      </c>
      <c r="O379" s="213"/>
      <c r="P379" s="213"/>
      <c r="Q379" s="214"/>
      <c r="R379" s="18">
        <f>SUM(R363:R378)</f>
        <v>2815</v>
      </c>
      <c r="S379" s="3"/>
      <c r="V379" s="17"/>
      <c r="X379" s="12"/>
      <c r="Y379" s="10"/>
      <c r="AI379" s="60" t="s">
        <v>468</v>
      </c>
      <c r="AJ379" s="99">
        <v>24562</v>
      </c>
      <c r="AK379" s="62" t="s">
        <v>467</v>
      </c>
      <c r="AL379" s="63">
        <v>45041</v>
      </c>
      <c r="AM379" s="60">
        <v>1720714904</v>
      </c>
      <c r="AN379" s="60" t="s">
        <v>476</v>
      </c>
      <c r="AO379" s="106" t="s">
        <v>474</v>
      </c>
      <c r="AP379" s="60">
        <v>44719</v>
      </c>
      <c r="AQ379" s="64">
        <v>31.427</v>
      </c>
      <c r="AR379" s="64">
        <v>55</v>
      </c>
      <c r="AS379" s="61"/>
      <c r="AT379" s="60"/>
    </row>
    <row r="380" spans="2:46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>
      <c r="D382" t="s">
        <v>22</v>
      </c>
      <c r="E382" s="1" t="s">
        <v>19</v>
      </c>
      <c r="V382" s="17"/>
    </row>
    <row r="383" spans="2:46">
      <c r="E383" s="1"/>
      <c r="V383" s="17"/>
    </row>
    <row r="384" spans="2:46">
      <c r="E384" s="1"/>
      <c r="V384" s="17"/>
    </row>
    <row r="385" spans="1:43">
      <c r="E385" s="1"/>
      <c r="V385" s="17"/>
    </row>
    <row r="386" spans="1:43">
      <c r="E386" s="1"/>
      <c r="V386" s="17"/>
    </row>
    <row r="387" spans="1:43">
      <c r="E387" s="1"/>
      <c r="V387" s="17"/>
    </row>
    <row r="388" spans="1:43">
      <c r="E388" s="1"/>
      <c r="V388" s="17"/>
    </row>
    <row r="389" spans="1:43">
      <c r="V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>
      <c r="V393" s="17"/>
    </row>
    <row r="394" spans="1:43" ht="15" customHeight="1">
      <c r="I394" s="75"/>
      <c r="J394" s="75"/>
      <c r="V394" s="17"/>
      <c r="AA394" s="216" t="s">
        <v>31</v>
      </c>
      <c r="AB394" s="216"/>
      <c r="AC394" s="216"/>
    </row>
    <row r="395" spans="1:43" ht="15" customHeight="1">
      <c r="H395" s="75"/>
      <c r="I395" s="75"/>
      <c r="J395" s="75"/>
      <c r="V395" s="17"/>
      <c r="AA395" s="216"/>
      <c r="AB395" s="216"/>
      <c r="AC395" s="216"/>
    </row>
    <row r="396" spans="1:43">
      <c r="B396" s="231" t="s">
        <v>64</v>
      </c>
      <c r="F396" s="230" t="s">
        <v>30</v>
      </c>
      <c r="G396" s="230"/>
      <c r="H396" s="230"/>
      <c r="V396" s="17"/>
    </row>
    <row r="397" spans="1:43">
      <c r="B397" s="231"/>
      <c r="F397" s="230"/>
      <c r="G397" s="230"/>
      <c r="H397" s="230"/>
      <c r="V397" s="17"/>
    </row>
    <row r="398" spans="1:43" ht="26.25" customHeight="1">
      <c r="B398" s="231"/>
      <c r="F398" s="230"/>
      <c r="G398" s="230"/>
      <c r="H398" s="230"/>
      <c r="V398" s="17"/>
      <c r="X398" s="22" t="s">
        <v>64</v>
      </c>
    </row>
    <row r="399" spans="1:43" ht="23.25">
      <c r="B399" s="23" t="s">
        <v>32</v>
      </c>
      <c r="C399" s="20">
        <f>IF(X361="PAGADO",0,Y366)</f>
        <v>-9408.5502550000019</v>
      </c>
      <c r="E399" s="217" t="s">
        <v>77</v>
      </c>
      <c r="F399" s="217"/>
      <c r="G399" s="217"/>
      <c r="H399" s="217"/>
      <c r="V399" s="17"/>
      <c r="X399" s="23" t="s">
        <v>32</v>
      </c>
      <c r="Y399" s="20">
        <f>IF(B1143="PAGADO",0,C404)</f>
        <v>-4920.3502550000012</v>
      </c>
      <c r="AA399" s="217" t="s">
        <v>563</v>
      </c>
      <c r="AB399" s="217"/>
      <c r="AC399" s="217"/>
      <c r="AD399" s="217"/>
    </row>
    <row r="400" spans="1:43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89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>
      <c r="C401" s="20"/>
      <c r="E401" s="4">
        <v>45054</v>
      </c>
      <c r="F401" s="3" t="s">
        <v>770</v>
      </c>
      <c r="G401" s="3" t="s">
        <v>771</v>
      </c>
      <c r="H401" s="5">
        <v>620</v>
      </c>
      <c r="I401" t="s">
        <v>174</v>
      </c>
      <c r="N401" s="25">
        <v>45061</v>
      </c>
      <c r="O401" s="3" t="s">
        <v>769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822</v>
      </c>
      <c r="AD401" s="5">
        <v>335.66</v>
      </c>
      <c r="AE401" t="s">
        <v>174</v>
      </c>
      <c r="AJ401" s="25">
        <v>45069</v>
      </c>
      <c r="AK401" s="3" t="s">
        <v>511</v>
      </c>
      <c r="AL401" s="3">
        <v>100</v>
      </c>
      <c r="AM401" s="3"/>
      <c r="AN401" s="18">
        <v>100</v>
      </c>
      <c r="AO401" s="3"/>
    </row>
    <row r="402" spans="2:41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783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855</v>
      </c>
      <c r="AL402" s="3"/>
      <c r="AM402" s="3"/>
      <c r="AN402" s="18">
        <v>40</v>
      </c>
      <c r="AO402" s="3"/>
    </row>
    <row r="403" spans="2:41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784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823</v>
      </c>
      <c r="AD403" s="5">
        <v>364.77</v>
      </c>
      <c r="AE403" t="s">
        <v>174</v>
      </c>
      <c r="AJ403" s="25">
        <v>45070</v>
      </c>
      <c r="AK403" s="3" t="s">
        <v>861</v>
      </c>
      <c r="AL403" s="3"/>
      <c r="AM403" s="3"/>
      <c r="AN403" s="18">
        <v>1570.75</v>
      </c>
      <c r="AO403" s="3"/>
    </row>
    <row r="404" spans="2:41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794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844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>
      <c r="B405" s="6"/>
      <c r="C405" s="7"/>
      <c r="E405" s="4">
        <v>45019</v>
      </c>
      <c r="F405" s="3" t="s">
        <v>329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795</v>
      </c>
      <c r="P405" s="3"/>
      <c r="Q405" s="3"/>
      <c r="R405" s="18">
        <v>78.400000000000006</v>
      </c>
      <c r="S405" s="3"/>
      <c r="V405" s="17"/>
      <c r="X405" s="219" t="str">
        <f>IF(Y404&lt;0,"NO PAGAR","COBRAR'")</f>
        <v>NO PAGAR</v>
      </c>
      <c r="Y405" s="219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>
      <c r="B406" s="219" t="str">
        <f>IF(C404&lt;0,"NO PAGAR","COBRAR'")</f>
        <v>NO PAGAR</v>
      </c>
      <c r="C406" s="219"/>
      <c r="E406" s="4">
        <v>45023</v>
      </c>
      <c r="F406" s="3" t="s">
        <v>329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804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>
      <c r="B407" s="210" t="s">
        <v>9</v>
      </c>
      <c r="C407" s="211"/>
      <c r="E407" s="4">
        <v>45027</v>
      </c>
      <c r="F407" s="3" t="s">
        <v>329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210" t="s">
        <v>9</v>
      </c>
      <c r="Y407" s="211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785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>
      <c r="B409" s="11" t="s">
        <v>10</v>
      </c>
      <c r="C409" s="10">
        <f>R417</f>
        <v>561.79999999999995</v>
      </c>
      <c r="E409" s="4">
        <v>45036</v>
      </c>
      <c r="F409" s="3" t="s">
        <v>329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212" t="s">
        <v>7</v>
      </c>
      <c r="AK409" s="213"/>
      <c r="AL409" s="213"/>
      <c r="AM409" s="214"/>
      <c r="AN409" s="18">
        <f>SUM(AN401:AN408)</f>
        <v>1710.75</v>
      </c>
      <c r="AO409" s="3"/>
    </row>
    <row r="410" spans="2:41">
      <c r="B410" s="11" t="s">
        <v>11</v>
      </c>
      <c r="C410" s="10"/>
      <c r="E410" s="4">
        <v>45040</v>
      </c>
      <c r="F410" s="3" t="s">
        <v>329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7" t="s">
        <v>826</v>
      </c>
      <c r="AK411" s="117" t="s">
        <v>467</v>
      </c>
      <c r="AL411" s="117" t="s">
        <v>474</v>
      </c>
      <c r="AM411" s="118">
        <v>110</v>
      </c>
      <c r="AN411" s="119">
        <v>62.856000000000002</v>
      </c>
      <c r="AO411" s="119">
        <v>42524</v>
      </c>
    </row>
    <row r="412" spans="2:41">
      <c r="B412" s="11" t="s">
        <v>13</v>
      </c>
      <c r="C412" s="10"/>
      <c r="E412" s="4">
        <v>45013</v>
      </c>
      <c r="F412" s="3" t="s">
        <v>284</v>
      </c>
      <c r="G412" s="3" t="s">
        <v>500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7" t="s">
        <v>827</v>
      </c>
      <c r="AK412" s="117" t="s">
        <v>467</v>
      </c>
      <c r="AL412" s="117" t="s">
        <v>474</v>
      </c>
      <c r="AM412" s="118">
        <v>138</v>
      </c>
      <c r="AN412" s="119">
        <v>78.856999999999999</v>
      </c>
      <c r="AO412" s="119">
        <v>47063</v>
      </c>
    </row>
    <row r="413" spans="2:41">
      <c r="B413" s="11" t="s">
        <v>14</v>
      </c>
      <c r="C413" s="10"/>
      <c r="E413" s="4">
        <v>45028</v>
      </c>
      <c r="F413" s="3" t="s">
        <v>284</v>
      </c>
      <c r="G413" s="3" t="s">
        <v>500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7" t="s">
        <v>828</v>
      </c>
      <c r="AK413" s="117" t="s">
        <v>469</v>
      </c>
      <c r="AL413" s="117" t="s">
        <v>474</v>
      </c>
      <c r="AM413" s="118">
        <v>115.02</v>
      </c>
      <c r="AN413" s="119">
        <v>65.727000000000004</v>
      </c>
      <c r="AO413" s="119">
        <v>118297</v>
      </c>
    </row>
    <row r="414" spans="2:41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7" t="s">
        <v>828</v>
      </c>
      <c r="AK414" s="117" t="s">
        <v>467</v>
      </c>
      <c r="AL414" s="117" t="s">
        <v>474</v>
      </c>
      <c r="AM414" s="118">
        <v>90</v>
      </c>
      <c r="AN414" s="119">
        <v>51.427</v>
      </c>
      <c r="AO414" s="119">
        <v>96640</v>
      </c>
    </row>
    <row r="415" spans="2:41">
      <c r="B415" s="11" t="s">
        <v>16</v>
      </c>
      <c r="C415" s="10"/>
      <c r="E415" s="4">
        <v>45063</v>
      </c>
      <c r="F415" s="3" t="s">
        <v>810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212" t="s">
        <v>7</v>
      </c>
      <c r="AB415" s="213"/>
      <c r="AC415" s="214"/>
      <c r="AD415" s="5">
        <f>SUM(AD401:AD414)</f>
        <v>1715.97</v>
      </c>
      <c r="AJ415" s="117" t="s">
        <v>829</v>
      </c>
      <c r="AK415" s="117" t="s">
        <v>467</v>
      </c>
      <c r="AL415" s="117" t="s">
        <v>474</v>
      </c>
      <c r="AM415" s="118">
        <v>72</v>
      </c>
      <c r="AN415" s="119">
        <v>41.143000000000001</v>
      </c>
      <c r="AO415" s="119">
        <v>47539</v>
      </c>
    </row>
    <row r="416" spans="2:41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838</v>
      </c>
      <c r="Y416" s="123">
        <v>651.02</v>
      </c>
      <c r="AA416" s="13"/>
      <c r="AB416" s="13"/>
      <c r="AC416" s="13"/>
      <c r="AJ416" s="117" t="s">
        <v>829</v>
      </c>
      <c r="AK416" s="117" t="s">
        <v>469</v>
      </c>
      <c r="AL416" s="117" t="s">
        <v>474</v>
      </c>
      <c r="AM416" s="118">
        <v>126</v>
      </c>
      <c r="AN416" s="119">
        <v>71.998000000000005</v>
      </c>
      <c r="AO416" s="119">
        <v>76386</v>
      </c>
    </row>
    <row r="417" spans="2:40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212" t="s">
        <v>7</v>
      </c>
      <c r="O417" s="213"/>
      <c r="P417" s="213"/>
      <c r="Q417" s="214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>
      <c r="B418" s="12"/>
      <c r="C418" s="10"/>
      <c r="E418" s="4">
        <v>45000</v>
      </c>
      <c r="F418" s="3" t="s">
        <v>815</v>
      </c>
      <c r="G418" s="3" t="s">
        <v>814</v>
      </c>
      <c r="H418" s="5">
        <v>300</v>
      </c>
      <c r="I418" t="s">
        <v>174</v>
      </c>
      <c r="V418" s="17"/>
      <c r="X418" s="12"/>
      <c r="Y418" s="10"/>
    </row>
    <row r="419" spans="2:40">
      <c r="B419" s="12"/>
      <c r="C419" s="10"/>
      <c r="E419" s="4">
        <v>45008</v>
      </c>
      <c r="F419" s="3" t="s">
        <v>816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>
      <c r="B420" s="12"/>
      <c r="C420" s="10"/>
      <c r="E420" s="4">
        <v>45064</v>
      </c>
      <c r="F420" s="3" t="s">
        <v>820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>
      <c r="B421" s="12"/>
      <c r="C421" s="10"/>
      <c r="E421" s="212" t="s">
        <v>7</v>
      </c>
      <c r="F421" s="213"/>
      <c r="G421" s="214"/>
      <c r="H421" s="5">
        <f>SUM(H401:H420)</f>
        <v>5050</v>
      </c>
      <c r="V421" s="17"/>
      <c r="X421" s="12"/>
      <c r="Y421" s="10"/>
    </row>
    <row r="422" spans="2:40">
      <c r="B422" s="11"/>
      <c r="C422" s="10"/>
      <c r="E422" s="14"/>
      <c r="H422" t="s">
        <v>852</v>
      </c>
      <c r="V422" s="17"/>
      <c r="X422" s="11"/>
      <c r="Y422" s="10"/>
    </row>
    <row r="423" spans="2:40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>
      <c r="E424" t="s">
        <v>21</v>
      </c>
      <c r="V424" s="17"/>
      <c r="AA424" s="1" t="s">
        <v>19</v>
      </c>
    </row>
    <row r="425" spans="2:40">
      <c r="E425" s="1" t="s">
        <v>19</v>
      </c>
      <c r="V425" s="17"/>
    </row>
    <row r="426" spans="2:40">
      <c r="V426" s="17"/>
    </row>
    <row r="427" spans="2:40">
      <c r="V427" s="17"/>
    </row>
    <row r="428" spans="2:40">
      <c r="V428" s="17"/>
    </row>
    <row r="429" spans="2:40">
      <c r="V429" s="17"/>
    </row>
    <row r="430" spans="2:40" ht="15" customHeight="1">
      <c r="V430" s="17"/>
      <c r="AC430" s="24"/>
      <c r="AD430" s="24"/>
      <c r="AE430" s="24"/>
      <c r="AN430" s="55"/>
    </row>
    <row r="431" spans="2:40" ht="15" customHeight="1">
      <c r="I431" s="75"/>
      <c r="J431" s="75"/>
      <c r="V431" s="17"/>
      <c r="AC431" s="24"/>
      <c r="AD431" s="24"/>
      <c r="AE431" s="24"/>
      <c r="AN431" s="55"/>
    </row>
    <row r="432" spans="2:40" ht="15" customHeight="1">
      <c r="I432" s="75"/>
      <c r="J432" s="75"/>
      <c r="V432" s="17"/>
      <c r="AC432" s="24"/>
      <c r="AD432" s="24"/>
      <c r="AE432" s="24"/>
      <c r="AN432" s="55"/>
    </row>
    <row r="433" spans="2:41">
      <c r="V433" s="17"/>
      <c r="AN433" s="55"/>
    </row>
    <row r="434" spans="2:41" ht="26.25">
      <c r="H434" s="75" t="s">
        <v>28</v>
      </c>
      <c r="V434" s="17"/>
      <c r="AB434" s="215" t="s">
        <v>29</v>
      </c>
      <c r="AC434" s="215"/>
      <c r="AN434" s="55"/>
    </row>
    <row r="435" spans="2:41" ht="26.25">
      <c r="B435" s="22" t="s">
        <v>66</v>
      </c>
      <c r="H435" s="75"/>
      <c r="V435" s="17"/>
      <c r="X435" s="22" t="s">
        <v>66</v>
      </c>
      <c r="AN435" s="55"/>
    </row>
    <row r="436" spans="2:41" ht="23.2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217" t="s">
        <v>563</v>
      </c>
      <c r="AB436" s="217"/>
      <c r="AC436" s="217"/>
      <c r="AD436" s="217"/>
      <c r="AN436" s="55"/>
    </row>
    <row r="437" spans="2:41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>
      <c r="B439" s="1" t="s">
        <v>24</v>
      </c>
      <c r="C439" s="19">
        <f>IF(C436&gt;0,C436+C437,C437)</f>
        <v>1327.25</v>
      </c>
      <c r="E439" s="217" t="s">
        <v>273</v>
      </c>
      <c r="F439" s="217"/>
      <c r="G439" s="217"/>
      <c r="H439" s="217"/>
      <c r="N439" s="25">
        <v>45077</v>
      </c>
      <c r="O439" s="3" t="s">
        <v>875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876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884</v>
      </c>
      <c r="AL440" s="3"/>
      <c r="AM440" s="3"/>
      <c r="AN440" s="18">
        <v>59.13</v>
      </c>
      <c r="AO440" s="3"/>
    </row>
    <row r="441" spans="2:41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863</v>
      </c>
      <c r="H441" s="5">
        <v>143.77000000000001</v>
      </c>
      <c r="I441" t="s">
        <v>174</v>
      </c>
      <c r="N441" s="25">
        <v>45078</v>
      </c>
      <c r="O441" s="3" t="s">
        <v>877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885</v>
      </c>
      <c r="AL441" s="3"/>
      <c r="AM441" s="3"/>
      <c r="AN441" s="18">
        <v>29.57</v>
      </c>
      <c r="AO441" s="3"/>
    </row>
    <row r="442" spans="2:41" ht="26.25">
      <c r="B442" s="218" t="str">
        <f>IF(C441&lt;0,"NO PAGAR","COBRAR")</f>
        <v>NO PAGAR</v>
      </c>
      <c r="C442" s="218"/>
      <c r="E442" s="4">
        <v>45037</v>
      </c>
      <c r="F442" s="3" t="s">
        <v>212</v>
      </c>
      <c r="G442" s="3" t="s">
        <v>89</v>
      </c>
      <c r="H442" s="5">
        <v>145.54</v>
      </c>
      <c r="I442" s="124" t="s">
        <v>174</v>
      </c>
      <c r="N442" s="25">
        <v>45078</v>
      </c>
      <c r="O442" s="3" t="s">
        <v>878</v>
      </c>
      <c r="P442" s="3"/>
      <c r="Q442" s="3"/>
      <c r="R442" s="18">
        <v>640</v>
      </c>
      <c r="S442" s="3"/>
      <c r="V442" s="17"/>
      <c r="X442" s="218" t="str">
        <f>IF(Y441&lt;0,"NO PAGAR","COBRAR")</f>
        <v>NO PAGAR</v>
      </c>
      <c r="Y442" s="218"/>
      <c r="AA442" s="4"/>
      <c r="AB442" s="3"/>
      <c r="AC442" s="3"/>
      <c r="AD442" s="5"/>
      <c r="AJ442" s="25">
        <v>45084</v>
      </c>
      <c r="AK442" s="3" t="s">
        <v>886</v>
      </c>
      <c r="AL442" s="3"/>
      <c r="AM442" s="3"/>
      <c r="AN442" s="18">
        <v>1040</v>
      </c>
      <c r="AO442" s="3"/>
    </row>
    <row r="443" spans="2:41">
      <c r="B443" s="210" t="s">
        <v>9</v>
      </c>
      <c r="C443" s="211"/>
      <c r="E443" s="4">
        <v>45038</v>
      </c>
      <c r="F443" s="3" t="s">
        <v>212</v>
      </c>
      <c r="G443" s="3" t="s">
        <v>427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210" t="s">
        <v>9</v>
      </c>
      <c r="Y443" s="211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427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11</v>
      </c>
      <c r="C446" s="10">
        <v>80</v>
      </c>
      <c r="E446" s="4">
        <v>44972</v>
      </c>
      <c r="F446" s="3" t="s">
        <v>868</v>
      </c>
      <c r="G446" s="3" t="s">
        <v>869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12</v>
      </c>
      <c r="C447" s="10"/>
      <c r="E447" s="4">
        <v>45070</v>
      </c>
      <c r="F447" s="3" t="s">
        <v>871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212" t="s">
        <v>7</v>
      </c>
      <c r="AK448" s="213"/>
      <c r="AL448" s="213"/>
      <c r="AM448" s="214"/>
      <c r="AN448" s="18">
        <f>SUM(AN440:AN447)</f>
        <v>1128.7</v>
      </c>
      <c r="AO448" s="3"/>
    </row>
    <row r="449" spans="2:42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29" t="s">
        <v>891</v>
      </c>
      <c r="AK450" s="129" t="s">
        <v>892</v>
      </c>
      <c r="AL450" s="129" t="s">
        <v>893</v>
      </c>
      <c r="AM450" s="129" t="s">
        <v>894</v>
      </c>
      <c r="AN450" s="129" t="s">
        <v>895</v>
      </c>
      <c r="AO450" s="129" t="s">
        <v>896</v>
      </c>
      <c r="AP450" s="129" t="s">
        <v>897</v>
      </c>
    </row>
    <row r="451" spans="2:42">
      <c r="B451" s="11" t="s">
        <v>867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5" t="s">
        <v>467</v>
      </c>
      <c r="AK451" s="126">
        <v>45066.050879629998</v>
      </c>
      <c r="AL451" s="125" t="s">
        <v>474</v>
      </c>
      <c r="AM451" s="127">
        <v>42.856000000000002</v>
      </c>
      <c r="AN451" s="127">
        <v>75</v>
      </c>
      <c r="AO451" s="127">
        <v>248761</v>
      </c>
      <c r="AP451" s="128" t="s">
        <v>872</v>
      </c>
    </row>
    <row r="452" spans="2:42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912</v>
      </c>
      <c r="Y452" s="10">
        <f>AN463</f>
        <v>853.5089999999999</v>
      </c>
      <c r="AA452" s="212" t="s">
        <v>7</v>
      </c>
      <c r="AB452" s="213"/>
      <c r="AC452" s="214"/>
      <c r="AD452" s="5">
        <f>SUM(AD438:AD451)</f>
        <v>0</v>
      </c>
      <c r="AJ452" s="125" t="s">
        <v>467</v>
      </c>
      <c r="AK452" s="126">
        <v>45070.016793980001</v>
      </c>
      <c r="AL452" s="125" t="s">
        <v>474</v>
      </c>
      <c r="AM452" s="127">
        <v>41.713000000000001</v>
      </c>
      <c r="AN452" s="127">
        <v>73</v>
      </c>
      <c r="AO452" s="127">
        <v>49747</v>
      </c>
      <c r="AP452" s="128" t="s">
        <v>872</v>
      </c>
    </row>
    <row r="453" spans="2:42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5" t="s">
        <v>467</v>
      </c>
      <c r="AK453" s="126">
        <v>45063.396331019998</v>
      </c>
      <c r="AL453" s="125" t="s">
        <v>474</v>
      </c>
      <c r="AM453" s="127">
        <v>27.436</v>
      </c>
      <c r="AN453" s="127">
        <v>48.012999999999998</v>
      </c>
      <c r="AO453" s="127">
        <v>47830</v>
      </c>
      <c r="AP453" s="128" t="s">
        <v>872</v>
      </c>
    </row>
    <row r="454" spans="2:42">
      <c r="B454" s="12"/>
      <c r="C454" s="10"/>
      <c r="E454" s="4"/>
      <c r="F454" s="3"/>
      <c r="G454" s="3"/>
      <c r="H454" s="5"/>
      <c r="N454" s="212" t="s">
        <v>7</v>
      </c>
      <c r="O454" s="213"/>
      <c r="P454" s="213"/>
      <c r="Q454" s="214"/>
      <c r="R454" s="18">
        <f>SUM(R438:R453)</f>
        <v>1965</v>
      </c>
      <c r="S454" s="3"/>
      <c r="V454" s="17"/>
      <c r="X454" s="12"/>
      <c r="Y454" s="10"/>
      <c r="AJ454" s="125" t="s">
        <v>467</v>
      </c>
      <c r="AK454" s="126">
        <v>45064.840567129999</v>
      </c>
      <c r="AL454" s="125" t="s">
        <v>474</v>
      </c>
      <c r="AM454" s="127">
        <v>45.145000000000003</v>
      </c>
      <c r="AN454" s="127">
        <v>79.004000000000005</v>
      </c>
      <c r="AO454" s="127">
        <v>49022</v>
      </c>
      <c r="AP454" s="128" t="s">
        <v>890</v>
      </c>
    </row>
    <row r="455" spans="2:42">
      <c r="B455" s="12"/>
      <c r="C455" s="10"/>
      <c r="E455" s="212" t="s">
        <v>7</v>
      </c>
      <c r="F455" s="213"/>
      <c r="G455" s="214"/>
      <c r="H455" s="5">
        <f>SUM(H441:H454)</f>
        <v>1327.25</v>
      </c>
      <c r="V455" s="17"/>
      <c r="X455" s="12"/>
      <c r="Y455" s="10"/>
      <c r="AJ455" s="125" t="s">
        <v>467</v>
      </c>
      <c r="AK455" s="126">
        <v>45068.7815625</v>
      </c>
      <c r="AL455" s="125" t="s">
        <v>474</v>
      </c>
      <c r="AM455" s="127">
        <v>43.713999999999999</v>
      </c>
      <c r="AN455" s="127">
        <v>76.5</v>
      </c>
      <c r="AO455" s="127">
        <v>49170</v>
      </c>
      <c r="AP455" s="128" t="s">
        <v>872</v>
      </c>
    </row>
    <row r="456" spans="2:42">
      <c r="B456" s="12"/>
      <c r="C456" s="10"/>
      <c r="V456" s="17"/>
      <c r="X456" s="12"/>
      <c r="Y456" s="10"/>
      <c r="AJ456" s="125" t="s">
        <v>467</v>
      </c>
      <c r="AK456" s="126">
        <v>45072.339895830002</v>
      </c>
      <c r="AL456" s="125" t="s">
        <v>474</v>
      </c>
      <c r="AM456" s="127">
        <v>41.264000000000003</v>
      </c>
      <c r="AN456" s="127">
        <v>72.212000000000003</v>
      </c>
      <c r="AO456" s="127">
        <v>0</v>
      </c>
      <c r="AP456" s="130"/>
    </row>
    <row r="457" spans="2:42">
      <c r="B457" s="11"/>
      <c r="C457" s="10"/>
      <c r="V457" s="17"/>
      <c r="X457" s="11"/>
      <c r="Y457" s="10"/>
      <c r="AJ457" s="125" t="s">
        <v>467</v>
      </c>
      <c r="AK457" s="126">
        <v>45077.653715280001</v>
      </c>
      <c r="AL457" s="125" t="s">
        <v>474</v>
      </c>
      <c r="AM457" s="127">
        <v>41.77</v>
      </c>
      <c r="AN457" s="127">
        <v>73.099999999999994</v>
      </c>
      <c r="AO457" s="127">
        <v>50671</v>
      </c>
      <c r="AP457" s="128" t="s">
        <v>872</v>
      </c>
    </row>
    <row r="458" spans="2:42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5" t="s">
        <v>469</v>
      </c>
      <c r="AK458" s="126">
        <v>45064.482465280002</v>
      </c>
      <c r="AL458" s="125" t="s">
        <v>474</v>
      </c>
      <c r="AM458" s="127">
        <v>35.463999999999999</v>
      </c>
      <c r="AN458" s="127">
        <v>62.06</v>
      </c>
      <c r="AO458" s="127">
        <v>1190200</v>
      </c>
      <c r="AP458" s="128" t="s">
        <v>898</v>
      </c>
    </row>
    <row r="459" spans="2:42">
      <c r="D459" t="s">
        <v>22</v>
      </c>
      <c r="V459" s="17"/>
      <c r="Z459" t="s">
        <v>22</v>
      </c>
      <c r="AA459" t="s">
        <v>21</v>
      </c>
      <c r="AJ459" s="125" t="s">
        <v>469</v>
      </c>
      <c r="AK459" s="126">
        <v>45069.531377320003</v>
      </c>
      <c r="AL459" s="125" t="s">
        <v>474</v>
      </c>
      <c r="AM459" s="127">
        <v>39.999000000000002</v>
      </c>
      <c r="AN459" s="127">
        <v>70</v>
      </c>
      <c r="AO459" s="127">
        <v>119650</v>
      </c>
      <c r="AP459" s="128" t="s">
        <v>899</v>
      </c>
    </row>
    <row r="460" spans="2:42">
      <c r="V460" s="17"/>
      <c r="AA460" s="1" t="s">
        <v>19</v>
      </c>
      <c r="AJ460" s="125" t="s">
        <v>469</v>
      </c>
      <c r="AK460" s="126">
        <v>45075.659606480003</v>
      </c>
      <c r="AL460" s="125" t="s">
        <v>474</v>
      </c>
      <c r="AM460" s="127">
        <v>36.584000000000003</v>
      </c>
      <c r="AN460" s="127">
        <v>64.02</v>
      </c>
      <c r="AO460" s="127">
        <v>54127</v>
      </c>
      <c r="AP460" s="128" t="s">
        <v>900</v>
      </c>
    </row>
    <row r="461" spans="2:42">
      <c r="V461" s="17"/>
      <c r="AJ461" s="125" t="s">
        <v>469</v>
      </c>
      <c r="AK461" s="126">
        <v>45076.818032410003</v>
      </c>
      <c r="AL461" s="125" t="s">
        <v>474</v>
      </c>
      <c r="AM461" s="127">
        <v>32.912999999999997</v>
      </c>
      <c r="AN461" s="127">
        <v>57.6</v>
      </c>
      <c r="AO461" s="127">
        <v>1000265</v>
      </c>
      <c r="AP461" s="128" t="s">
        <v>901</v>
      </c>
    </row>
    <row r="462" spans="2:42">
      <c r="E462" t="s">
        <v>21</v>
      </c>
      <c r="V462" s="17"/>
      <c r="AJ462" s="125" t="s">
        <v>469</v>
      </c>
      <c r="AK462" s="126">
        <v>45072.326400459999</v>
      </c>
      <c r="AL462" s="125" t="s">
        <v>474</v>
      </c>
      <c r="AM462" s="127">
        <v>58.854999999999997</v>
      </c>
      <c r="AN462" s="127">
        <v>103</v>
      </c>
      <c r="AO462" s="127">
        <v>1200</v>
      </c>
      <c r="AP462" s="128" t="s">
        <v>902</v>
      </c>
    </row>
    <row r="463" spans="2:42">
      <c r="E463" s="1" t="s">
        <v>19</v>
      </c>
      <c r="V463" s="17"/>
      <c r="AN463" s="131">
        <f>SUM(AN451:AN462)</f>
        <v>853.5089999999999</v>
      </c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 ht="29.25" customHeight="1">
      <c r="H471" s="75" t="s">
        <v>30</v>
      </c>
      <c r="J471" s="75"/>
      <c r="V471" s="17"/>
      <c r="AA471" s="216" t="s">
        <v>31</v>
      </c>
      <c r="AB471" s="216"/>
      <c r="AC471" s="216"/>
    </row>
    <row r="472" spans="1:43" ht="15" customHeight="1">
      <c r="H472" s="75"/>
      <c r="J472" s="75"/>
      <c r="V472" s="17"/>
      <c r="AA472" s="216"/>
      <c r="AB472" s="216"/>
      <c r="AC472" s="216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32</v>
      </c>
      <c r="C474" s="20">
        <f>IF(X436="PAGADO",0,Y441)</f>
        <v>-8383.4392550000011</v>
      </c>
      <c r="E474" s="217" t="s">
        <v>273</v>
      </c>
      <c r="F474" s="217"/>
      <c r="G474" s="217"/>
      <c r="H474" s="217"/>
      <c r="V474" s="17"/>
      <c r="X474" s="23" t="s">
        <v>32</v>
      </c>
      <c r="Y474" s="20">
        <f>IF(B1240="PAGADO",0,C479)</f>
        <v>-5841.0592550000019</v>
      </c>
      <c r="AA474" s="217" t="s">
        <v>563</v>
      </c>
      <c r="AB474" s="217"/>
      <c r="AC474" s="217"/>
      <c r="AD474" s="217"/>
    </row>
    <row r="475" spans="1:43">
      <c r="B475" s="1" t="s">
        <v>0</v>
      </c>
      <c r="C475" s="19">
        <f>H490</f>
        <v>3061.41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3000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45057</v>
      </c>
      <c r="F476" s="3" t="s">
        <v>201</v>
      </c>
      <c r="G476" s="3" t="s">
        <v>155</v>
      </c>
      <c r="H476" s="5">
        <v>330</v>
      </c>
      <c r="I476" t="s">
        <v>115</v>
      </c>
      <c r="N476" s="25">
        <v>44997</v>
      </c>
      <c r="O476" s="3" t="s">
        <v>931</v>
      </c>
      <c r="P476" s="3"/>
      <c r="Q476" s="3"/>
      <c r="R476" s="18">
        <v>25</v>
      </c>
      <c r="S476" s="3"/>
      <c r="V476" s="17"/>
      <c r="Y476" s="20"/>
      <c r="AA476" s="4">
        <v>45079</v>
      </c>
      <c r="AB476" s="3" t="s">
        <v>377</v>
      </c>
      <c r="AC476" s="3" t="s">
        <v>969</v>
      </c>
      <c r="AD476" s="5">
        <v>140</v>
      </c>
      <c r="AE476" t="s">
        <v>174</v>
      </c>
      <c r="AJ476" s="25">
        <v>45096</v>
      </c>
      <c r="AK476" s="3" t="s">
        <v>979</v>
      </c>
      <c r="AL476" s="3"/>
      <c r="AM476" s="3"/>
      <c r="AN476" s="18">
        <v>45</v>
      </c>
      <c r="AO476" s="3"/>
    </row>
    <row r="477" spans="1:43">
      <c r="B477" s="1" t="s">
        <v>24</v>
      </c>
      <c r="C477" s="19">
        <f>IF(C474&gt;0,C474+C475,C475)</f>
        <v>3061.41</v>
      </c>
      <c r="E477" s="4">
        <v>45089</v>
      </c>
      <c r="F477" s="3" t="s">
        <v>937</v>
      </c>
      <c r="G477" s="3"/>
      <c r="H477" s="5">
        <v>640</v>
      </c>
      <c r="N477" s="25">
        <v>45090</v>
      </c>
      <c r="O477" s="3" t="s">
        <v>947</v>
      </c>
      <c r="P477" s="3"/>
      <c r="Q477" s="3"/>
      <c r="R477" s="18">
        <v>216.7</v>
      </c>
      <c r="S477" s="3"/>
      <c r="V477" s="17"/>
      <c r="X477" s="1" t="s">
        <v>24</v>
      </c>
      <c r="Y477" s="19">
        <f>IF(Y474&gt;0,Y474+Y475,Y475)</f>
        <v>3000</v>
      </c>
      <c r="AA477" s="4">
        <v>45003</v>
      </c>
      <c r="AB477" s="3" t="s">
        <v>201</v>
      </c>
      <c r="AC477" s="3" t="s">
        <v>155</v>
      </c>
      <c r="AD477" s="5">
        <v>330</v>
      </c>
      <c r="AE477" t="s">
        <v>173</v>
      </c>
      <c r="AJ477" s="25">
        <v>45066</v>
      </c>
      <c r="AK477" s="3" t="s">
        <v>986</v>
      </c>
      <c r="AL477" s="3"/>
      <c r="AM477" s="3">
        <v>1329</v>
      </c>
      <c r="AN477" s="18">
        <v>350</v>
      </c>
      <c r="AO477" s="3"/>
    </row>
    <row r="478" spans="1:43">
      <c r="B478" s="1" t="s">
        <v>9</v>
      </c>
      <c r="C478" s="20">
        <f>C494</f>
        <v>8902.4692550000018</v>
      </c>
      <c r="E478" s="4">
        <v>45050</v>
      </c>
      <c r="F478" s="3" t="s">
        <v>288</v>
      </c>
      <c r="G478" s="3" t="s">
        <v>656</v>
      </c>
      <c r="H478" s="5">
        <v>160</v>
      </c>
      <c r="I478" t="s">
        <v>173</v>
      </c>
      <c r="N478" s="25">
        <v>45091</v>
      </c>
      <c r="O478" s="3" t="s">
        <v>961</v>
      </c>
      <c r="P478" s="3"/>
      <c r="Q478" s="3"/>
      <c r="R478" s="18">
        <v>150</v>
      </c>
      <c r="S478" s="3"/>
      <c r="V478" s="17"/>
      <c r="X478" s="1" t="s">
        <v>9</v>
      </c>
      <c r="Y478" s="20">
        <f>Y494</f>
        <v>8427.5192550000011</v>
      </c>
      <c r="AA478" s="4">
        <v>45003</v>
      </c>
      <c r="AB478" s="3" t="s">
        <v>201</v>
      </c>
      <c r="AC478" s="3" t="s">
        <v>89</v>
      </c>
      <c r="AD478" s="5">
        <v>190</v>
      </c>
      <c r="AE478" t="s">
        <v>173</v>
      </c>
      <c r="AJ478" s="25">
        <v>45100</v>
      </c>
      <c r="AK478" s="3" t="s">
        <v>992</v>
      </c>
      <c r="AL478" s="3"/>
      <c r="AM478" s="3"/>
      <c r="AN478" s="18">
        <v>20</v>
      </c>
      <c r="AO478" s="3"/>
    </row>
    <row r="479" spans="1:43">
      <c r="B479" s="6" t="s">
        <v>26</v>
      </c>
      <c r="C479" s="21">
        <f>C477-C478</f>
        <v>-5841.0592550000019</v>
      </c>
      <c r="E479" s="4">
        <v>45058</v>
      </c>
      <c r="F479" s="3" t="s">
        <v>288</v>
      </c>
      <c r="G479" s="3" t="s">
        <v>944</v>
      </c>
      <c r="H479" s="5">
        <v>133.87</v>
      </c>
      <c r="I479" t="s">
        <v>115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-5427.5192550000011</v>
      </c>
      <c r="AA479" s="4">
        <v>45071</v>
      </c>
      <c r="AB479" s="3" t="s">
        <v>980</v>
      </c>
      <c r="AC479" s="3" t="s">
        <v>981</v>
      </c>
      <c r="AD479" s="5">
        <v>220</v>
      </c>
      <c r="AE479" t="s">
        <v>174</v>
      </c>
      <c r="AJ479" s="25">
        <v>45106</v>
      </c>
      <c r="AK479" s="3" t="s">
        <v>995</v>
      </c>
      <c r="AL479" s="3"/>
      <c r="AM479" s="3"/>
      <c r="AN479" s="18">
        <v>1710</v>
      </c>
      <c r="AO479" s="3"/>
    </row>
    <row r="480" spans="1:43" ht="23.25">
      <c r="B480" s="6"/>
      <c r="C480" s="7"/>
      <c r="E480" s="4">
        <v>45062</v>
      </c>
      <c r="F480" s="3" t="s">
        <v>288</v>
      </c>
      <c r="G480" s="3" t="s">
        <v>945</v>
      </c>
      <c r="H480" s="5">
        <v>463.77</v>
      </c>
      <c r="I480" t="s">
        <v>115</v>
      </c>
      <c r="N480" s="3"/>
      <c r="O480" s="3"/>
      <c r="P480" s="3"/>
      <c r="Q480" s="3"/>
      <c r="R480" s="18"/>
      <c r="S480" s="3"/>
      <c r="V480" s="17"/>
      <c r="X480" s="219" t="str">
        <f>IF(Y479&lt;0,"NO PAGAR","COBRAR'")</f>
        <v>NO PAGAR</v>
      </c>
      <c r="Y480" s="219"/>
      <c r="AA480" s="4">
        <v>45044</v>
      </c>
      <c r="AB480" s="3" t="s">
        <v>982</v>
      </c>
      <c r="AC480" s="3" t="s">
        <v>983</v>
      </c>
      <c r="AD480" s="5">
        <v>380</v>
      </c>
      <c r="AE480" t="s">
        <v>174</v>
      </c>
      <c r="AJ480" s="25">
        <v>45098</v>
      </c>
      <c r="AK480" s="3" t="s">
        <v>314</v>
      </c>
      <c r="AL480" s="3"/>
      <c r="AM480" s="3"/>
      <c r="AN480" s="18">
        <v>50</v>
      </c>
      <c r="AO480" s="3"/>
    </row>
    <row r="481" spans="2:42" ht="23.25">
      <c r="B481" s="219" t="str">
        <f>IF(C479&lt;0,"NO PAGAR","COBRAR'")</f>
        <v>NO PAGAR</v>
      </c>
      <c r="C481" s="219"/>
      <c r="E481" s="4">
        <v>45065</v>
      </c>
      <c r="F481" s="3" t="s">
        <v>288</v>
      </c>
      <c r="G481" s="3" t="s">
        <v>945</v>
      </c>
      <c r="H481" s="5">
        <v>463.77</v>
      </c>
      <c r="I481" t="s">
        <v>115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45064</v>
      </c>
      <c r="AB481" s="3" t="s">
        <v>985</v>
      </c>
      <c r="AC481" s="3" t="s">
        <v>230</v>
      </c>
      <c r="AD481" s="5">
        <v>130</v>
      </c>
      <c r="AE481" t="s">
        <v>174</v>
      </c>
      <c r="AJ481" s="3"/>
      <c r="AK481" s="3"/>
      <c r="AL481" s="3"/>
      <c r="AM481" s="3"/>
      <c r="AN481" s="18"/>
      <c r="AO481" s="3"/>
    </row>
    <row r="482" spans="2:42">
      <c r="B482" s="210" t="s">
        <v>9</v>
      </c>
      <c r="C482" s="211"/>
      <c r="E482" s="4">
        <v>45072</v>
      </c>
      <c r="F482" s="3" t="s">
        <v>88</v>
      </c>
      <c r="G482" s="3" t="s">
        <v>89</v>
      </c>
      <c r="H482" s="5">
        <v>150</v>
      </c>
      <c r="I482" t="s">
        <v>115</v>
      </c>
      <c r="N482" s="3"/>
      <c r="O482" s="3"/>
      <c r="P482" s="3"/>
      <c r="Q482" s="3"/>
      <c r="R482" s="18"/>
      <c r="S482" s="3"/>
      <c r="V482" s="17"/>
      <c r="X482" s="210" t="s">
        <v>9</v>
      </c>
      <c r="Y482" s="211"/>
      <c r="AA482" s="4">
        <v>45068</v>
      </c>
      <c r="AB482" s="3" t="s">
        <v>366</v>
      </c>
      <c r="AC482" s="3" t="s">
        <v>230</v>
      </c>
      <c r="AD482" s="5">
        <v>110</v>
      </c>
      <c r="AE482" t="s">
        <v>174</v>
      </c>
      <c r="AJ482" s="3"/>
      <c r="AK482" s="3"/>
      <c r="AL482" s="3"/>
      <c r="AM482" s="3"/>
      <c r="AN482" s="18"/>
      <c r="AO482" s="3"/>
    </row>
    <row r="483" spans="2:42">
      <c r="B483" s="9" t="str">
        <f>IF(Y441&lt;0,"SALDO ADELANTADO","SALDO A FAVOR '")</f>
        <v>SALDO ADELANTADO</v>
      </c>
      <c r="C483" s="10">
        <f>IF(Y441&lt;=0,Y441*-1)</f>
        <v>8383.4392550000011</v>
      </c>
      <c r="E483" s="4">
        <v>45075</v>
      </c>
      <c r="F483" s="3" t="s">
        <v>88</v>
      </c>
      <c r="G483" s="3" t="s">
        <v>89</v>
      </c>
      <c r="H483" s="5">
        <v>150</v>
      </c>
      <c r="I483" t="s">
        <v>115</v>
      </c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ADELANTADO</v>
      </c>
      <c r="Y483" s="10">
        <f>IF(C479&lt;=0,C479*-1)</f>
        <v>5841.0592550000019</v>
      </c>
      <c r="AA483" s="4">
        <v>45084</v>
      </c>
      <c r="AB483" s="3" t="s">
        <v>87</v>
      </c>
      <c r="AC483" s="3" t="s">
        <v>89</v>
      </c>
      <c r="AD483" s="5">
        <v>200</v>
      </c>
      <c r="AE483" t="s">
        <v>174</v>
      </c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391.7</v>
      </c>
      <c r="E484" s="4">
        <v>45056</v>
      </c>
      <c r="F484" s="3" t="s">
        <v>329</v>
      </c>
      <c r="G484" s="3" t="s">
        <v>106</v>
      </c>
      <c r="H484" s="5">
        <v>285</v>
      </c>
      <c r="I484" t="s">
        <v>173</v>
      </c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2175</v>
      </c>
      <c r="AA484" s="4">
        <v>45043</v>
      </c>
      <c r="AB484" s="3" t="s">
        <v>149</v>
      </c>
      <c r="AC484" s="3" t="s">
        <v>89</v>
      </c>
      <c r="AD484" s="5">
        <v>170</v>
      </c>
      <c r="AE484" t="s">
        <v>173</v>
      </c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>
        <v>45063</v>
      </c>
      <c r="F485" s="3" t="s">
        <v>950</v>
      </c>
      <c r="G485" s="3"/>
      <c r="H485" s="5">
        <v>0</v>
      </c>
      <c r="I485" t="s">
        <v>173</v>
      </c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>
        <v>45086</v>
      </c>
      <c r="AB485" s="3" t="s">
        <v>87</v>
      </c>
      <c r="AC485" s="3" t="s">
        <v>89</v>
      </c>
      <c r="AD485" s="5">
        <v>200</v>
      </c>
      <c r="AE485" t="s">
        <v>174</v>
      </c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>
        <v>30</v>
      </c>
      <c r="E486" s="4">
        <v>45075</v>
      </c>
      <c r="F486" s="3" t="s">
        <v>329</v>
      </c>
      <c r="G486" s="3" t="s">
        <v>97</v>
      </c>
      <c r="H486" s="5">
        <v>285</v>
      </c>
      <c r="I486" t="s">
        <v>173</v>
      </c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>
        <v>45089</v>
      </c>
      <c r="AB486" s="3" t="s">
        <v>87</v>
      </c>
      <c r="AC486" s="3" t="s">
        <v>89</v>
      </c>
      <c r="AD486" s="5">
        <v>200</v>
      </c>
      <c r="AE486" t="s">
        <v>174</v>
      </c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>
        <v>45089</v>
      </c>
      <c r="AB487" s="3" t="s">
        <v>87</v>
      </c>
      <c r="AC487" s="3" t="s">
        <v>89</v>
      </c>
      <c r="AD487" s="5">
        <v>150</v>
      </c>
      <c r="AE487" t="s">
        <v>173</v>
      </c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>
        <v>45069</v>
      </c>
      <c r="AB488" s="3" t="s">
        <v>201</v>
      </c>
      <c r="AC488" s="3" t="s">
        <v>285</v>
      </c>
      <c r="AD488" s="5">
        <v>580</v>
      </c>
      <c r="AE488" t="s">
        <v>174</v>
      </c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953</v>
      </c>
      <c r="C490" s="10">
        <v>97.33</v>
      </c>
      <c r="E490" s="212" t="s">
        <v>7</v>
      </c>
      <c r="F490" s="213"/>
      <c r="G490" s="214"/>
      <c r="H490" s="5">
        <f>SUM(H476:H489)</f>
        <v>3061.41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212" t="s">
        <v>7</v>
      </c>
      <c r="AB490" s="213"/>
      <c r="AC490" s="214"/>
      <c r="AD490" s="5">
        <f>SUM(AD476:AD489)</f>
        <v>3000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0">
        <v>411.46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212" t="s">
        <v>7</v>
      </c>
      <c r="O492" s="213"/>
      <c r="P492" s="213"/>
      <c r="Q492" s="214"/>
      <c r="R492" s="18">
        <f>SUM(R476:R491)</f>
        <v>391.7</v>
      </c>
      <c r="S492" s="3"/>
      <c r="V492" s="17"/>
      <c r="X492" s="12"/>
      <c r="Y492" s="10"/>
      <c r="AJ492" s="212" t="s">
        <v>7</v>
      </c>
      <c r="AK492" s="213"/>
      <c r="AL492" s="213"/>
      <c r="AM492" s="214"/>
      <c r="AN492" s="18">
        <f>SUM(AN476:AN491)</f>
        <v>2175</v>
      </c>
      <c r="AO492" s="3"/>
    </row>
    <row r="493" spans="2:42" ht="27" thickBot="1">
      <c r="B493" s="12"/>
      <c r="C493" s="10"/>
      <c r="V493" s="17"/>
      <c r="X493" s="12"/>
      <c r="Y493" s="10"/>
      <c r="AJ493" s="151">
        <v>20230605</v>
      </c>
      <c r="AK493" s="151" t="s">
        <v>469</v>
      </c>
      <c r="AL493" s="151" t="s">
        <v>973</v>
      </c>
      <c r="AM493" s="151" t="s">
        <v>474</v>
      </c>
      <c r="AN493" s="153">
        <v>80.010000000000005</v>
      </c>
      <c r="AO493" s="152">
        <v>45719</v>
      </c>
      <c r="AP493" s="151">
        <v>12080</v>
      </c>
    </row>
    <row r="494" spans="2:42" ht="27" thickBot="1">
      <c r="B494" s="15" t="s">
        <v>18</v>
      </c>
      <c r="C494" s="16">
        <f>SUM(C483:C493)</f>
        <v>8902.4692550000018</v>
      </c>
      <c r="D494" t="s">
        <v>22</v>
      </c>
      <c r="E494" t="s">
        <v>21</v>
      </c>
      <c r="V494" s="17"/>
      <c r="X494" s="15" t="s">
        <v>18</v>
      </c>
      <c r="Y494" s="16">
        <f>SUM(Y483:Y493)</f>
        <v>8427.5192550000011</v>
      </c>
      <c r="Z494" t="s">
        <v>22</v>
      </c>
      <c r="AA494" t="s">
        <v>21</v>
      </c>
      <c r="AJ494" s="151">
        <v>20230608</v>
      </c>
      <c r="AK494" s="151" t="s">
        <v>469</v>
      </c>
      <c r="AL494" s="151" t="s">
        <v>973</v>
      </c>
      <c r="AM494" s="151" t="s">
        <v>474</v>
      </c>
      <c r="AN494" s="153">
        <v>85.01</v>
      </c>
      <c r="AO494" s="152">
        <v>48579</v>
      </c>
      <c r="AP494" s="151">
        <v>0</v>
      </c>
    </row>
    <row r="495" spans="2:42" ht="27" thickBot="1">
      <c r="E495" s="1" t="s">
        <v>19</v>
      </c>
      <c r="V495" s="17"/>
      <c r="AA495" s="1" t="s">
        <v>19</v>
      </c>
      <c r="AJ495" s="151">
        <v>20230612</v>
      </c>
      <c r="AK495" s="151" t="s">
        <v>467</v>
      </c>
      <c r="AL495" s="151" t="s">
        <v>973</v>
      </c>
      <c r="AM495" s="151" t="s">
        <v>474</v>
      </c>
      <c r="AN495" s="153">
        <v>55.01</v>
      </c>
      <c r="AO495" s="152">
        <v>31437</v>
      </c>
      <c r="AP495" s="151">
        <v>50957</v>
      </c>
    </row>
    <row r="496" spans="2:42" ht="27" thickBot="1">
      <c r="V496" s="17"/>
      <c r="AJ496" s="151">
        <v>20230612</v>
      </c>
      <c r="AK496" s="151" t="s">
        <v>469</v>
      </c>
      <c r="AL496" s="151" t="s">
        <v>973</v>
      </c>
      <c r="AM496" s="151" t="s">
        <v>474</v>
      </c>
      <c r="AN496" s="153">
        <v>64.41</v>
      </c>
      <c r="AO496" s="152">
        <v>36808</v>
      </c>
      <c r="AP496" s="151">
        <v>1000280</v>
      </c>
    </row>
    <row r="497" spans="9:42" ht="27" thickBot="1">
      <c r="V497" s="17"/>
      <c r="AJ497" s="151">
        <v>20230615</v>
      </c>
      <c r="AK497" s="151" t="s">
        <v>469</v>
      </c>
      <c r="AL497" s="151" t="s">
        <v>973</v>
      </c>
      <c r="AM497" s="151" t="s">
        <v>474</v>
      </c>
      <c r="AN497" s="153">
        <v>68.012</v>
      </c>
      <c r="AO497" s="152">
        <v>38864</v>
      </c>
      <c r="AP497" s="151">
        <v>722</v>
      </c>
    </row>
    <row r="498" spans="9:42" ht="27" thickBot="1">
      <c r="V498" s="17"/>
      <c r="AJ498" s="151">
        <v>20230615</v>
      </c>
      <c r="AK498" s="151" t="s">
        <v>469</v>
      </c>
      <c r="AL498" s="151" t="s">
        <v>973</v>
      </c>
      <c r="AM498" s="151" t="s">
        <v>474</v>
      </c>
      <c r="AN498" s="153">
        <v>59.003</v>
      </c>
      <c r="AO498" s="152">
        <v>33716</v>
      </c>
      <c r="AP498" s="151">
        <v>0</v>
      </c>
    </row>
    <row r="499" spans="9:42">
      <c r="V499" s="17"/>
      <c r="AN499" s="154">
        <f>SUM(AN493:AN498)</f>
        <v>411.45499999999998</v>
      </c>
    </row>
    <row r="500" spans="9:42">
      <c r="V500" s="17"/>
    </row>
    <row r="501" spans="9:42">
      <c r="V501" s="17"/>
    </row>
    <row r="502" spans="9:42">
      <c r="V502" s="17"/>
    </row>
    <row r="503" spans="9:42">
      <c r="V503" s="17"/>
    </row>
    <row r="504" spans="9:42">
      <c r="V504" s="17"/>
    </row>
    <row r="505" spans="9:42">
      <c r="V505" s="17"/>
    </row>
    <row r="506" spans="9:42">
      <c r="V506" s="17"/>
    </row>
    <row r="507" spans="9:42">
      <c r="V507" s="17"/>
    </row>
    <row r="508" spans="9:42">
      <c r="V508" s="17"/>
    </row>
    <row r="509" spans="9:42">
      <c r="V509" s="17"/>
    </row>
    <row r="510" spans="9:42">
      <c r="V510" s="17"/>
    </row>
    <row r="511" spans="9:42">
      <c r="V511" s="17"/>
    </row>
    <row r="512" spans="9:42" ht="26.25">
      <c r="I512" s="75"/>
      <c r="V512" s="17"/>
    </row>
    <row r="513" spans="2:41" ht="26.25">
      <c r="I513" s="75"/>
      <c r="V513" s="17"/>
    </row>
    <row r="514" spans="2:41" ht="25.5" customHeight="1">
      <c r="V514" s="17"/>
      <c r="AC514" s="215" t="s">
        <v>29</v>
      </c>
      <c r="AD514" s="215"/>
      <c r="AE514" s="215"/>
    </row>
    <row r="515" spans="2:41" ht="24" customHeight="1">
      <c r="H515" s="75" t="s">
        <v>28</v>
      </c>
      <c r="J515" s="75"/>
      <c r="V515" s="17"/>
      <c r="AC515" s="215"/>
      <c r="AD515" s="215"/>
      <c r="AE515" s="215"/>
    </row>
    <row r="516" spans="2:41" ht="23.25">
      <c r="B516" s="22" t="s">
        <v>67</v>
      </c>
      <c r="V516" s="17"/>
      <c r="X516" s="22" t="s">
        <v>67</v>
      </c>
    </row>
    <row r="517" spans="2:41" ht="18.75" customHeight="1">
      <c r="B517" s="23" t="s">
        <v>32</v>
      </c>
      <c r="C517" s="20">
        <f>IF(X474="PAGADO",0,Y479)</f>
        <v>-5427.5192550000011</v>
      </c>
      <c r="E517" s="217" t="s">
        <v>77</v>
      </c>
      <c r="F517" s="217"/>
      <c r="G517" s="217"/>
      <c r="H517" s="217"/>
      <c r="V517" s="17"/>
      <c r="X517" s="23" t="s">
        <v>32</v>
      </c>
      <c r="Y517" s="20">
        <f>IF(B517="PAGADO",0,C522)</f>
        <v>-7974.349255000001</v>
      </c>
      <c r="AA517" s="217" t="s">
        <v>563</v>
      </c>
      <c r="AB517" s="217"/>
      <c r="AC517" s="217"/>
      <c r="AD517" s="217"/>
    </row>
    <row r="518" spans="2:41">
      <c r="B518" s="1" t="s">
        <v>0</v>
      </c>
      <c r="C518" s="19">
        <f>H533</f>
        <v>310</v>
      </c>
      <c r="E518" s="2" t="s">
        <v>1</v>
      </c>
      <c r="F518" s="2" t="s">
        <v>2</v>
      </c>
      <c r="G518" s="2" t="s">
        <v>3</v>
      </c>
      <c r="H518" s="2" t="s">
        <v>4</v>
      </c>
      <c r="N518" s="2" t="s">
        <v>1</v>
      </c>
      <c r="O518" s="2" t="s">
        <v>5</v>
      </c>
      <c r="P518" s="2" t="s">
        <v>4</v>
      </c>
      <c r="Q518" s="2" t="s">
        <v>6</v>
      </c>
      <c r="R518" s="2" t="s">
        <v>7</v>
      </c>
      <c r="S518" s="3"/>
      <c r="V518" s="17"/>
      <c r="X518" s="1" t="s">
        <v>0</v>
      </c>
      <c r="Y518" s="19">
        <f>AD533</f>
        <v>1566.62</v>
      </c>
      <c r="AA518" s="2" t="s">
        <v>1</v>
      </c>
      <c r="AB518" s="2" t="s">
        <v>2</v>
      </c>
      <c r="AC518" s="2" t="s">
        <v>3</v>
      </c>
      <c r="AD518" s="2" t="s">
        <v>4</v>
      </c>
      <c r="AJ518" s="2" t="s">
        <v>1</v>
      </c>
      <c r="AK518" s="2" t="s">
        <v>5</v>
      </c>
      <c r="AL518" s="2" t="s">
        <v>4</v>
      </c>
      <c r="AM518" s="2" t="s">
        <v>6</v>
      </c>
      <c r="AN518" s="2" t="s">
        <v>7</v>
      </c>
      <c r="AO518" s="3"/>
    </row>
    <row r="519" spans="2:41">
      <c r="C519" s="20"/>
      <c r="E519" s="4">
        <v>45076</v>
      </c>
      <c r="F519" s="3" t="s">
        <v>595</v>
      </c>
      <c r="G519" s="3" t="s">
        <v>276</v>
      </c>
      <c r="H519" s="5">
        <v>160</v>
      </c>
      <c r="I519" t="s">
        <v>174</v>
      </c>
      <c r="N519" s="25">
        <v>45107</v>
      </c>
      <c r="O519" s="3" t="s">
        <v>1004</v>
      </c>
      <c r="P519" s="3"/>
      <c r="Q519" s="3"/>
      <c r="R519" s="18">
        <v>50</v>
      </c>
      <c r="S519" s="3"/>
      <c r="V519" s="17"/>
      <c r="Y519" s="20"/>
      <c r="AA519" s="4">
        <v>45091</v>
      </c>
      <c r="AB519" s="3" t="s">
        <v>194</v>
      </c>
      <c r="AC519" s="3" t="s">
        <v>1051</v>
      </c>
      <c r="AD519" s="5">
        <v>580</v>
      </c>
      <c r="AE519" t="s">
        <v>173</v>
      </c>
      <c r="AJ519" s="25">
        <v>45114</v>
      </c>
      <c r="AK519" s="3" t="s">
        <v>110</v>
      </c>
      <c r="AL519" s="3"/>
      <c r="AM519" s="3"/>
      <c r="AN519" s="18">
        <v>150</v>
      </c>
      <c r="AO519" s="3"/>
    </row>
    <row r="520" spans="2:41">
      <c r="B520" s="1" t="s">
        <v>24</v>
      </c>
      <c r="C520" s="19">
        <f>IF(C517&gt;0,C517+C518,C518)</f>
        <v>310</v>
      </c>
      <c r="E520" s="4">
        <v>45097</v>
      </c>
      <c r="F520" s="3" t="s">
        <v>88</v>
      </c>
      <c r="G520" s="3" t="s">
        <v>150</v>
      </c>
      <c r="H520" s="5">
        <v>150</v>
      </c>
      <c r="I520" t="s">
        <v>174</v>
      </c>
      <c r="N520" s="25">
        <v>45110</v>
      </c>
      <c r="O520" s="3" t="s">
        <v>581</v>
      </c>
      <c r="P520" s="3"/>
      <c r="Q520" s="3"/>
      <c r="R520" s="18">
        <v>700</v>
      </c>
      <c r="S520" s="3"/>
      <c r="V520" s="17"/>
      <c r="X520" s="1" t="s">
        <v>24</v>
      </c>
      <c r="Y520" s="19">
        <f>IF(Y517&gt;0,Y517+Y518,Y518)</f>
        <v>1566.62</v>
      </c>
      <c r="AA520" s="4">
        <v>45043</v>
      </c>
      <c r="AB520" s="3" t="s">
        <v>1054</v>
      </c>
      <c r="AC520" s="3" t="s">
        <v>89</v>
      </c>
      <c r="AD520" s="5">
        <v>130</v>
      </c>
      <c r="AE520" t="s">
        <v>174</v>
      </c>
      <c r="AJ520" s="25">
        <v>45117</v>
      </c>
      <c r="AK520" s="3" t="s">
        <v>1056</v>
      </c>
      <c r="AL520" s="3"/>
      <c r="AM520" s="3"/>
      <c r="AN520" s="18">
        <v>60</v>
      </c>
      <c r="AO520" s="3"/>
    </row>
    <row r="521" spans="2:41">
      <c r="B521" s="1" t="s">
        <v>9</v>
      </c>
      <c r="C521" s="20">
        <f>C541</f>
        <v>8284.349255000001</v>
      </c>
      <c r="E521" s="4"/>
      <c r="F521" s="3"/>
      <c r="G521" s="3"/>
      <c r="H521" s="5"/>
      <c r="N521" s="25">
        <v>45110</v>
      </c>
      <c r="O521" s="3" t="s">
        <v>1014</v>
      </c>
      <c r="P521" s="3"/>
      <c r="Q521" s="3"/>
      <c r="R521" s="18">
        <v>350</v>
      </c>
      <c r="S521" s="3"/>
      <c r="V521" s="17"/>
      <c r="X521" s="1" t="s">
        <v>9</v>
      </c>
      <c r="Y521" s="20">
        <f>Y541</f>
        <v>8244.349255000001</v>
      </c>
      <c r="AA521" s="4">
        <v>45100</v>
      </c>
      <c r="AB521" s="3" t="s">
        <v>87</v>
      </c>
      <c r="AC521" s="3" t="s">
        <v>89</v>
      </c>
      <c r="AD521" s="5">
        <v>150</v>
      </c>
      <c r="AE521" t="s">
        <v>174</v>
      </c>
      <c r="AJ521" s="3"/>
      <c r="AK521" s="3"/>
      <c r="AL521" s="3"/>
      <c r="AM521" s="3"/>
      <c r="AN521" s="18"/>
      <c r="AO521" s="3"/>
    </row>
    <row r="522" spans="2:41">
      <c r="B522" s="6" t="s">
        <v>25</v>
      </c>
      <c r="C522" s="21">
        <f>C520-C521</f>
        <v>-7974.349255000001</v>
      </c>
      <c r="E522" s="4"/>
      <c r="F522" s="3"/>
      <c r="G522" s="3"/>
      <c r="H522" s="5"/>
      <c r="N522" s="25">
        <v>45111</v>
      </c>
      <c r="O522" s="3" t="s">
        <v>1026</v>
      </c>
      <c r="P522" s="3"/>
      <c r="Q522" s="3"/>
      <c r="R522" s="18">
        <v>59.14</v>
      </c>
      <c r="S522" s="3"/>
      <c r="V522" s="17"/>
      <c r="X522" s="6" t="s">
        <v>8</v>
      </c>
      <c r="Y522" s="21">
        <f>Y520-Y521</f>
        <v>-6677.7292550000011</v>
      </c>
      <c r="AA522" s="4">
        <v>45103</v>
      </c>
      <c r="AB522" s="3" t="s">
        <v>87</v>
      </c>
      <c r="AC522" s="3" t="s">
        <v>89</v>
      </c>
      <c r="AD522" s="5">
        <v>150</v>
      </c>
      <c r="AE522" t="s">
        <v>174</v>
      </c>
      <c r="AJ522" s="3"/>
      <c r="AK522" s="3"/>
      <c r="AL522" s="3"/>
      <c r="AM522" s="3"/>
      <c r="AN522" s="18"/>
      <c r="AO522" s="3"/>
    </row>
    <row r="523" spans="2:41" ht="14.25" customHeight="1">
      <c r="B523" s="218" t="str">
        <f>IF(C522&lt;0,"NO PAGAR","COBRAR")</f>
        <v>NO PAGAR</v>
      </c>
      <c r="C523" s="218"/>
      <c r="E523" s="4"/>
      <c r="F523" s="3"/>
      <c r="G523" s="3"/>
      <c r="H523" s="5"/>
      <c r="N523" s="25">
        <v>45111</v>
      </c>
      <c r="O523" s="3" t="s">
        <v>1027</v>
      </c>
      <c r="P523" s="3"/>
      <c r="Q523" s="3"/>
      <c r="R523" s="18">
        <v>59.14</v>
      </c>
      <c r="S523" s="3"/>
      <c r="V523" s="17"/>
      <c r="X523" s="218" t="str">
        <f>IF(Y522&lt;0,"NO PAGAR","COBRAR")</f>
        <v>NO PAGAR</v>
      </c>
      <c r="Y523" s="218"/>
      <c r="AA523" s="4">
        <v>45052</v>
      </c>
      <c r="AB523" s="3" t="s">
        <v>589</v>
      </c>
      <c r="AC523" s="3" t="s">
        <v>89</v>
      </c>
      <c r="AD523" s="5">
        <v>120</v>
      </c>
      <c r="AE523" t="s">
        <v>174</v>
      </c>
      <c r="AJ523" s="3"/>
      <c r="AK523" s="3"/>
      <c r="AL523" s="3"/>
      <c r="AM523" s="3"/>
      <c r="AN523" s="18"/>
      <c r="AO523" s="3"/>
    </row>
    <row r="524" spans="2:41">
      <c r="B524" s="210" t="s">
        <v>9</v>
      </c>
      <c r="C524" s="211"/>
      <c r="E524" s="4"/>
      <c r="F524" s="3"/>
      <c r="G524" s="3"/>
      <c r="H524" s="5"/>
      <c r="N524" s="25">
        <v>45112</v>
      </c>
      <c r="O524" s="3" t="s">
        <v>1037</v>
      </c>
      <c r="P524" s="3"/>
      <c r="Q524" s="3"/>
      <c r="R524" s="18">
        <v>76.5</v>
      </c>
      <c r="S524" s="3"/>
      <c r="V524" s="17"/>
      <c r="X524" s="210" t="s">
        <v>9</v>
      </c>
      <c r="Y524" s="211"/>
      <c r="AA524" s="4">
        <v>45082</v>
      </c>
      <c r="AB524" s="3" t="s">
        <v>212</v>
      </c>
      <c r="AC524" s="3" t="s">
        <v>89</v>
      </c>
      <c r="AD524" s="5">
        <v>145.54</v>
      </c>
      <c r="AE524" t="s">
        <v>174</v>
      </c>
      <c r="AJ524" s="3"/>
      <c r="AK524" s="3"/>
      <c r="AL524" s="3"/>
      <c r="AM524" s="3"/>
      <c r="AN524" s="18"/>
      <c r="AO524" s="3"/>
    </row>
    <row r="525" spans="2:41">
      <c r="B525" s="9" t="e">
        <f>IF(#REF!&lt;0,"SALDO A FAVOR","SALDO ADELANTAD0'")</f>
        <v>#REF!</v>
      </c>
      <c r="C525" s="10">
        <f>IF(Y479&lt;=0,Y479*-1)</f>
        <v>5427.5192550000011</v>
      </c>
      <c r="E525" s="4"/>
      <c r="F525" s="3"/>
      <c r="G525" s="3"/>
      <c r="H525" s="5"/>
      <c r="N525" s="25">
        <v>45112</v>
      </c>
      <c r="O525" s="3" t="s">
        <v>1038</v>
      </c>
      <c r="P525" s="3"/>
      <c r="Q525" s="3"/>
      <c r="R525" s="18">
        <v>76.5</v>
      </c>
      <c r="S525" s="3"/>
      <c r="V525" s="17"/>
      <c r="X525" s="9" t="str">
        <f>IF(C522&lt;0,"SALDO ADELANTADO","SALDO A FAVOR'")</f>
        <v>SALDO ADELANTADO</v>
      </c>
      <c r="Y525" s="10">
        <f>IF(C522&lt;=0,C522*-1)</f>
        <v>7974.349255000001</v>
      </c>
      <c r="AA525" s="4">
        <v>45091</v>
      </c>
      <c r="AB525" s="3" t="s">
        <v>212</v>
      </c>
      <c r="AC525" s="3" t="s">
        <v>89</v>
      </c>
      <c r="AD525" s="5">
        <v>145.54</v>
      </c>
      <c r="AE525" t="s">
        <v>174</v>
      </c>
      <c r="AJ525" s="3"/>
      <c r="AK525" s="3"/>
      <c r="AL525" s="3"/>
      <c r="AM525" s="3"/>
      <c r="AN525" s="18"/>
      <c r="AO525" s="3"/>
    </row>
    <row r="526" spans="2:41">
      <c r="B526" s="11" t="s">
        <v>10</v>
      </c>
      <c r="C526" s="10">
        <f>R535</f>
        <v>2411.2800000000002</v>
      </c>
      <c r="E526" s="4"/>
      <c r="F526" s="3"/>
      <c r="G526" s="3"/>
      <c r="H526" s="5"/>
      <c r="N526" s="25">
        <v>45113</v>
      </c>
      <c r="O526" s="3" t="s">
        <v>1048</v>
      </c>
      <c r="P526" s="3"/>
      <c r="Q526" s="3"/>
      <c r="R526" s="18">
        <v>1040</v>
      </c>
      <c r="S526" s="3"/>
      <c r="V526" s="17"/>
      <c r="X526" s="11" t="s">
        <v>10</v>
      </c>
      <c r="Y526" s="10">
        <f>AN535</f>
        <v>210</v>
      </c>
      <c r="AA526" s="4">
        <v>45093</v>
      </c>
      <c r="AB526" s="3" t="s">
        <v>212</v>
      </c>
      <c r="AC526" s="3" t="s">
        <v>89</v>
      </c>
      <c r="AD526" s="5">
        <v>145.54</v>
      </c>
      <c r="AE526" t="s">
        <v>174</v>
      </c>
      <c r="AJ526" s="3"/>
      <c r="AK526" s="3"/>
      <c r="AL526" s="3"/>
      <c r="AM526" s="3"/>
      <c r="AN526" s="18"/>
      <c r="AO526" s="3"/>
    </row>
    <row r="527" spans="2:41">
      <c r="B527" s="11" t="s">
        <v>11</v>
      </c>
      <c r="C527" s="10">
        <v>80</v>
      </c>
      <c r="E527" s="4"/>
      <c r="F527" s="3"/>
      <c r="G527" s="3"/>
      <c r="H527" s="5"/>
      <c r="N527" s="25">
        <v>45114</v>
      </c>
      <c r="O527" s="3"/>
      <c r="P527" s="3"/>
      <c r="Q527" s="3"/>
      <c r="R527" s="18"/>
      <c r="S527" s="3"/>
      <c r="V527" s="17"/>
      <c r="X527" s="11" t="s">
        <v>11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12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12</v>
      </c>
      <c r="Y528" s="10">
        <v>60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13</v>
      </c>
      <c r="C529" s="10">
        <v>20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13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14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14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15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15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16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16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1023</v>
      </c>
      <c r="C533" s="10">
        <v>345.55</v>
      </c>
      <c r="E533" s="212" t="s">
        <v>7</v>
      </c>
      <c r="F533" s="213"/>
      <c r="G533" s="214"/>
      <c r="H533" s="5">
        <f>SUM(H519:H532)</f>
        <v>310</v>
      </c>
      <c r="N533" s="3"/>
      <c r="O533" s="3"/>
      <c r="P533" s="3"/>
      <c r="Q533" s="3"/>
      <c r="R533" s="18"/>
      <c r="S533" s="3"/>
      <c r="V533" s="17"/>
      <c r="X533" s="11" t="s">
        <v>17</v>
      </c>
      <c r="Y533" s="10"/>
      <c r="AA533" s="221" t="s">
        <v>7</v>
      </c>
      <c r="AB533" s="221"/>
      <c r="AC533" s="221"/>
      <c r="AD533" s="5">
        <f>SUM(AD519:AD532)</f>
        <v>1566.62</v>
      </c>
      <c r="AJ533" s="3"/>
      <c r="AK533" s="3"/>
      <c r="AL533" s="3"/>
      <c r="AM533" s="3"/>
      <c r="AN533" s="18"/>
      <c r="AO533" s="3"/>
    </row>
    <row r="534" spans="2:41">
      <c r="B534" s="12"/>
      <c r="C534" s="10"/>
      <c r="E534" s="13"/>
      <c r="F534" s="13"/>
      <c r="G534" s="13"/>
      <c r="N534" s="3"/>
      <c r="O534" s="3"/>
      <c r="P534" s="3"/>
      <c r="Q534" s="3"/>
      <c r="R534" s="18"/>
      <c r="S534" s="3"/>
      <c r="V534" s="17"/>
      <c r="X534" s="12"/>
      <c r="Y534" s="10"/>
      <c r="AA534" s="13"/>
      <c r="AB534" s="13"/>
      <c r="AC534" s="13"/>
      <c r="AJ534" s="3"/>
      <c r="AK534" s="3"/>
      <c r="AL534" s="3"/>
      <c r="AM534" s="3"/>
      <c r="AN534" s="18"/>
      <c r="AO534" s="3"/>
    </row>
    <row r="535" spans="2:41" ht="15.75" thickBot="1">
      <c r="B535" s="12"/>
      <c r="C535" s="10"/>
      <c r="N535" s="212" t="s">
        <v>7</v>
      </c>
      <c r="O535" s="213"/>
      <c r="P535" s="213"/>
      <c r="Q535" s="214"/>
      <c r="R535" s="18">
        <f>SUM(R519:R534)</f>
        <v>2411.2800000000002</v>
      </c>
      <c r="S535" s="3"/>
      <c r="V535" s="17"/>
      <c r="X535" s="12"/>
      <c r="Y535" s="10"/>
      <c r="AJ535" s="212" t="s">
        <v>7</v>
      </c>
      <c r="AK535" s="213"/>
      <c r="AL535" s="213"/>
      <c r="AM535" s="214"/>
      <c r="AN535" s="18">
        <f>SUM(AN519:AN534)</f>
        <v>210</v>
      </c>
      <c r="AO535" s="3"/>
    </row>
    <row r="536" spans="2:41" ht="27" thickBot="1">
      <c r="B536" s="12"/>
      <c r="C536" s="10"/>
      <c r="N536" s="151">
        <v>20230620</v>
      </c>
      <c r="O536" s="151" t="s">
        <v>469</v>
      </c>
      <c r="P536" s="151" t="s">
        <v>474</v>
      </c>
      <c r="Q536" s="153">
        <v>100.03</v>
      </c>
      <c r="R536" s="151">
        <v>57.158000000000001</v>
      </c>
      <c r="S536" s="151">
        <v>70760</v>
      </c>
      <c r="V536" s="17"/>
      <c r="X536" s="12"/>
      <c r="Y536" s="10"/>
    </row>
    <row r="537" spans="2:41" ht="21.75" customHeight="1" thickBot="1">
      <c r="B537" s="12"/>
      <c r="C537" s="10"/>
      <c r="N537" s="151">
        <v>20230629</v>
      </c>
      <c r="O537" s="151" t="s">
        <v>469</v>
      </c>
      <c r="P537" s="151" t="s">
        <v>474</v>
      </c>
      <c r="Q537" s="153">
        <v>105.51</v>
      </c>
      <c r="R537" s="151">
        <v>60.292000000000002</v>
      </c>
      <c r="S537" s="151">
        <v>7600</v>
      </c>
      <c r="V537" s="17"/>
      <c r="X537" s="12"/>
      <c r="Y537" s="10"/>
    </row>
    <row r="538" spans="2:41" ht="18" customHeight="1" thickBot="1">
      <c r="B538" s="12"/>
      <c r="C538" s="10"/>
      <c r="E538" s="14"/>
      <c r="N538" s="151">
        <v>20230621</v>
      </c>
      <c r="O538" s="151" t="s">
        <v>467</v>
      </c>
      <c r="P538" s="151" t="s">
        <v>474</v>
      </c>
      <c r="Q538" s="153">
        <v>60.01</v>
      </c>
      <c r="R538" s="151">
        <v>34.292999999999999</v>
      </c>
      <c r="S538" s="151">
        <v>51318</v>
      </c>
      <c r="V538" s="17"/>
      <c r="X538" s="12"/>
      <c r="Y538" s="10"/>
      <c r="AA538" s="14"/>
    </row>
    <row r="539" spans="2:41" ht="18.75" customHeight="1" thickBot="1">
      <c r="B539" s="12"/>
      <c r="C539" s="10"/>
      <c r="N539" s="151">
        <v>20230628</v>
      </c>
      <c r="O539" s="151" t="s">
        <v>467</v>
      </c>
      <c r="P539" s="151" t="s">
        <v>474</v>
      </c>
      <c r="Q539" s="153">
        <v>30</v>
      </c>
      <c r="R539" s="151">
        <v>17.143999999999998</v>
      </c>
      <c r="S539" s="151">
        <v>51503</v>
      </c>
      <c r="V539" s="17"/>
      <c r="X539" s="12"/>
      <c r="Y539" s="10"/>
    </row>
    <row r="540" spans="2:41" ht="27" thickBot="1">
      <c r="B540" s="12"/>
      <c r="C540" s="10"/>
      <c r="N540" s="151">
        <v>20230630</v>
      </c>
      <c r="O540" s="151" t="s">
        <v>467</v>
      </c>
      <c r="P540" s="151" t="s">
        <v>474</v>
      </c>
      <c r="Q540" s="153">
        <v>50</v>
      </c>
      <c r="R540" s="151">
        <v>28.568999999999999</v>
      </c>
      <c r="S540" s="151">
        <v>0</v>
      </c>
      <c r="V540" s="17"/>
      <c r="X540" s="12"/>
      <c r="Y540" s="10"/>
      <c r="AA540" t="s">
        <v>22</v>
      </c>
      <c r="AB540" t="s">
        <v>21</v>
      </c>
    </row>
    <row r="541" spans="2:41">
      <c r="B541" s="15" t="s">
        <v>18</v>
      </c>
      <c r="C541" s="16">
        <f>SUM(C525:C540)</f>
        <v>8284.349255000001</v>
      </c>
      <c r="V541" s="17"/>
      <c r="X541" s="15" t="s">
        <v>18</v>
      </c>
      <c r="Y541" s="16">
        <f>SUM(Y525:Y540)</f>
        <v>8244.349255000001</v>
      </c>
      <c r="AB541" s="1" t="s">
        <v>19</v>
      </c>
    </row>
    <row r="542" spans="2:41">
      <c r="D542" t="s">
        <v>22</v>
      </c>
      <c r="E542" t="s">
        <v>21</v>
      </c>
      <c r="V542" s="17"/>
    </row>
    <row r="543" spans="2:41">
      <c r="E543" s="1" t="s">
        <v>19</v>
      </c>
      <c r="V543" s="17"/>
    </row>
    <row r="544" spans="2:41">
      <c r="V544" s="17"/>
    </row>
    <row r="545" spans="1:43">
      <c r="V545" s="17"/>
    </row>
    <row r="546" spans="1:43">
      <c r="V546" s="17"/>
    </row>
    <row r="547" spans="1:43">
      <c r="I547" s="17"/>
      <c r="V547" s="17"/>
    </row>
    <row r="548" spans="1:43">
      <c r="I548" s="17"/>
      <c r="V548" s="17"/>
    </row>
    <row r="549" spans="1:43">
      <c r="I549" s="17"/>
      <c r="V549" s="17"/>
    </row>
    <row r="550" spans="1:43">
      <c r="A550" s="17"/>
      <c r="B550" s="17"/>
      <c r="C550" s="17"/>
      <c r="D550" s="17"/>
      <c r="E550" s="17"/>
      <c r="F550" s="17"/>
      <c r="G550" s="17"/>
      <c r="H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</row>
    <row r="551" spans="1:43" ht="26.25">
      <c r="A551" s="17"/>
      <c r="B551" s="17"/>
      <c r="C551" s="17"/>
      <c r="D551" s="17"/>
      <c r="E551" s="17"/>
      <c r="F551" s="17"/>
      <c r="G551" s="17"/>
      <c r="H551" s="17"/>
      <c r="I551" s="75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</row>
    <row r="552" spans="1:43" ht="26.25">
      <c r="A552" s="17"/>
      <c r="B552" s="17"/>
      <c r="C552" s="17"/>
      <c r="D552" s="17"/>
      <c r="E552" s="17"/>
      <c r="F552" s="17"/>
      <c r="G552" s="17"/>
      <c r="H552" s="17"/>
      <c r="I552" s="75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V553" s="17"/>
    </row>
    <row r="554" spans="1:43" ht="21.75" customHeight="1">
      <c r="H554" s="75" t="s">
        <v>30</v>
      </c>
      <c r="J554" s="75"/>
      <c r="V554" s="17"/>
      <c r="AA554" s="216" t="s">
        <v>31</v>
      </c>
      <c r="AB554" s="216"/>
      <c r="AC554" s="216"/>
    </row>
    <row r="555" spans="1:43" ht="23.25">
      <c r="B555" s="24" t="s">
        <v>67</v>
      </c>
      <c r="V555" s="17"/>
      <c r="X555" s="22" t="s">
        <v>67</v>
      </c>
    </row>
    <row r="556" spans="1:43" ht="23.25">
      <c r="B556" s="23" t="s">
        <v>32</v>
      </c>
      <c r="C556" s="20">
        <f>IF(X517="PAGADO",0,Y522)</f>
        <v>-6677.7292550000011</v>
      </c>
      <c r="E556" s="217" t="s">
        <v>273</v>
      </c>
      <c r="F556" s="217"/>
      <c r="G556" s="217"/>
      <c r="H556" s="217"/>
      <c r="V556" s="17"/>
      <c r="X556" s="23" t="s">
        <v>32</v>
      </c>
      <c r="Y556" s="20">
        <f>IF(B556="PAGADO",0,C561)</f>
        <v>-4750.2982550000015</v>
      </c>
      <c r="AA556" s="217" t="s">
        <v>273</v>
      </c>
      <c r="AB556" s="217"/>
      <c r="AC556" s="217"/>
      <c r="AD556" s="217"/>
    </row>
    <row r="557" spans="1:43">
      <c r="B557" s="1" t="s">
        <v>0</v>
      </c>
      <c r="C557" s="19">
        <f>H573</f>
        <v>2915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461.08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1:43">
      <c r="C558" s="20"/>
      <c r="E558" s="4">
        <v>45079</v>
      </c>
      <c r="F558" s="3" t="s">
        <v>329</v>
      </c>
      <c r="G558" s="3" t="s">
        <v>1062</v>
      </c>
      <c r="H558" s="5">
        <v>285</v>
      </c>
      <c r="I558" t="s">
        <v>173</v>
      </c>
      <c r="N558" s="25">
        <v>45063</v>
      </c>
      <c r="O558" s="3" t="s">
        <v>1066</v>
      </c>
      <c r="P558" s="3"/>
      <c r="Q558" s="3"/>
      <c r="R558" s="18">
        <v>180</v>
      </c>
      <c r="S558" s="3"/>
      <c r="V558" s="17"/>
      <c r="Y558" s="20"/>
      <c r="AA558" s="4">
        <v>45098</v>
      </c>
      <c r="AB558" s="3" t="s">
        <v>212</v>
      </c>
      <c r="AC558" s="3" t="s">
        <v>89</v>
      </c>
      <c r="AD558" s="5">
        <v>145.54</v>
      </c>
      <c r="AE558" t="s">
        <v>174</v>
      </c>
      <c r="AJ558" s="25">
        <v>45128</v>
      </c>
      <c r="AK558" s="3" t="s">
        <v>1077</v>
      </c>
      <c r="AL558" s="3"/>
      <c r="AM558" s="3"/>
      <c r="AN558" s="18">
        <v>300</v>
      </c>
      <c r="AO558" s="3"/>
    </row>
    <row r="559" spans="1:43">
      <c r="B559" s="1" t="s">
        <v>24</v>
      </c>
      <c r="C559" s="19">
        <f>IF(C556&gt;0,C556+C557,C557)</f>
        <v>2915</v>
      </c>
      <c r="E559" s="4">
        <v>45084</v>
      </c>
      <c r="F559" s="3" t="s">
        <v>641</v>
      </c>
      <c r="G559" s="3" t="s">
        <v>643</v>
      </c>
      <c r="H559" s="5">
        <v>285</v>
      </c>
      <c r="I559" t="s">
        <v>173</v>
      </c>
      <c r="N559" s="25">
        <v>45126</v>
      </c>
      <c r="O559" s="3" t="s">
        <v>511</v>
      </c>
      <c r="P559" s="3"/>
      <c r="Q559" s="3"/>
      <c r="R559" s="18">
        <v>200</v>
      </c>
      <c r="S559" s="3"/>
      <c r="V559" s="17"/>
      <c r="X559" s="1" t="s">
        <v>24</v>
      </c>
      <c r="Y559" s="19">
        <f>IF(Y556&gt;0,Y556+Y557,Y557)</f>
        <v>461.08</v>
      </c>
      <c r="AA559" s="4">
        <v>45100</v>
      </c>
      <c r="AB559" s="3" t="s">
        <v>212</v>
      </c>
      <c r="AC559" s="3" t="s">
        <v>251</v>
      </c>
      <c r="AD559" s="5">
        <v>145.54</v>
      </c>
      <c r="AE559" t="s">
        <v>174</v>
      </c>
      <c r="AJ559" s="25">
        <v>45134</v>
      </c>
      <c r="AK559" s="3" t="s">
        <v>1087</v>
      </c>
      <c r="AL559" s="3"/>
      <c r="AM559" s="3"/>
      <c r="AN559" s="18">
        <v>1525</v>
      </c>
      <c r="AO559" s="3"/>
    </row>
    <row r="560" spans="1:43">
      <c r="B560" s="1" t="s">
        <v>9</v>
      </c>
      <c r="C560" s="20">
        <f>C582</f>
        <v>7665.2982550000015</v>
      </c>
      <c r="E560" s="4">
        <v>45085</v>
      </c>
      <c r="F560" s="3" t="s">
        <v>329</v>
      </c>
      <c r="G560" s="3" t="s">
        <v>1062</v>
      </c>
      <c r="H560" s="5">
        <v>285</v>
      </c>
      <c r="I560" t="s">
        <v>173</v>
      </c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Y582</f>
        <v>6575.2982550000015</v>
      </c>
      <c r="AA560" s="4">
        <v>45112</v>
      </c>
      <c r="AB560" s="3" t="s">
        <v>1090</v>
      </c>
      <c r="AC560" s="3" t="s">
        <v>89</v>
      </c>
      <c r="AD560" s="5">
        <v>170</v>
      </c>
      <c r="AE560" t="s">
        <v>173</v>
      </c>
      <c r="AJ560" s="3"/>
      <c r="AK560" s="3"/>
      <c r="AL560" s="3"/>
      <c r="AM560" s="3"/>
      <c r="AN560" s="18"/>
      <c r="AO560" s="3"/>
    </row>
    <row r="561" spans="2:41">
      <c r="B561" s="6" t="s">
        <v>26</v>
      </c>
      <c r="C561" s="21">
        <f>C559-C560</f>
        <v>-4750.2982550000015</v>
      </c>
      <c r="E561" s="4">
        <v>45050</v>
      </c>
      <c r="F561" s="3" t="s">
        <v>149</v>
      </c>
      <c r="G561" s="3" t="s">
        <v>89</v>
      </c>
      <c r="H561" s="5">
        <v>170</v>
      </c>
      <c r="I561" t="s">
        <v>174</v>
      </c>
      <c r="N561" s="3"/>
      <c r="O561" s="3"/>
      <c r="P561" s="3"/>
      <c r="Q561" s="3"/>
      <c r="R561" s="18"/>
      <c r="S561" s="3"/>
      <c r="V561" s="17"/>
      <c r="X561" s="6" t="s">
        <v>27</v>
      </c>
      <c r="Y561" s="21">
        <f>Y559-Y560</f>
        <v>-6114.2182550000016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3.25">
      <c r="B562" s="6"/>
      <c r="C562" s="7"/>
      <c r="E562" s="4">
        <v>45061</v>
      </c>
      <c r="F562" s="3" t="s">
        <v>149</v>
      </c>
      <c r="G562" s="3" t="s">
        <v>89</v>
      </c>
      <c r="H562" s="5">
        <v>170</v>
      </c>
      <c r="I562" t="s">
        <v>173</v>
      </c>
      <c r="N562" s="3"/>
      <c r="O562" s="3"/>
      <c r="P562" s="3"/>
      <c r="Q562" s="3"/>
      <c r="R562" s="18"/>
      <c r="S562" s="3"/>
      <c r="V562" s="17"/>
      <c r="X562" s="219" t="str">
        <f>IF(Y561&lt;0,"NO PAGAR","COBRAR'")</f>
        <v>NO PAGAR</v>
      </c>
      <c r="Y562" s="219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ht="23.25">
      <c r="B563" s="219" t="str">
        <f>IF(C561&lt;0,"NO PAGAR","COBRAR'")</f>
        <v>NO PAGAR</v>
      </c>
      <c r="C563" s="219"/>
      <c r="E563" s="4">
        <v>45062</v>
      </c>
      <c r="F563" s="3" t="s">
        <v>149</v>
      </c>
      <c r="G563" s="3" t="s">
        <v>141</v>
      </c>
      <c r="H563" s="5">
        <v>170</v>
      </c>
      <c r="I563" t="s">
        <v>173</v>
      </c>
      <c r="N563" s="3"/>
      <c r="O563" s="3"/>
      <c r="P563" s="3"/>
      <c r="Q563" s="3"/>
      <c r="R563" s="18"/>
      <c r="S563" s="3"/>
      <c r="V563" s="17"/>
      <c r="X563" s="6"/>
      <c r="Y563" s="8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210" t="s">
        <v>9</v>
      </c>
      <c r="C564" s="211"/>
      <c r="E564" s="4">
        <v>45069</v>
      </c>
      <c r="F564" s="3" t="s">
        <v>149</v>
      </c>
      <c r="G564" s="3" t="s">
        <v>141</v>
      </c>
      <c r="H564" s="5">
        <v>170</v>
      </c>
      <c r="I564" t="s">
        <v>173</v>
      </c>
      <c r="N564" s="3"/>
      <c r="O564" s="3"/>
      <c r="P564" s="3"/>
      <c r="Q564" s="3"/>
      <c r="R564" s="18"/>
      <c r="S564" s="3"/>
      <c r="V564" s="17"/>
      <c r="X564" s="210" t="s">
        <v>9</v>
      </c>
      <c r="Y564" s="211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9" t="str">
        <f>IF(Y522&lt;0,"SALDO ADELANTADO","SALDO A FAVOR '")</f>
        <v>SALDO ADELANTADO</v>
      </c>
      <c r="C565" s="10">
        <f>IF(Y522&lt;=0,Y522*-1)</f>
        <v>6677.7292550000011</v>
      </c>
      <c r="E565" s="4">
        <v>45071</v>
      </c>
      <c r="F565" s="3" t="s">
        <v>149</v>
      </c>
      <c r="G565" s="3" t="s">
        <v>89</v>
      </c>
      <c r="H565" s="5">
        <v>170</v>
      </c>
      <c r="I565" t="s">
        <v>173</v>
      </c>
      <c r="N565" s="3"/>
      <c r="O565" s="3"/>
      <c r="P565" s="3"/>
      <c r="Q565" s="3"/>
      <c r="R565" s="18"/>
      <c r="S565" s="3"/>
      <c r="V565" s="17"/>
      <c r="X565" s="9" t="str">
        <f>IF(C561&lt;0,"SALDO ADELANTADO","SALDO A FAVOR'")</f>
        <v>SALDO ADELANTADO</v>
      </c>
      <c r="Y565" s="10">
        <f>IF(C561&lt;=0,C561*-1)</f>
        <v>4750.2982550000015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10</v>
      </c>
      <c r="C566" s="10">
        <f>R574</f>
        <v>380</v>
      </c>
      <c r="E566" s="4">
        <v>45072</v>
      </c>
      <c r="F566" s="3" t="s">
        <v>149</v>
      </c>
      <c r="G566" s="3" t="s">
        <v>152</v>
      </c>
      <c r="H566" s="5">
        <v>190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10</v>
      </c>
      <c r="Y566" s="10">
        <f>AN574</f>
        <v>1825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11</v>
      </c>
      <c r="C567" s="10"/>
      <c r="E567" s="4">
        <v>45073</v>
      </c>
      <c r="F567" s="3" t="s">
        <v>149</v>
      </c>
      <c r="G567" s="3" t="s">
        <v>141</v>
      </c>
      <c r="H567" s="5">
        <v>170</v>
      </c>
      <c r="I567" t="s">
        <v>173</v>
      </c>
      <c r="N567" s="3"/>
      <c r="O567" s="3"/>
      <c r="P567" s="3"/>
      <c r="Q567" s="3"/>
      <c r="R567" s="18"/>
      <c r="S567" s="3"/>
      <c r="V567" s="17"/>
      <c r="X567" s="11" t="s">
        <v>11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12</v>
      </c>
      <c r="C568" s="10"/>
      <c r="E568" s="4">
        <v>45085</v>
      </c>
      <c r="F568" s="3" t="s">
        <v>1067</v>
      </c>
      <c r="G568" s="3" t="s">
        <v>276</v>
      </c>
      <c r="H568" s="5">
        <v>160</v>
      </c>
      <c r="I568" t="s">
        <v>174</v>
      </c>
      <c r="N568" s="3"/>
      <c r="O568" s="3"/>
      <c r="P568" s="3"/>
      <c r="Q568" s="3"/>
      <c r="R568" s="18"/>
      <c r="S568" s="3"/>
      <c r="V568" s="17"/>
      <c r="X568" s="11" t="s">
        <v>12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13</v>
      </c>
      <c r="C569" s="10"/>
      <c r="E569" s="4">
        <v>45111</v>
      </c>
      <c r="F569" s="3" t="s">
        <v>87</v>
      </c>
      <c r="G569" s="3" t="s">
        <v>141</v>
      </c>
      <c r="H569" s="5">
        <v>150</v>
      </c>
      <c r="I569" t="s">
        <v>174</v>
      </c>
      <c r="N569" s="3"/>
      <c r="O569" s="3"/>
      <c r="P569" s="3"/>
      <c r="Q569" s="3"/>
      <c r="R569" s="18"/>
      <c r="S569" s="3"/>
      <c r="V569" s="17"/>
      <c r="X569" s="11" t="s">
        <v>13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14</v>
      </c>
      <c r="C570" s="10"/>
      <c r="E570" s="4">
        <v>45104</v>
      </c>
      <c r="F570" s="3" t="s">
        <v>87</v>
      </c>
      <c r="G570" s="3" t="s">
        <v>141</v>
      </c>
      <c r="H570" s="5">
        <v>140</v>
      </c>
      <c r="I570" t="s">
        <v>174</v>
      </c>
      <c r="N570" s="3"/>
      <c r="O570" s="3"/>
      <c r="P570" s="3"/>
      <c r="Q570" s="3"/>
      <c r="R570" s="18"/>
      <c r="S570" s="3"/>
      <c r="V570" s="17"/>
      <c r="X570" s="11" t="s">
        <v>14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15</v>
      </c>
      <c r="C571" s="10"/>
      <c r="E571" s="4">
        <v>45051</v>
      </c>
      <c r="F571" s="3" t="s">
        <v>181</v>
      </c>
      <c r="G571" s="3" t="s">
        <v>89</v>
      </c>
      <c r="H571" s="5">
        <v>210</v>
      </c>
      <c r="I571" t="s">
        <v>174</v>
      </c>
      <c r="N571" s="3"/>
      <c r="O571" s="3"/>
      <c r="P571" s="3"/>
      <c r="Q571" s="3"/>
      <c r="R571" s="18"/>
      <c r="S571" s="3"/>
      <c r="V571" s="17"/>
      <c r="X571" s="11" t="s">
        <v>15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16</v>
      </c>
      <c r="C572" s="10"/>
      <c r="E572" s="25">
        <v>45048</v>
      </c>
      <c r="F572" s="3" t="s">
        <v>1074</v>
      </c>
      <c r="G572" s="3" t="s">
        <v>182</v>
      </c>
      <c r="H572" s="5">
        <v>190</v>
      </c>
      <c r="I572" t="s">
        <v>173</v>
      </c>
      <c r="N572" s="3"/>
      <c r="O572" s="3"/>
      <c r="P572" s="3"/>
      <c r="Q572" s="3"/>
      <c r="R572" s="18"/>
      <c r="S572" s="3"/>
      <c r="V572" s="17"/>
      <c r="X572" s="11" t="s">
        <v>16</v>
      </c>
      <c r="Y572" s="10"/>
      <c r="AA572" s="212" t="s">
        <v>7</v>
      </c>
      <c r="AB572" s="213"/>
      <c r="AC572" s="214"/>
      <c r="AD572" s="5">
        <f>SUM(AD558:AD571)</f>
        <v>461.08</v>
      </c>
      <c r="AJ572" s="3"/>
      <c r="AK572" s="3"/>
      <c r="AL572" s="3"/>
      <c r="AM572" s="3"/>
      <c r="AN572" s="18"/>
      <c r="AO572" s="3"/>
    </row>
    <row r="573" spans="2:41">
      <c r="B573" s="11" t="s">
        <v>1073</v>
      </c>
      <c r="C573" s="27">
        <f>T582</f>
        <v>607.56899999999996</v>
      </c>
      <c r="E573" s="212" t="s">
        <v>7</v>
      </c>
      <c r="F573" s="213"/>
      <c r="G573" s="214"/>
      <c r="H573" s="18">
        <f>SUM(H558:H572)</f>
        <v>2915</v>
      </c>
      <c r="N573" s="3"/>
      <c r="O573" s="3"/>
      <c r="P573" s="3"/>
      <c r="Q573" s="3"/>
      <c r="R573" s="18"/>
      <c r="S573" s="3"/>
      <c r="V573" s="17"/>
      <c r="X573" s="11" t="s">
        <v>17</v>
      </c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212" t="s">
        <v>7</v>
      </c>
      <c r="O574" s="213"/>
      <c r="P574" s="213"/>
      <c r="Q574" s="214"/>
      <c r="R574" s="18">
        <f>SUM(R558:R573)</f>
        <v>380</v>
      </c>
      <c r="S574" s="3"/>
      <c r="V574" s="17"/>
      <c r="X574" s="12"/>
      <c r="Y574" s="10"/>
      <c r="AJ574" s="212" t="s">
        <v>7</v>
      </c>
      <c r="AK574" s="213"/>
      <c r="AL574" s="213"/>
      <c r="AM574" s="214"/>
      <c r="AN574" s="18">
        <f>SUM(AN558:AN573)</f>
        <v>1825</v>
      </c>
      <c r="AO574" s="3"/>
    </row>
    <row r="575" spans="2:41" ht="15.75" thickBot="1">
      <c r="B575" s="12"/>
      <c r="C575" s="10"/>
      <c r="N575" t="s">
        <v>1072</v>
      </c>
      <c r="O575" s="169">
        <v>0.68486111111111114</v>
      </c>
      <c r="P575">
        <v>20230703</v>
      </c>
      <c r="Q575" s="154" t="s">
        <v>469</v>
      </c>
      <c r="R575" t="s">
        <v>973</v>
      </c>
      <c r="S575" t="s">
        <v>474</v>
      </c>
      <c r="T575">
        <v>70.02</v>
      </c>
      <c r="U575">
        <v>40.011000000000003</v>
      </c>
      <c r="V575" s="17"/>
      <c r="X575" s="12"/>
      <c r="Y575" s="10"/>
    </row>
    <row r="576" spans="2:41" ht="15.75" thickBot="1">
      <c r="B576" s="12"/>
      <c r="C576" s="10"/>
      <c r="N576" t="s">
        <v>1072</v>
      </c>
      <c r="O576" s="169">
        <v>0.93024305555555553</v>
      </c>
      <c r="P576">
        <v>20230703</v>
      </c>
      <c r="Q576" t="s">
        <v>467</v>
      </c>
      <c r="R576" t="s">
        <v>973</v>
      </c>
      <c r="S576" t="s">
        <v>474</v>
      </c>
      <c r="T576" s="165">
        <v>80.019000000000005</v>
      </c>
      <c r="U576" s="165">
        <v>45.725000000000001</v>
      </c>
      <c r="V576" s="17"/>
      <c r="X576" s="12"/>
      <c r="Y576" s="10"/>
    </row>
    <row r="577" spans="2:27" ht="15.75" thickBot="1">
      <c r="B577" s="12"/>
      <c r="C577" s="10"/>
      <c r="E577" s="14"/>
      <c r="N577" t="s">
        <v>1072</v>
      </c>
      <c r="O577" s="169">
        <v>0.51952546296296298</v>
      </c>
      <c r="P577">
        <v>20230707</v>
      </c>
      <c r="Q577" t="s">
        <v>469</v>
      </c>
      <c r="R577" t="s">
        <v>973</v>
      </c>
      <c r="S577" t="s">
        <v>474</v>
      </c>
      <c r="T577" s="165">
        <v>105.01</v>
      </c>
      <c r="U577" s="165">
        <v>60.003</v>
      </c>
      <c r="V577" s="17"/>
      <c r="X577" s="12"/>
      <c r="Y577" s="10"/>
      <c r="AA577" s="14"/>
    </row>
    <row r="578" spans="2:27" ht="15.75" thickBot="1">
      <c r="B578" s="12"/>
      <c r="C578" s="10"/>
      <c r="N578" t="s">
        <v>1072</v>
      </c>
      <c r="O578" s="169">
        <v>0.76378472222222227</v>
      </c>
      <c r="P578">
        <v>20230710</v>
      </c>
      <c r="Q578" s="154" t="s">
        <v>467</v>
      </c>
      <c r="R578" t="s">
        <v>973</v>
      </c>
      <c r="S578" t="s">
        <v>474</v>
      </c>
      <c r="T578">
        <v>92.01</v>
      </c>
      <c r="U578">
        <v>52.575000000000003</v>
      </c>
      <c r="V578" s="17"/>
      <c r="X578" s="12"/>
      <c r="Y578" s="10"/>
    </row>
    <row r="579" spans="2:27" ht="15.75" thickBot="1">
      <c r="B579" s="12"/>
      <c r="C579" s="10"/>
      <c r="N579" t="s">
        <v>1072</v>
      </c>
      <c r="O579" s="169">
        <v>0.73078703703703696</v>
      </c>
      <c r="P579">
        <v>20230712</v>
      </c>
      <c r="Q579" t="s">
        <v>469</v>
      </c>
      <c r="R579" t="s">
        <v>973</v>
      </c>
      <c r="S579" t="s">
        <v>474</v>
      </c>
      <c r="T579" s="165">
        <v>60</v>
      </c>
      <c r="U579" s="165">
        <v>34.286999999999999</v>
      </c>
      <c r="V579" s="17"/>
      <c r="X579" s="12"/>
      <c r="Y579" s="10"/>
    </row>
    <row r="580" spans="2:27" ht="15.75" thickBot="1">
      <c r="B580" s="12"/>
      <c r="C580" s="10"/>
      <c r="N580" t="s">
        <v>1072</v>
      </c>
      <c r="O580" s="169">
        <v>0.58202546296296298</v>
      </c>
      <c r="P580">
        <v>20230714</v>
      </c>
      <c r="Q580" t="s">
        <v>467</v>
      </c>
      <c r="R580" t="s">
        <v>973</v>
      </c>
      <c r="S580" t="s">
        <v>474</v>
      </c>
      <c r="T580" s="165">
        <v>104.01</v>
      </c>
      <c r="U580" s="165">
        <v>59.433</v>
      </c>
      <c r="V580" s="17"/>
      <c r="X580" s="12"/>
      <c r="Y580" s="10"/>
    </row>
    <row r="581" spans="2:27" ht="22.5" customHeight="1" thickBot="1">
      <c r="B581" s="12"/>
      <c r="C581" s="10"/>
      <c r="N581" s="151" t="s">
        <v>1072</v>
      </c>
      <c r="O581" s="170">
        <v>0.72013888888888899</v>
      </c>
      <c r="P581" s="151">
        <v>20230715</v>
      </c>
      <c r="Q581" s="153" t="s">
        <v>469</v>
      </c>
      <c r="R581" s="151" t="s">
        <v>973</v>
      </c>
      <c r="S581" s="151" t="s">
        <v>474</v>
      </c>
      <c r="T581">
        <v>96.5</v>
      </c>
      <c r="U581">
        <v>55.143999999999998</v>
      </c>
      <c r="V581" s="17"/>
      <c r="X581" s="12"/>
      <c r="Y581" s="10"/>
    </row>
    <row r="582" spans="2:27">
      <c r="B582" s="15" t="s">
        <v>18</v>
      </c>
      <c r="C582" s="16">
        <f>SUM(C565:C581)</f>
        <v>7665.2982550000015</v>
      </c>
      <c r="D582" t="s">
        <v>22</v>
      </c>
      <c r="E582" t="s">
        <v>21</v>
      </c>
      <c r="T582" s="1">
        <f>SUM(T575:T581)</f>
        <v>607.56899999999996</v>
      </c>
      <c r="V582" s="17"/>
      <c r="X582" s="15" t="s">
        <v>18</v>
      </c>
      <c r="Y582" s="16">
        <f>SUM(Y565:Y581)</f>
        <v>6575.2982550000015</v>
      </c>
      <c r="Z582" t="s">
        <v>22</v>
      </c>
      <c r="AA582" t="s">
        <v>21</v>
      </c>
    </row>
    <row r="583" spans="2:27">
      <c r="E583" s="1" t="s">
        <v>19</v>
      </c>
      <c r="V583" s="17"/>
      <c r="AA583" s="1" t="s">
        <v>19</v>
      </c>
    </row>
    <row r="584" spans="2:27">
      <c r="V584" s="17"/>
    </row>
    <row r="585" spans="2:27">
      <c r="V585" s="17"/>
    </row>
    <row r="586" spans="2:27">
      <c r="V586" s="17"/>
    </row>
    <row r="587" spans="2:27">
      <c r="V587" s="17"/>
    </row>
    <row r="588" spans="2:27">
      <c r="V588" s="17"/>
    </row>
    <row r="589" spans="2:27">
      <c r="V589" s="17"/>
    </row>
    <row r="590" spans="2:27">
      <c r="V590" s="17"/>
    </row>
    <row r="591" spans="2:27">
      <c r="V591" s="17"/>
    </row>
    <row r="592" spans="2:27">
      <c r="V592" s="17"/>
    </row>
    <row r="593" spans="2:41">
      <c r="V593" s="17"/>
    </row>
    <row r="594" spans="2:41" ht="26.25">
      <c r="I594" s="75"/>
      <c r="V594" s="17"/>
    </row>
    <row r="595" spans="2:41" ht="26.25">
      <c r="I595" s="75"/>
      <c r="V595" s="17"/>
    </row>
    <row r="596" spans="2:41">
      <c r="V596" s="17"/>
      <c r="AC596" s="215" t="s">
        <v>29</v>
      </c>
      <c r="AD596" s="215"/>
      <c r="AE596" s="215"/>
    </row>
    <row r="597" spans="2:41" ht="21" customHeight="1">
      <c r="H597" s="75" t="s">
        <v>28</v>
      </c>
      <c r="J597" s="75"/>
      <c r="V597" s="17"/>
      <c r="AC597" s="215"/>
      <c r="AD597" s="215"/>
      <c r="AE597" s="215"/>
    </row>
    <row r="598" spans="2:41" ht="15" customHeight="1">
      <c r="H598" s="75"/>
      <c r="J598" s="75"/>
      <c r="V598" s="17"/>
      <c r="AC598" s="215"/>
      <c r="AD598" s="215"/>
      <c r="AE598" s="215"/>
    </row>
    <row r="599" spans="2:41">
      <c r="V599" s="17"/>
    </row>
    <row r="600" spans="2:41">
      <c r="V600" s="17"/>
    </row>
    <row r="601" spans="2:41" ht="23.25">
      <c r="B601" s="22" t="s">
        <v>68</v>
      </c>
      <c r="V601" s="17"/>
      <c r="X601" s="22" t="s">
        <v>68</v>
      </c>
    </row>
    <row r="602" spans="2:41" ht="23.25">
      <c r="B602" s="23" t="s">
        <v>32</v>
      </c>
      <c r="C602" s="20">
        <f>IF(X556="PAGADO",0,Y561)</f>
        <v>-6114.2182550000016</v>
      </c>
      <c r="E602" s="217" t="s">
        <v>273</v>
      </c>
      <c r="F602" s="217"/>
      <c r="G602" s="217"/>
      <c r="H602" s="217"/>
      <c r="V602" s="17"/>
      <c r="X602" s="23" t="s">
        <v>32</v>
      </c>
      <c r="Y602" s="20">
        <f>IF(B602="PAGADO",0,C607)</f>
        <v>-6951.6202550000016</v>
      </c>
      <c r="AA602" s="217" t="s">
        <v>273</v>
      </c>
      <c r="AB602" s="217"/>
      <c r="AC602" s="217"/>
      <c r="AD602" s="217"/>
    </row>
    <row r="603" spans="2:41">
      <c r="B603" s="1" t="s">
        <v>0</v>
      </c>
      <c r="C603" s="19">
        <f>H618</f>
        <v>1860</v>
      </c>
      <c r="E603" s="2" t="s">
        <v>1</v>
      </c>
      <c r="F603" s="2" t="s">
        <v>2</v>
      </c>
      <c r="G603" s="2" t="s">
        <v>3</v>
      </c>
      <c r="H603" s="2" t="s">
        <v>4</v>
      </c>
      <c r="N603" s="2" t="s">
        <v>1</v>
      </c>
      <c r="O603" s="2" t="s">
        <v>5</v>
      </c>
      <c r="P603" s="2" t="s">
        <v>4</v>
      </c>
      <c r="Q603" s="2" t="s">
        <v>6</v>
      </c>
      <c r="R603" s="2" t="s">
        <v>7</v>
      </c>
      <c r="S603" s="3"/>
      <c r="V603" s="17"/>
      <c r="X603" s="1" t="s">
        <v>0</v>
      </c>
      <c r="Y603" s="19">
        <f>AD618</f>
        <v>1715.3400000000001</v>
      </c>
      <c r="AA603" s="2" t="s">
        <v>1</v>
      </c>
      <c r="AB603" s="2" t="s">
        <v>2</v>
      </c>
      <c r="AC603" s="2" t="s">
        <v>3</v>
      </c>
      <c r="AD603" s="2" t="s">
        <v>4</v>
      </c>
      <c r="AJ603" s="2" t="s">
        <v>1</v>
      </c>
      <c r="AK603" s="2" t="s">
        <v>5</v>
      </c>
      <c r="AL603" s="2" t="s">
        <v>4</v>
      </c>
      <c r="AM603" s="2" t="s">
        <v>6</v>
      </c>
      <c r="AN603" s="2" t="s">
        <v>7</v>
      </c>
      <c r="AO603" s="3"/>
    </row>
    <row r="604" spans="2:41">
      <c r="C604" s="20"/>
      <c r="E604" s="4">
        <v>45093</v>
      </c>
      <c r="F604" s="3" t="s">
        <v>595</v>
      </c>
      <c r="G604" s="3" t="s">
        <v>200</v>
      </c>
      <c r="H604" s="5">
        <v>160</v>
      </c>
      <c r="I604" t="s">
        <v>173</v>
      </c>
      <c r="N604" s="25">
        <v>45134</v>
      </c>
      <c r="O604" s="3" t="s">
        <v>1098</v>
      </c>
      <c r="P604" s="3"/>
      <c r="Q604" s="3"/>
      <c r="R604" s="18">
        <v>300</v>
      </c>
      <c r="S604" s="3"/>
      <c r="V604" s="17"/>
      <c r="Y604" s="20"/>
      <c r="AA604" s="4">
        <v>45118</v>
      </c>
      <c r="AB604" s="3" t="s">
        <v>212</v>
      </c>
      <c r="AC604" s="3" t="s">
        <v>152</v>
      </c>
      <c r="AD604" s="5">
        <v>169.8</v>
      </c>
      <c r="AE604" t="s">
        <v>174</v>
      </c>
      <c r="AJ604" s="25">
        <v>45142</v>
      </c>
      <c r="AK604" s="3" t="s">
        <v>1167</v>
      </c>
      <c r="AL604" s="3"/>
      <c r="AM604" s="3"/>
      <c r="AN604" s="18">
        <v>195</v>
      </c>
      <c r="AO604" s="3"/>
    </row>
    <row r="605" spans="2:41">
      <c r="B605" s="1" t="s">
        <v>24</v>
      </c>
      <c r="C605" s="19">
        <f>IF(C602&gt;0,C602+C603,C603)</f>
        <v>1860</v>
      </c>
      <c r="E605" s="4">
        <v>45106</v>
      </c>
      <c r="F605" s="3" t="s">
        <v>194</v>
      </c>
      <c r="G605" s="3" t="s">
        <v>189</v>
      </c>
      <c r="H605" s="5">
        <v>580</v>
      </c>
      <c r="I605" t="s">
        <v>174</v>
      </c>
      <c r="N605" s="25">
        <v>45135</v>
      </c>
      <c r="O605" s="3" t="s">
        <v>1098</v>
      </c>
      <c r="P605" s="3"/>
      <c r="Q605" s="3"/>
      <c r="R605" s="18">
        <v>200</v>
      </c>
      <c r="S605" s="3"/>
      <c r="V605" s="17"/>
      <c r="X605" s="1" t="s">
        <v>24</v>
      </c>
      <c r="Y605" s="19">
        <f>IF(Y602&gt;0,Y602+Y603,Y603)</f>
        <v>1715.3400000000001</v>
      </c>
      <c r="AA605" s="4">
        <v>45126</v>
      </c>
      <c r="AB605" s="3" t="s">
        <v>1171</v>
      </c>
      <c r="AC605" s="3" t="s">
        <v>212</v>
      </c>
      <c r="AD605" s="5">
        <v>145.54</v>
      </c>
      <c r="AE605" t="s">
        <v>174</v>
      </c>
      <c r="AJ605" s="25">
        <v>45146</v>
      </c>
      <c r="AK605" s="3" t="s">
        <v>1179</v>
      </c>
      <c r="AL605" s="3"/>
      <c r="AM605" s="3"/>
      <c r="AN605" s="18">
        <v>59.09</v>
      </c>
      <c r="AO605" s="3"/>
    </row>
    <row r="606" spans="2:41">
      <c r="B606" s="1" t="s">
        <v>9</v>
      </c>
      <c r="C606" s="20">
        <f>C629</f>
        <v>8811.6202550000016</v>
      </c>
      <c r="E606" s="4">
        <v>45113</v>
      </c>
      <c r="F606" s="3" t="s">
        <v>194</v>
      </c>
      <c r="G606" s="3" t="s">
        <v>141</v>
      </c>
      <c r="H606" s="5">
        <v>180</v>
      </c>
      <c r="I606" t="s">
        <v>173</v>
      </c>
      <c r="N606" s="25">
        <v>45139</v>
      </c>
      <c r="O606" s="3" t="s">
        <v>1106</v>
      </c>
      <c r="P606" s="3"/>
      <c r="Q606" s="3"/>
      <c r="R606" s="18">
        <v>200</v>
      </c>
      <c r="S606" s="3"/>
      <c r="V606" s="17"/>
      <c r="X606" s="1" t="s">
        <v>9</v>
      </c>
      <c r="Y606" s="20">
        <f>Y629</f>
        <v>8364.8002550000019</v>
      </c>
      <c r="AA606" s="4">
        <v>45124</v>
      </c>
      <c r="AB606" s="3" t="s">
        <v>201</v>
      </c>
      <c r="AC606" s="3" t="s">
        <v>155</v>
      </c>
      <c r="AD606" s="5">
        <v>320</v>
      </c>
      <c r="AE606" t="s">
        <v>173</v>
      </c>
      <c r="AJ606" s="25">
        <v>45146</v>
      </c>
      <c r="AK606" s="3" t="s">
        <v>631</v>
      </c>
      <c r="AL606" s="3"/>
      <c r="AM606" s="3"/>
      <c r="AN606" s="18">
        <v>59.09</v>
      </c>
      <c r="AO606" s="3"/>
    </row>
    <row r="607" spans="2:41">
      <c r="B607" s="6" t="s">
        <v>25</v>
      </c>
      <c r="C607" s="21">
        <f>C605-C606</f>
        <v>-6951.6202550000016</v>
      </c>
      <c r="E607" s="4">
        <v>45114</v>
      </c>
      <c r="F607" s="3" t="s">
        <v>194</v>
      </c>
      <c r="G607" s="3" t="s">
        <v>143</v>
      </c>
      <c r="H607" s="5">
        <v>200</v>
      </c>
      <c r="I607" t="s">
        <v>173</v>
      </c>
      <c r="N607" s="25">
        <v>45140</v>
      </c>
      <c r="O607" s="3" t="s">
        <v>1108</v>
      </c>
      <c r="P607" s="3"/>
      <c r="Q607" s="3"/>
      <c r="R607" s="18">
        <v>50</v>
      </c>
      <c r="S607" s="3"/>
      <c r="V607" s="17"/>
      <c r="X607" s="6" t="s">
        <v>8</v>
      </c>
      <c r="Y607" s="21">
        <f>Y605-Y606</f>
        <v>-6649.4602550000018</v>
      </c>
      <c r="AA607" s="4">
        <v>45126</v>
      </c>
      <c r="AB607" s="3" t="s">
        <v>201</v>
      </c>
      <c r="AC607" s="3" t="s">
        <v>1173</v>
      </c>
      <c r="AD607" s="5">
        <v>580</v>
      </c>
      <c r="AE607" t="s">
        <v>173</v>
      </c>
      <c r="AJ607" s="25">
        <v>45146</v>
      </c>
      <c r="AK607" s="3" t="s">
        <v>460</v>
      </c>
      <c r="AL607" s="3"/>
      <c r="AM607" s="3"/>
      <c r="AN607" s="18">
        <v>1040</v>
      </c>
      <c r="AO607" s="3"/>
    </row>
    <row r="608" spans="2:41" ht="26.25">
      <c r="B608" s="218" t="str">
        <f>IF(C607&lt;0,"NO PAGAR","COBRAR")</f>
        <v>NO PAGAR</v>
      </c>
      <c r="C608" s="218"/>
      <c r="E608" s="4">
        <v>45117</v>
      </c>
      <c r="F608" s="3" t="s">
        <v>88</v>
      </c>
      <c r="G608" s="3" t="s">
        <v>200</v>
      </c>
      <c r="H608" s="5">
        <v>200</v>
      </c>
      <c r="I608" t="s">
        <v>174</v>
      </c>
      <c r="N608" s="25">
        <v>45140</v>
      </c>
      <c r="O608" s="3" t="s">
        <v>1110</v>
      </c>
      <c r="P608" s="3"/>
      <c r="Q608" s="3"/>
      <c r="R608" s="18">
        <v>300</v>
      </c>
      <c r="S608" s="3"/>
      <c r="V608" s="17"/>
      <c r="X608" s="218" t="str">
        <f>IF(Y607&lt;0,"NO PAGAR","COBRAR")</f>
        <v>NO PAGAR</v>
      </c>
      <c r="Y608" s="218"/>
      <c r="AA608" s="4">
        <v>45127</v>
      </c>
      <c r="AB608" s="3" t="s">
        <v>201</v>
      </c>
      <c r="AC608" s="3" t="s">
        <v>141</v>
      </c>
      <c r="AD608" s="5">
        <v>180</v>
      </c>
      <c r="AE608" t="s">
        <v>174</v>
      </c>
      <c r="AJ608" s="3"/>
      <c r="AK608" s="3"/>
      <c r="AL608" s="3"/>
      <c r="AM608" s="3"/>
      <c r="AN608" s="18"/>
      <c r="AO608" s="3"/>
    </row>
    <row r="609" spans="2:41">
      <c r="B609" s="210" t="s">
        <v>9</v>
      </c>
      <c r="C609" s="211"/>
      <c r="E609" s="4">
        <v>45118</v>
      </c>
      <c r="F609" s="3" t="s">
        <v>88</v>
      </c>
      <c r="G609" s="3" t="s">
        <v>169</v>
      </c>
      <c r="H609" s="5">
        <v>150</v>
      </c>
      <c r="I609" t="s">
        <v>173</v>
      </c>
      <c r="N609" s="25">
        <v>45140</v>
      </c>
      <c r="O609" s="3" t="s">
        <v>1111</v>
      </c>
      <c r="P609" s="3"/>
      <c r="Q609" s="3"/>
      <c r="R609" s="18">
        <v>700</v>
      </c>
      <c r="S609" s="3"/>
      <c r="V609" s="17"/>
      <c r="X609" s="210" t="s">
        <v>9</v>
      </c>
      <c r="Y609" s="211"/>
      <c r="AA609" s="4">
        <v>45103</v>
      </c>
      <c r="AB609" s="3" t="s">
        <v>595</v>
      </c>
      <c r="AC609" s="3" t="s">
        <v>212</v>
      </c>
      <c r="AD609" s="5">
        <v>160</v>
      </c>
      <c r="AE609" t="s">
        <v>173</v>
      </c>
      <c r="AJ609" s="3"/>
      <c r="AK609" s="3"/>
      <c r="AL609" s="3"/>
      <c r="AM609" s="3"/>
      <c r="AN609" s="18"/>
      <c r="AO609" s="3"/>
    </row>
    <row r="610" spans="2:41">
      <c r="B610" s="9" t="str">
        <f>IF(C643&lt;0,"SALDO A FAVOR","SALDO ADELANTAD0'")</f>
        <v>SALDO ADELANTAD0'</v>
      </c>
      <c r="C610" s="10">
        <f>IF(Y561&lt;=0,Y561*-1)</f>
        <v>6114.2182550000016</v>
      </c>
      <c r="E610" s="4">
        <v>45126</v>
      </c>
      <c r="F610" s="3" t="s">
        <v>88</v>
      </c>
      <c r="G610" s="3" t="s">
        <v>200</v>
      </c>
      <c r="H610" s="5">
        <v>150</v>
      </c>
      <c r="I610" t="s">
        <v>174</v>
      </c>
      <c r="N610" s="25">
        <v>45140</v>
      </c>
      <c r="O610" s="3" t="s">
        <v>1115</v>
      </c>
      <c r="P610" s="3"/>
      <c r="Q610" s="3"/>
      <c r="R610" s="18">
        <v>56</v>
      </c>
      <c r="S610" s="3"/>
      <c r="V610" s="17"/>
      <c r="X610" s="9" t="str">
        <f>IF(C607&lt;0,"SALDO ADELANTADO","SALDO A FAVOR'")</f>
        <v>SALDO ADELANTADO</v>
      </c>
      <c r="Y610" s="10">
        <f>IF(C607&lt;=0,C607*-1)</f>
        <v>6951.6202550000016</v>
      </c>
      <c r="AA610" s="4">
        <v>45112</v>
      </c>
      <c r="AB610" s="3" t="s">
        <v>212</v>
      </c>
      <c r="AC610" s="3" t="s">
        <v>595</v>
      </c>
      <c r="AD610" s="5">
        <v>160</v>
      </c>
      <c r="AE610" t="s">
        <v>174</v>
      </c>
      <c r="AJ610" s="3"/>
      <c r="AK610" s="3"/>
      <c r="AL610" s="3"/>
      <c r="AM610" s="3"/>
      <c r="AN610" s="18"/>
      <c r="AO610" s="3"/>
    </row>
    <row r="611" spans="2:41">
      <c r="B611" s="11" t="s">
        <v>10</v>
      </c>
      <c r="C611" s="10">
        <f>R620</f>
        <v>1852</v>
      </c>
      <c r="E611" s="4">
        <v>45087</v>
      </c>
      <c r="F611" s="3" t="s">
        <v>589</v>
      </c>
      <c r="G611" s="3" t="s">
        <v>200</v>
      </c>
      <c r="H611" s="5">
        <v>120</v>
      </c>
      <c r="I611" t="s">
        <v>173</v>
      </c>
      <c r="N611" s="25">
        <v>45140</v>
      </c>
      <c r="O611" s="3" t="s">
        <v>1127</v>
      </c>
      <c r="P611" s="3"/>
      <c r="Q611" s="3"/>
      <c r="R611" s="18">
        <v>46</v>
      </c>
      <c r="S611" s="3"/>
      <c r="V611" s="17"/>
      <c r="X611" s="11" t="s">
        <v>10</v>
      </c>
      <c r="Y611" s="10">
        <f>AN620</f>
        <v>1353.18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11</v>
      </c>
      <c r="C612" s="10">
        <v>80</v>
      </c>
      <c r="E612" s="4">
        <v>45100</v>
      </c>
      <c r="F612" s="3" t="s">
        <v>589</v>
      </c>
      <c r="G612" s="3" t="s">
        <v>200</v>
      </c>
      <c r="H612" s="5">
        <v>120</v>
      </c>
      <c r="I612" t="s">
        <v>174</v>
      </c>
      <c r="N612" s="3"/>
      <c r="O612" s="3"/>
      <c r="P612" s="3"/>
      <c r="Q612" s="3"/>
      <c r="R612" s="18"/>
      <c r="S612" s="3"/>
      <c r="V612" s="17"/>
      <c r="X612" s="11" t="s">
        <v>11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12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12</v>
      </c>
      <c r="Y613" s="10">
        <v>60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13</v>
      </c>
      <c r="C614" s="10">
        <v>20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13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14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14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15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15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16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16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17</v>
      </c>
      <c r="C618" s="10">
        <f>R629</f>
        <v>745.40200000000004</v>
      </c>
      <c r="E618" s="212" t="s">
        <v>7</v>
      </c>
      <c r="F618" s="213"/>
      <c r="G618" s="214"/>
      <c r="H618" s="5">
        <f>SUM(H604:H617)</f>
        <v>1860</v>
      </c>
      <c r="N618" s="3"/>
      <c r="O618" s="3"/>
      <c r="P618" s="3"/>
      <c r="Q618" s="3"/>
      <c r="R618" s="18"/>
      <c r="S618" s="3"/>
      <c r="V618" s="17"/>
      <c r="X618" s="11" t="s">
        <v>17</v>
      </c>
      <c r="Y618" s="10"/>
      <c r="AA618" s="212" t="s">
        <v>7</v>
      </c>
      <c r="AB618" s="213"/>
      <c r="AC618" s="214"/>
      <c r="AD618" s="5">
        <f>SUM(AD604:AD617)</f>
        <v>1715.3400000000001</v>
      </c>
      <c r="AJ618" s="3"/>
      <c r="AK618" s="3"/>
      <c r="AL618" s="3"/>
      <c r="AM618" s="3"/>
      <c r="AN618" s="18"/>
      <c r="AO618" s="3"/>
    </row>
    <row r="619" spans="2:41">
      <c r="B619" s="12"/>
      <c r="C619" s="10"/>
      <c r="E619" s="13"/>
      <c r="F619" s="13"/>
      <c r="G619" s="13"/>
      <c r="N619" s="3"/>
      <c r="O619" s="3"/>
      <c r="P619" s="3"/>
      <c r="Q619" s="3"/>
      <c r="R619" s="18"/>
      <c r="S619" s="3"/>
      <c r="V619" s="17"/>
      <c r="X619" s="12"/>
      <c r="Y619" s="10"/>
      <c r="AA619" s="13"/>
      <c r="AB619" s="13"/>
      <c r="AC619" s="13"/>
      <c r="AJ619" s="3"/>
      <c r="AK619" s="3"/>
      <c r="AL619" s="3"/>
      <c r="AM619" s="3"/>
      <c r="AN619" s="18"/>
      <c r="AO619" s="3"/>
    </row>
    <row r="620" spans="2:41">
      <c r="B620" s="12"/>
      <c r="C620" s="10"/>
      <c r="N620" s="212" t="s">
        <v>7</v>
      </c>
      <c r="O620" s="213"/>
      <c r="P620" s="213"/>
      <c r="Q620" s="214"/>
      <c r="R620" s="18">
        <f>SUM(R604:R619)</f>
        <v>1852</v>
      </c>
      <c r="S620" s="3"/>
      <c r="V620" s="17"/>
      <c r="X620" s="12"/>
      <c r="Y620" s="10"/>
      <c r="AJ620" s="212" t="s">
        <v>7</v>
      </c>
      <c r="AK620" s="213"/>
      <c r="AL620" s="213"/>
      <c r="AM620" s="214"/>
      <c r="AN620" s="18">
        <f>SUM(AN604:AN619)</f>
        <v>1353.18</v>
      </c>
      <c r="AO620" s="3"/>
    </row>
    <row r="621" spans="2:41">
      <c r="B621" s="12"/>
      <c r="C621" s="10"/>
      <c r="N621" s="125" t="s">
        <v>469</v>
      </c>
      <c r="O621" s="126">
        <v>45126.966388890003</v>
      </c>
      <c r="P621" s="125" t="s">
        <v>474</v>
      </c>
      <c r="Q621" s="127">
        <v>73.144000000000005</v>
      </c>
      <c r="R621" s="127">
        <v>128.00200000000001</v>
      </c>
      <c r="S621" s="128" t="s">
        <v>1120</v>
      </c>
      <c r="V621" s="17"/>
      <c r="X621" s="12"/>
      <c r="Y621" s="10"/>
    </row>
    <row r="622" spans="2:41">
      <c r="B622" s="12"/>
      <c r="C622" s="10"/>
      <c r="N622" s="125" t="s">
        <v>467</v>
      </c>
      <c r="O622" s="126">
        <v>45124.58873843</v>
      </c>
      <c r="P622" s="125" t="s">
        <v>474</v>
      </c>
      <c r="Q622" s="127">
        <v>47.433999999999997</v>
      </c>
      <c r="R622" s="127">
        <v>83.01</v>
      </c>
      <c r="S622" s="128" t="s">
        <v>872</v>
      </c>
      <c r="V622" s="17"/>
      <c r="X622" s="12"/>
      <c r="Y622" s="10"/>
    </row>
    <row r="623" spans="2:41">
      <c r="B623" s="12"/>
      <c r="C623" s="10"/>
      <c r="E623" s="14"/>
      <c r="N623" s="125" t="s">
        <v>467</v>
      </c>
      <c r="O623" s="126">
        <v>45131.46287037</v>
      </c>
      <c r="P623" s="125" t="s">
        <v>474</v>
      </c>
      <c r="Q623" s="127">
        <v>54.292999999999999</v>
      </c>
      <c r="R623" s="127">
        <v>95.01</v>
      </c>
      <c r="S623" s="128" t="s">
        <v>872</v>
      </c>
      <c r="V623" s="17"/>
      <c r="X623" s="12"/>
      <c r="Y623" s="10"/>
      <c r="AA623" s="14"/>
    </row>
    <row r="624" spans="2:41">
      <c r="B624" s="12"/>
      <c r="C624" s="10"/>
      <c r="N624" s="125" t="s">
        <v>469</v>
      </c>
      <c r="O624" s="126">
        <v>45132.971944440003</v>
      </c>
      <c r="P624" s="125" t="s">
        <v>474</v>
      </c>
      <c r="Q624" s="127">
        <v>59.613</v>
      </c>
      <c r="R624" s="127">
        <v>104.32</v>
      </c>
      <c r="S624" s="128" t="s">
        <v>1119</v>
      </c>
      <c r="V624" s="17"/>
      <c r="X624" s="12"/>
      <c r="Y624" s="10"/>
    </row>
    <row r="625" spans="1:43">
      <c r="B625" s="12"/>
      <c r="C625" s="10"/>
      <c r="N625" s="125" t="s">
        <v>467</v>
      </c>
      <c r="O625" s="126">
        <v>45134.560659720002</v>
      </c>
      <c r="P625" s="125" t="s">
        <v>474</v>
      </c>
      <c r="Q625" s="127">
        <v>49.143000000000001</v>
      </c>
      <c r="R625" s="127">
        <v>86</v>
      </c>
      <c r="S625" s="128" t="s">
        <v>872</v>
      </c>
      <c r="V625" s="17"/>
      <c r="X625" s="12"/>
      <c r="Y625" s="10"/>
    </row>
    <row r="626" spans="1:43">
      <c r="B626" s="12"/>
      <c r="C626" s="10"/>
      <c r="N626" s="125" t="s">
        <v>469</v>
      </c>
      <c r="O626" s="126">
        <v>45135.212418980002</v>
      </c>
      <c r="P626" s="125" t="s">
        <v>474</v>
      </c>
      <c r="Q626" s="127">
        <v>65.716999999999999</v>
      </c>
      <c r="R626" s="127">
        <v>115</v>
      </c>
      <c r="S626" s="128" t="s">
        <v>902</v>
      </c>
      <c r="V626" s="17"/>
      <c r="X626" s="12"/>
      <c r="Y626" s="10"/>
    </row>
    <row r="627" spans="1:43">
      <c r="B627" s="12"/>
      <c r="C627" s="10"/>
      <c r="N627" s="125" t="s">
        <v>467</v>
      </c>
      <c r="O627" s="126">
        <v>45135.962974540002</v>
      </c>
      <c r="P627" s="125" t="s">
        <v>474</v>
      </c>
      <c r="Q627" s="127">
        <v>51.462000000000003</v>
      </c>
      <c r="R627" s="127">
        <v>90.06</v>
      </c>
      <c r="S627" s="130"/>
      <c r="V627" s="17"/>
      <c r="X627" s="12"/>
      <c r="Y627" s="10"/>
    </row>
    <row r="628" spans="1:43">
      <c r="B628" s="11"/>
      <c r="C628" s="10"/>
      <c r="N628" s="125" t="s">
        <v>469</v>
      </c>
      <c r="O628" s="126">
        <v>45136.104502319999</v>
      </c>
      <c r="P628" s="125" t="s">
        <v>474</v>
      </c>
      <c r="Q628" s="127">
        <v>25.143000000000001</v>
      </c>
      <c r="R628" s="127">
        <v>44</v>
      </c>
      <c r="S628" s="128" t="s">
        <v>902</v>
      </c>
      <c r="V628" s="17"/>
      <c r="X628" s="11"/>
      <c r="Y628" s="10"/>
    </row>
    <row r="629" spans="1:43">
      <c r="B629" s="15" t="s">
        <v>18</v>
      </c>
      <c r="C629" s="16">
        <f>SUM(C610:C628)</f>
        <v>8811.6202550000016</v>
      </c>
      <c r="R629" s="175">
        <f>SUM(R621:R628)</f>
        <v>745.40200000000004</v>
      </c>
      <c r="V629" s="17"/>
      <c r="X629" s="15" t="s">
        <v>18</v>
      </c>
      <c r="Y629" s="16">
        <f>SUM(Y610:Y628)</f>
        <v>8364.8002550000019</v>
      </c>
    </row>
    <row r="630" spans="1:43">
      <c r="D630" t="s">
        <v>22</v>
      </c>
      <c r="E630" t="s">
        <v>21</v>
      </c>
      <c r="V630" s="17"/>
      <c r="Z630" t="s">
        <v>22</v>
      </c>
      <c r="AA630" t="s">
        <v>21</v>
      </c>
    </row>
    <row r="631" spans="1:43">
      <c r="E631" s="1" t="s">
        <v>19</v>
      </c>
      <c r="V631" s="17"/>
      <c r="AA631" s="1" t="s">
        <v>19</v>
      </c>
    </row>
    <row r="632" spans="1:43">
      <c r="V632" s="17"/>
    </row>
    <row r="633" spans="1:43">
      <c r="V633" s="17"/>
    </row>
    <row r="634" spans="1:43">
      <c r="V634" s="17"/>
    </row>
    <row r="635" spans="1:43">
      <c r="I635" s="17"/>
      <c r="V635" s="17"/>
    </row>
    <row r="636" spans="1:43">
      <c r="I636" s="17"/>
      <c r="V636" s="17"/>
    </row>
    <row r="637" spans="1:43">
      <c r="I637" s="17"/>
      <c r="V637" s="17"/>
    </row>
    <row r="638" spans="1:43">
      <c r="A638" s="17"/>
      <c r="B638" s="17"/>
      <c r="C638" s="17"/>
      <c r="D638" s="17"/>
      <c r="E638" s="17"/>
      <c r="F638" s="17"/>
      <c r="G638" s="17"/>
      <c r="H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</row>
    <row r="639" spans="1:43" ht="26.25">
      <c r="A639" s="17"/>
      <c r="B639" s="17"/>
      <c r="C639" s="17"/>
      <c r="D639" s="17"/>
      <c r="E639" s="17"/>
      <c r="F639" s="17"/>
      <c r="G639" s="17"/>
      <c r="H639" s="17"/>
      <c r="I639" s="75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</row>
    <row r="640" spans="1:43" ht="26.25">
      <c r="A640" s="17"/>
      <c r="B640" s="17"/>
      <c r="C640" s="17"/>
      <c r="D640" s="17"/>
      <c r="E640" s="17"/>
      <c r="F640" s="17"/>
      <c r="G640" s="17"/>
      <c r="H640" s="17"/>
      <c r="I640" s="75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</row>
    <row r="641" spans="2:41">
      <c r="V641" s="17"/>
    </row>
    <row r="642" spans="2:41" ht="26.25" customHeight="1">
      <c r="H642" s="75" t="s">
        <v>30</v>
      </c>
      <c r="J642" s="75"/>
      <c r="V642" s="17"/>
      <c r="AA642" s="216" t="s">
        <v>31</v>
      </c>
      <c r="AB642" s="216"/>
      <c r="AC642" s="216"/>
    </row>
    <row r="643" spans="2:41" ht="15" customHeight="1">
      <c r="H643" s="75"/>
      <c r="J643" s="75"/>
      <c r="V643" s="17"/>
      <c r="AA643" s="216"/>
      <c r="AB643" s="216"/>
      <c r="AC643" s="216"/>
    </row>
    <row r="644" spans="2:41" ht="23.25">
      <c r="B644" s="24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IF(X602="PAGADO",0,Y607)</f>
        <v>-6649.4602550000018</v>
      </c>
      <c r="E645" s="217" t="s">
        <v>273</v>
      </c>
      <c r="F645" s="217"/>
      <c r="G645" s="217"/>
      <c r="H645" s="217"/>
      <c r="V645" s="17"/>
      <c r="X645" s="23" t="s">
        <v>32</v>
      </c>
      <c r="Y645" s="20">
        <f>IF(B1432="PAGADO",0,C650)</f>
        <v>-2759.4602550000018</v>
      </c>
      <c r="AA645" s="217" t="s">
        <v>273</v>
      </c>
      <c r="AB645" s="217"/>
      <c r="AC645" s="217"/>
      <c r="AD645" s="217"/>
    </row>
    <row r="646" spans="2:41">
      <c r="B646" s="1" t="s">
        <v>0</v>
      </c>
      <c r="C646" s="19">
        <f>H665</f>
        <v>4090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1780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>
        <v>45096</v>
      </c>
      <c r="F647" s="3" t="s">
        <v>144</v>
      </c>
      <c r="G647" s="3" t="s">
        <v>169</v>
      </c>
      <c r="H647" s="5">
        <v>170</v>
      </c>
      <c r="I647" t="s">
        <v>173</v>
      </c>
      <c r="N647" s="25">
        <v>45152</v>
      </c>
      <c r="O647" s="3" t="s">
        <v>1197</v>
      </c>
      <c r="P647" s="3"/>
      <c r="Q647" s="3"/>
      <c r="R647" s="18">
        <v>100</v>
      </c>
      <c r="S647" s="3"/>
      <c r="V647" s="17"/>
      <c r="Y647" s="20"/>
      <c r="AA647" s="4">
        <v>45112</v>
      </c>
      <c r="AB647" s="3" t="s">
        <v>292</v>
      </c>
      <c r="AC647" s="3" t="s">
        <v>98</v>
      </c>
      <c r="AD647" s="5">
        <v>110</v>
      </c>
      <c r="AE647" t="s">
        <v>174</v>
      </c>
      <c r="AJ647" s="25">
        <v>45155</v>
      </c>
      <c r="AK647" s="3" t="s">
        <v>1226</v>
      </c>
      <c r="AL647" s="3"/>
      <c r="AM647" s="3"/>
      <c r="AN647" s="18">
        <v>381.69</v>
      </c>
      <c r="AO647" s="3"/>
    </row>
    <row r="648" spans="2:41">
      <c r="B648" s="1" t="s">
        <v>24</v>
      </c>
      <c r="C648" s="19">
        <f>IF(C645&gt;0,C645+C646,C646)</f>
        <v>4090</v>
      </c>
      <c r="E648" s="4">
        <v>45119</v>
      </c>
      <c r="F648" s="3" t="s">
        <v>1206</v>
      </c>
      <c r="G648" s="3" t="s">
        <v>99</v>
      </c>
      <c r="H648" s="5">
        <v>285</v>
      </c>
      <c r="I648" t="s">
        <v>173</v>
      </c>
      <c r="N648" s="25">
        <v>45155</v>
      </c>
      <c r="O648" s="3" t="s">
        <v>447</v>
      </c>
      <c r="P648" s="3"/>
      <c r="Q648" s="3"/>
      <c r="R648" s="18">
        <v>100</v>
      </c>
      <c r="S648" s="3"/>
      <c r="V648" s="17"/>
      <c r="X648" s="1" t="s">
        <v>24</v>
      </c>
      <c r="Y648" s="19">
        <f>IF(Y645&gt;0,Y645+Y646,Y646)</f>
        <v>1780</v>
      </c>
      <c r="AA648" s="4">
        <v>45114</v>
      </c>
      <c r="AB648" s="3" t="s">
        <v>1222</v>
      </c>
      <c r="AC648" s="3" t="s">
        <v>200</v>
      </c>
      <c r="AD648" s="5">
        <v>210</v>
      </c>
      <c r="AE648" t="s">
        <v>174</v>
      </c>
      <c r="AJ648" s="25">
        <v>45156</v>
      </c>
      <c r="AK648" s="3" t="s">
        <v>1235</v>
      </c>
      <c r="AL648" s="3"/>
      <c r="AM648" s="3"/>
      <c r="AN648" s="18">
        <v>220</v>
      </c>
      <c r="AO648" s="3"/>
    </row>
    <row r="649" spans="2:41">
      <c r="B649" s="1" t="s">
        <v>9</v>
      </c>
      <c r="C649" s="20">
        <f>C670</f>
        <v>6849.4602550000018</v>
      </c>
      <c r="E649" s="4">
        <v>45119</v>
      </c>
      <c r="F649" s="3" t="s">
        <v>1206</v>
      </c>
      <c r="G649" s="3" t="s">
        <v>102</v>
      </c>
      <c r="H649" s="5">
        <v>285</v>
      </c>
      <c r="I649" t="s">
        <v>174</v>
      </c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Y670</f>
        <v>4433.0502550000019</v>
      </c>
      <c r="AA649" s="4">
        <v>45146</v>
      </c>
      <c r="AB649" s="3" t="s">
        <v>291</v>
      </c>
      <c r="AC649" s="3" t="s">
        <v>169</v>
      </c>
      <c r="AD649" s="5">
        <v>150</v>
      </c>
      <c r="AE649" t="s">
        <v>173</v>
      </c>
      <c r="AJ649" s="25">
        <v>45161</v>
      </c>
      <c r="AK649" s="3" t="s">
        <v>1244</v>
      </c>
      <c r="AL649" s="3"/>
      <c r="AM649" s="3"/>
      <c r="AN649" s="18">
        <v>350</v>
      </c>
      <c r="AO649" s="3"/>
    </row>
    <row r="650" spans="2:41">
      <c r="B650" s="6" t="s">
        <v>26</v>
      </c>
      <c r="C650" s="21">
        <f>C648-C649</f>
        <v>-2759.4602550000018</v>
      </c>
      <c r="E650" s="4">
        <v>45120</v>
      </c>
      <c r="F650" s="3" t="s">
        <v>1206</v>
      </c>
      <c r="G650" s="3" t="s">
        <v>99</v>
      </c>
      <c r="H650" s="5">
        <v>285</v>
      </c>
      <c r="I650" t="s">
        <v>174</v>
      </c>
      <c r="N650" s="3"/>
      <c r="O650" s="3"/>
      <c r="P650" s="3"/>
      <c r="Q650" s="3"/>
      <c r="R650" s="18"/>
      <c r="S650" s="3"/>
      <c r="V650" s="17"/>
      <c r="X650" s="6" t="s">
        <v>27</v>
      </c>
      <c r="Y650" s="21">
        <f>Y648-Y649</f>
        <v>-2653.0502550000019</v>
      </c>
      <c r="AA650" s="4">
        <v>45147</v>
      </c>
      <c r="AB650" s="3" t="s">
        <v>291</v>
      </c>
      <c r="AC650" s="3" t="s">
        <v>200</v>
      </c>
      <c r="AD650" s="5">
        <v>150</v>
      </c>
      <c r="AE650" t="s">
        <v>173</v>
      </c>
      <c r="AJ650" s="25">
        <v>45161</v>
      </c>
      <c r="AK650" s="3" t="s">
        <v>1258</v>
      </c>
      <c r="AL650" s="3"/>
      <c r="AM650" s="3"/>
      <c r="AN650" s="18">
        <v>200</v>
      </c>
      <c r="AO650" s="3" t="s">
        <v>174</v>
      </c>
    </row>
    <row r="651" spans="2:41" ht="23.25">
      <c r="B651" s="6"/>
      <c r="C651" s="7"/>
      <c r="E651" s="4">
        <v>45121</v>
      </c>
      <c r="F651" s="3" t="s">
        <v>1206</v>
      </c>
      <c r="G651" s="3" t="s">
        <v>102</v>
      </c>
      <c r="H651" s="5">
        <v>285</v>
      </c>
      <c r="I651" t="s">
        <v>174</v>
      </c>
      <c r="N651" s="3"/>
      <c r="O651" s="3"/>
      <c r="P651" s="3"/>
      <c r="Q651" s="3"/>
      <c r="R651" s="18"/>
      <c r="S651" s="3"/>
      <c r="V651" s="17"/>
      <c r="X651" s="219" t="str">
        <f>IF(Y650&lt;0,"NO PAGAR","COBRAR'")</f>
        <v>NO PAGAR</v>
      </c>
      <c r="Y651" s="219"/>
      <c r="AA651" s="4">
        <v>45097</v>
      </c>
      <c r="AB651" s="3" t="s">
        <v>144</v>
      </c>
      <c r="AC651" s="3" t="s">
        <v>169</v>
      </c>
      <c r="AD651" s="5">
        <v>170</v>
      </c>
      <c r="AE651" t="s">
        <v>173</v>
      </c>
      <c r="AJ651" s="3"/>
      <c r="AK651" s="3"/>
      <c r="AL651" s="3"/>
      <c r="AM651" s="3"/>
      <c r="AN651" s="18"/>
      <c r="AO651" s="3"/>
    </row>
    <row r="652" spans="2:41" ht="23.25">
      <c r="B652" s="219" t="str">
        <f>IF(C650&lt;0,"NO PAGAR","COBRAR'")</f>
        <v>NO PAGAR</v>
      </c>
      <c r="C652" s="219"/>
      <c r="E652" s="4">
        <v>45124</v>
      </c>
      <c r="F652" s="3" t="s">
        <v>1206</v>
      </c>
      <c r="G652" s="3" t="s">
        <v>99</v>
      </c>
      <c r="H652" s="5">
        <v>285</v>
      </c>
      <c r="I652" t="s">
        <v>174</v>
      </c>
      <c r="N652" s="3"/>
      <c r="O652" s="3"/>
      <c r="P652" s="3"/>
      <c r="Q652" s="3"/>
      <c r="R652" s="18"/>
      <c r="S652" s="3"/>
      <c r="V652" s="17"/>
      <c r="X652" s="6"/>
      <c r="Y652" s="8"/>
      <c r="AA652" s="4">
        <v>45106</v>
      </c>
      <c r="AB652" s="3" t="s">
        <v>144</v>
      </c>
      <c r="AC652" s="3" t="s">
        <v>152</v>
      </c>
      <c r="AD652" s="5">
        <v>190</v>
      </c>
      <c r="AE652" t="s">
        <v>173</v>
      </c>
      <c r="AJ652" s="3"/>
      <c r="AK652" s="3"/>
      <c r="AL652" s="3"/>
      <c r="AM652" s="3"/>
      <c r="AN652" s="18"/>
      <c r="AO652" s="3"/>
    </row>
    <row r="653" spans="2:41">
      <c r="B653" s="210" t="s">
        <v>9</v>
      </c>
      <c r="C653" s="211"/>
      <c r="E653" s="4">
        <v>45132</v>
      </c>
      <c r="F653" s="3" t="s">
        <v>1206</v>
      </c>
      <c r="G653" s="3" t="s">
        <v>102</v>
      </c>
      <c r="H653" s="5">
        <v>285</v>
      </c>
      <c r="I653" t="s">
        <v>174</v>
      </c>
      <c r="N653" s="3"/>
      <c r="O653" s="3"/>
      <c r="P653" s="3"/>
      <c r="Q653" s="3"/>
      <c r="R653" s="18"/>
      <c r="S653" s="3"/>
      <c r="V653" s="17"/>
      <c r="X653" s="210" t="s">
        <v>9</v>
      </c>
      <c r="Y653" s="211"/>
      <c r="AA653" s="4">
        <v>45110</v>
      </c>
      <c r="AB653" s="3" t="s">
        <v>144</v>
      </c>
      <c r="AC653" s="3" t="s">
        <v>170</v>
      </c>
      <c r="AD653" s="5">
        <v>380</v>
      </c>
      <c r="AE653" t="s">
        <v>173</v>
      </c>
      <c r="AJ653" s="3"/>
      <c r="AK653" s="3"/>
      <c r="AL653" s="3"/>
      <c r="AM653" s="3"/>
      <c r="AN653" s="18"/>
      <c r="AO653" s="3"/>
    </row>
    <row r="654" spans="2:41">
      <c r="B654" s="9" t="str">
        <f>IF(Y607&lt;0,"SALDO ADELANTADO","SALDO A FAVOR '")</f>
        <v>SALDO ADELANTADO</v>
      </c>
      <c r="C654" s="10">
        <f>IF(Y607&lt;=0,Y607*-1)</f>
        <v>6649.4602550000018</v>
      </c>
      <c r="E654" s="4">
        <v>45132</v>
      </c>
      <c r="F654" s="3" t="s">
        <v>1206</v>
      </c>
      <c r="G654" s="3" t="s">
        <v>101</v>
      </c>
      <c r="H654" s="5">
        <v>310</v>
      </c>
      <c r="I654" t="s">
        <v>173</v>
      </c>
      <c r="N654" s="3"/>
      <c r="O654" s="3"/>
      <c r="P654" s="3"/>
      <c r="Q654" s="3"/>
      <c r="R654" s="18"/>
      <c r="S654" s="3"/>
      <c r="V654" s="17"/>
      <c r="X654" s="9" t="str">
        <f>IF(C650&lt;0,"SALDO ADELANTADO","SALDO A FAVOR'")</f>
        <v>SALDO ADELANTADO</v>
      </c>
      <c r="Y654" s="10">
        <f>IF(C650&lt;=0,C650*-1)</f>
        <v>2759.4602550000018</v>
      </c>
      <c r="AA654" s="4">
        <v>45152</v>
      </c>
      <c r="AB654" s="3" t="s">
        <v>1262</v>
      </c>
      <c r="AC654" s="3"/>
      <c r="AD654" s="5">
        <v>100</v>
      </c>
      <c r="AE654" t="s">
        <v>174</v>
      </c>
      <c r="AJ654" s="3"/>
      <c r="AK654" s="3"/>
      <c r="AL654" s="3"/>
      <c r="AM654" s="3"/>
      <c r="AN654" s="18"/>
      <c r="AO654" s="3"/>
    </row>
    <row r="655" spans="2:41">
      <c r="B655" s="11" t="s">
        <v>10</v>
      </c>
      <c r="C655" s="10">
        <f>R663</f>
        <v>200</v>
      </c>
      <c r="E655" s="4">
        <v>45138</v>
      </c>
      <c r="F655" s="3" t="s">
        <v>1206</v>
      </c>
      <c r="G655" s="3" t="s">
        <v>1208</v>
      </c>
      <c r="H655" s="5">
        <v>330</v>
      </c>
      <c r="I655" t="s">
        <v>174</v>
      </c>
      <c r="N655" s="3"/>
      <c r="O655" s="3"/>
      <c r="P655" s="3"/>
      <c r="Q655" s="3"/>
      <c r="R655" s="18"/>
      <c r="S655" s="3"/>
      <c r="V655" s="17"/>
      <c r="X655" s="11" t="s">
        <v>10</v>
      </c>
      <c r="Y655" s="10">
        <f>AN663</f>
        <v>1151.69</v>
      </c>
      <c r="AA655" s="4">
        <v>45154</v>
      </c>
      <c r="AB655" s="3" t="s">
        <v>1263</v>
      </c>
      <c r="AC655" s="3"/>
      <c r="AD655" s="5">
        <v>100</v>
      </c>
      <c r="AE655" t="s">
        <v>174</v>
      </c>
      <c r="AJ655" s="3"/>
      <c r="AK655" s="3"/>
      <c r="AL655" s="3"/>
      <c r="AM655" s="3"/>
      <c r="AN655" s="18"/>
      <c r="AO655" s="3"/>
    </row>
    <row r="656" spans="2:41">
      <c r="B656" s="11" t="s">
        <v>11</v>
      </c>
      <c r="C656" s="10"/>
      <c r="E656" s="4">
        <v>45128</v>
      </c>
      <c r="F656" s="3" t="s">
        <v>291</v>
      </c>
      <c r="G656" s="3" t="s">
        <v>200</v>
      </c>
      <c r="H656" s="5">
        <v>150</v>
      </c>
      <c r="I656" t="s">
        <v>174</v>
      </c>
      <c r="N656" s="3"/>
      <c r="O656" s="3"/>
      <c r="P656" s="3"/>
      <c r="Q656" s="3"/>
      <c r="R656" s="18"/>
      <c r="S656" s="3"/>
      <c r="V656" s="17"/>
      <c r="X656" s="11" t="s">
        <v>11</v>
      </c>
      <c r="Y656" s="10"/>
      <c r="AA656" s="4">
        <v>45159</v>
      </c>
      <c r="AB656" s="3" t="s">
        <v>1264</v>
      </c>
      <c r="AC656" s="3"/>
      <c r="AD656" s="5">
        <v>220</v>
      </c>
      <c r="AE656" t="s">
        <v>174</v>
      </c>
      <c r="AJ656" s="3"/>
      <c r="AK656" s="3"/>
      <c r="AL656" s="3"/>
      <c r="AM656" s="3"/>
      <c r="AN656" s="18"/>
      <c r="AO656" s="3"/>
    </row>
    <row r="657" spans="2:42">
      <c r="B657" s="11" t="s">
        <v>12</v>
      </c>
      <c r="C657" s="10"/>
      <c r="E657" s="4">
        <v>45086</v>
      </c>
      <c r="F657" s="3" t="s">
        <v>1216</v>
      </c>
      <c r="G657" s="3" t="s">
        <v>200</v>
      </c>
      <c r="H657" s="5">
        <v>130</v>
      </c>
      <c r="I657" t="s">
        <v>173</v>
      </c>
      <c r="N657" s="3"/>
      <c r="O657" s="3"/>
      <c r="P657" s="3"/>
      <c r="Q657" s="3"/>
      <c r="R657" s="18"/>
      <c r="S657" s="3"/>
      <c r="V657" s="17"/>
      <c r="X657" s="11" t="s">
        <v>12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11" t="s">
        <v>13</v>
      </c>
      <c r="C658" s="10"/>
      <c r="E658" s="4">
        <v>45092</v>
      </c>
      <c r="F658" s="3" t="s">
        <v>1217</v>
      </c>
      <c r="G658" s="3" t="s">
        <v>200</v>
      </c>
      <c r="H658" s="5">
        <v>280</v>
      </c>
      <c r="I658" t="s">
        <v>173</v>
      </c>
      <c r="N658" s="3"/>
      <c r="O658" s="3"/>
      <c r="P658" s="3"/>
      <c r="Q658" s="3"/>
      <c r="R658" s="18"/>
      <c r="S658" s="3"/>
      <c r="V658" s="17"/>
      <c r="X658" s="11" t="s">
        <v>13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11" t="s">
        <v>14</v>
      </c>
      <c r="C659" s="10"/>
      <c r="E659" s="4">
        <v>45092</v>
      </c>
      <c r="F659" s="3" t="s">
        <v>1218</v>
      </c>
      <c r="G659" s="3" t="s">
        <v>1219</v>
      </c>
      <c r="H659" s="5">
        <v>150</v>
      </c>
      <c r="I659" t="s">
        <v>174</v>
      </c>
      <c r="N659" s="3"/>
      <c r="O659" s="3"/>
      <c r="P659" s="3"/>
      <c r="Q659" s="3"/>
      <c r="R659" s="18"/>
      <c r="S659" s="3"/>
      <c r="V659" s="17"/>
      <c r="X659" s="11" t="s">
        <v>14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15</v>
      </c>
      <c r="C660" s="10"/>
      <c r="E660" s="4">
        <v>45100</v>
      </c>
      <c r="F660" s="3" t="s">
        <v>1222</v>
      </c>
      <c r="G660" s="3" t="s">
        <v>200</v>
      </c>
      <c r="H660" s="5">
        <v>210</v>
      </c>
      <c r="I660" t="s">
        <v>173</v>
      </c>
      <c r="N660" s="3"/>
      <c r="O660" s="3"/>
      <c r="P660" s="3"/>
      <c r="Q660" s="3"/>
      <c r="R660" s="18"/>
      <c r="S660" s="3"/>
      <c r="V660" s="17"/>
      <c r="X660" s="11" t="s">
        <v>15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16</v>
      </c>
      <c r="C661" s="10"/>
      <c r="E661" s="25">
        <v>45107</v>
      </c>
      <c r="F661" s="3" t="s">
        <v>1222</v>
      </c>
      <c r="G661" s="3" t="s">
        <v>200</v>
      </c>
      <c r="H661" s="5">
        <v>210</v>
      </c>
      <c r="I661" t="s">
        <v>173</v>
      </c>
      <c r="N661" s="3"/>
      <c r="O661" s="3"/>
      <c r="P661" s="3"/>
      <c r="Q661" s="3"/>
      <c r="R661" s="18"/>
      <c r="S661" s="3"/>
      <c r="V661" s="17"/>
      <c r="X661" s="11" t="s">
        <v>16</v>
      </c>
      <c r="Y661" s="10"/>
      <c r="AA661" s="212" t="s">
        <v>7</v>
      </c>
      <c r="AB661" s="213"/>
      <c r="AC661" s="214"/>
      <c r="AD661" s="5">
        <f>SUM(AD647:AD660)</f>
        <v>1780</v>
      </c>
      <c r="AJ661" s="3"/>
      <c r="AK661" s="3"/>
      <c r="AL661" s="3"/>
      <c r="AM661" s="3"/>
      <c r="AN661" s="18"/>
      <c r="AO661" s="3"/>
    </row>
    <row r="662" spans="2:42">
      <c r="B662" s="11" t="s">
        <v>17</v>
      </c>
      <c r="C662" s="10"/>
      <c r="E662" s="149">
        <v>45117</v>
      </c>
      <c r="F662" s="148" t="s">
        <v>1222</v>
      </c>
      <c r="G662" s="148" t="s">
        <v>1223</v>
      </c>
      <c r="H662" s="167">
        <v>230</v>
      </c>
      <c r="I662" t="s">
        <v>173</v>
      </c>
      <c r="N662" s="3"/>
      <c r="O662" s="3"/>
      <c r="P662" s="3"/>
      <c r="Q662" s="3"/>
      <c r="R662" s="18"/>
      <c r="S662" s="3"/>
      <c r="V662" s="17"/>
      <c r="X662" s="11" t="s">
        <v>1266</v>
      </c>
      <c r="Y662" s="10">
        <f>AN669</f>
        <v>521.9</v>
      </c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2" ht="15.75" thickBot="1">
      <c r="B663" s="12"/>
      <c r="C663" s="10"/>
      <c r="E663" s="25">
        <v>45124</v>
      </c>
      <c r="F663" s="3" t="s">
        <v>1222</v>
      </c>
      <c r="G663" s="3" t="s">
        <v>200</v>
      </c>
      <c r="H663" s="167">
        <v>210</v>
      </c>
      <c r="N663" s="212" t="s">
        <v>7</v>
      </c>
      <c r="O663" s="213"/>
      <c r="P663" s="213"/>
      <c r="Q663" s="214"/>
      <c r="R663" s="18">
        <f>SUM(R647:R662)</f>
        <v>200</v>
      </c>
      <c r="S663" s="3"/>
      <c r="V663" s="17"/>
      <c r="X663" s="12"/>
      <c r="Y663" s="10"/>
      <c r="AJ663" s="212" t="s">
        <v>7</v>
      </c>
      <c r="AK663" s="213"/>
      <c r="AL663" s="213"/>
      <c r="AM663" s="214"/>
      <c r="AN663" s="18">
        <f>SUM(AN647:AN662)</f>
        <v>1151.69</v>
      </c>
      <c r="AO663" s="3"/>
    </row>
    <row r="664" spans="2:42" ht="15.75" thickBot="1">
      <c r="B664" s="12"/>
      <c r="C664" s="10"/>
      <c r="E664" s="3"/>
      <c r="F664" s="3"/>
      <c r="G664" s="3"/>
      <c r="H664" s="167"/>
      <c r="V664" s="17"/>
      <c r="X664" s="12"/>
      <c r="Y664" s="10"/>
      <c r="AJ664" s="182">
        <v>0.49402777777777779</v>
      </c>
      <c r="AK664" s="180">
        <v>20230803</v>
      </c>
      <c r="AL664" s="180" t="s">
        <v>469</v>
      </c>
      <c r="AM664" s="180" t="s">
        <v>474</v>
      </c>
      <c r="AN664" s="180">
        <v>122.79</v>
      </c>
      <c r="AO664" s="181">
        <v>70167</v>
      </c>
      <c r="AP664" s="180">
        <v>820</v>
      </c>
    </row>
    <row r="665" spans="2:42" ht="15.75" thickBot="1">
      <c r="B665" s="12"/>
      <c r="C665" s="10"/>
      <c r="E665" s="3"/>
      <c r="F665" s="3"/>
      <c r="G665" s="3"/>
      <c r="H665" s="18">
        <f>SUM(H647:H664)</f>
        <v>4090</v>
      </c>
      <c r="V665" s="17"/>
      <c r="X665" s="12"/>
      <c r="Y665" s="10"/>
      <c r="AJ665" s="182">
        <v>0.82694444444444448</v>
      </c>
      <c r="AK665" s="180">
        <v>20230807</v>
      </c>
      <c r="AL665" s="180" t="s">
        <v>467</v>
      </c>
      <c r="AM665" s="180" t="s">
        <v>474</v>
      </c>
      <c r="AN665" s="180">
        <v>120.01</v>
      </c>
      <c r="AO665" s="181">
        <v>68576</v>
      </c>
      <c r="AP665" s="180">
        <v>56542</v>
      </c>
    </row>
    <row r="666" spans="2:42" ht="15.75" thickBot="1">
      <c r="B666" s="12"/>
      <c r="C666" s="10"/>
      <c r="E666" s="14"/>
      <c r="V666" s="17"/>
      <c r="X666" s="12"/>
      <c r="Y666" s="10"/>
      <c r="AA666" s="14"/>
      <c r="AJ666" s="182">
        <v>0.76788194444444446</v>
      </c>
      <c r="AK666" s="180">
        <v>20230811</v>
      </c>
      <c r="AL666" s="180" t="s">
        <v>467</v>
      </c>
      <c r="AM666" s="180" t="s">
        <v>474</v>
      </c>
      <c r="AN666" s="180">
        <v>100</v>
      </c>
      <c r="AO666" s="180" t="s">
        <v>1255</v>
      </c>
      <c r="AP666" s="180">
        <v>57171</v>
      </c>
    </row>
    <row r="667" spans="2:42" ht="15.75" thickBot="1">
      <c r="B667" s="12"/>
      <c r="C667" s="10"/>
      <c r="V667" s="17"/>
      <c r="X667" s="12"/>
      <c r="Y667" s="10"/>
      <c r="AJ667" s="182">
        <v>0.73092592592592587</v>
      </c>
      <c r="AK667" s="180">
        <v>20230815</v>
      </c>
      <c r="AL667" s="180" t="s">
        <v>467</v>
      </c>
      <c r="AM667" s="180" t="s">
        <v>474</v>
      </c>
      <c r="AN667" s="180">
        <v>91.35</v>
      </c>
      <c r="AO667" s="181">
        <v>52202</v>
      </c>
      <c r="AP667" s="180">
        <v>0</v>
      </c>
    </row>
    <row r="668" spans="2:42" ht="15.75" thickBot="1">
      <c r="B668" s="12"/>
      <c r="C668" s="10"/>
      <c r="V668" s="17"/>
      <c r="X668" s="12"/>
      <c r="Y668" s="10"/>
      <c r="AJ668" s="182">
        <v>0.83523148148148152</v>
      </c>
      <c r="AK668" s="180">
        <v>20230815</v>
      </c>
      <c r="AL668" s="180" t="s">
        <v>469</v>
      </c>
      <c r="AM668" s="180" t="s">
        <v>474</v>
      </c>
      <c r="AN668" s="180">
        <v>87.75</v>
      </c>
      <c r="AO668" s="180" t="s">
        <v>1254</v>
      </c>
      <c r="AP668" s="180">
        <v>820</v>
      </c>
    </row>
    <row r="669" spans="2:42">
      <c r="B669" s="12"/>
      <c r="C669" s="10"/>
      <c r="V669" s="17"/>
      <c r="X669" s="12"/>
      <c r="Y669" s="10"/>
      <c r="AN669" s="1">
        <f>SUM(AN664:AN668)</f>
        <v>521.9</v>
      </c>
    </row>
    <row r="670" spans="2:42">
      <c r="B670" s="15" t="s">
        <v>18</v>
      </c>
      <c r="C670" s="16">
        <f>SUM(C654:C669)</f>
        <v>6849.4602550000018</v>
      </c>
      <c r="D670" t="s">
        <v>22</v>
      </c>
      <c r="E670" t="s">
        <v>21</v>
      </c>
      <c r="V670" s="17"/>
      <c r="X670" s="15" t="s">
        <v>18</v>
      </c>
      <c r="Y670" s="16">
        <f>SUM(Y654:Y669)</f>
        <v>4433.0502550000019</v>
      </c>
      <c r="Z670" t="s">
        <v>22</v>
      </c>
      <c r="AA670" t="s">
        <v>21</v>
      </c>
    </row>
    <row r="671" spans="2:42">
      <c r="E671" s="1" t="s">
        <v>19</v>
      </c>
      <c r="V671" s="17"/>
      <c r="AA671" s="1" t="s">
        <v>19</v>
      </c>
    </row>
    <row r="672" spans="2:42">
      <c r="V672" s="17"/>
    </row>
    <row r="673" spans="2:41">
      <c r="V673" s="17"/>
    </row>
    <row r="674" spans="2:41">
      <c r="V674" s="17"/>
    </row>
    <row r="675" spans="2:41">
      <c r="V675" s="17"/>
    </row>
    <row r="676" spans="2:41">
      <c r="V676" s="17"/>
    </row>
    <row r="677" spans="2:41">
      <c r="V677" s="17"/>
    </row>
    <row r="678" spans="2:41">
      <c r="V678" s="17"/>
    </row>
    <row r="679" spans="2:41">
      <c r="V679" s="17"/>
    </row>
    <row r="680" spans="2:41">
      <c r="V680" s="17"/>
    </row>
    <row r="681" spans="2:41">
      <c r="V681" s="17"/>
    </row>
    <row r="682" spans="2:41" ht="26.25">
      <c r="I682" s="75"/>
      <c r="V682" s="17"/>
    </row>
    <row r="683" spans="2:41" ht="26.25">
      <c r="I683" s="75"/>
      <c r="V683" s="17"/>
    </row>
    <row r="684" spans="2:41">
      <c r="V684" s="17"/>
      <c r="AC684" s="215" t="s">
        <v>29</v>
      </c>
      <c r="AD684" s="215"/>
      <c r="AE684" s="215"/>
    </row>
    <row r="685" spans="2:41" ht="23.25" customHeight="1">
      <c r="H685" s="75" t="s">
        <v>28</v>
      </c>
      <c r="J685" s="75"/>
      <c r="V685" s="17"/>
      <c r="AC685" s="215"/>
      <c r="AD685" s="215"/>
      <c r="AE685" s="215"/>
    </row>
    <row r="686" spans="2:41" ht="23.25">
      <c r="B686" s="22" t="s">
        <v>69</v>
      </c>
      <c r="V686" s="17"/>
      <c r="X686" s="22" t="s">
        <v>69</v>
      </c>
    </row>
    <row r="687" spans="2:41" ht="26.25">
      <c r="B687" s="23" t="s">
        <v>32</v>
      </c>
      <c r="C687" s="20">
        <f>IF(X645="PAGADO",0,Y650)</f>
        <v>-2653.0502550000019</v>
      </c>
      <c r="E687" s="217" t="s">
        <v>273</v>
      </c>
      <c r="F687" s="217"/>
      <c r="G687" s="217"/>
      <c r="H687" s="217"/>
      <c r="O687" s="217" t="s">
        <v>110</v>
      </c>
      <c r="P687" s="217"/>
      <c r="V687" s="17"/>
      <c r="X687" s="23" t="s">
        <v>32</v>
      </c>
      <c r="Y687" s="20">
        <f>IF(B687="PAGADO",0,C692)</f>
        <v>-2276.4252550000019</v>
      </c>
      <c r="AA687" s="217" t="s">
        <v>563</v>
      </c>
      <c r="AB687" s="217"/>
      <c r="AC687" s="217"/>
      <c r="AD687" s="217"/>
      <c r="AK687" s="227" t="s">
        <v>10</v>
      </c>
      <c r="AL687" s="227"/>
      <c r="AM687" s="227"/>
    </row>
    <row r="688" spans="2:41">
      <c r="B688" s="1" t="s">
        <v>0</v>
      </c>
      <c r="C688" s="19">
        <f>H709</f>
        <v>4634.7299999999996</v>
      </c>
      <c r="E688" s="2" t="s">
        <v>1</v>
      </c>
      <c r="F688" s="2" t="s">
        <v>2</v>
      </c>
      <c r="G688" s="2" t="s">
        <v>3</v>
      </c>
      <c r="H688" s="2" t="s">
        <v>4</v>
      </c>
      <c r="N688" s="2" t="s">
        <v>1</v>
      </c>
      <c r="O688" s="2" t="s">
        <v>5</v>
      </c>
      <c r="P688" s="2" t="s">
        <v>4</v>
      </c>
      <c r="Q688" s="2" t="s">
        <v>6</v>
      </c>
      <c r="R688" s="2" t="s">
        <v>7</v>
      </c>
      <c r="S688" s="3"/>
      <c r="V688" s="17"/>
      <c r="X688" s="1" t="s">
        <v>0</v>
      </c>
      <c r="Y688" s="19">
        <f>AD703</f>
        <v>2265</v>
      </c>
      <c r="AA688" s="2" t="s">
        <v>1</v>
      </c>
      <c r="AB688" s="2" t="s">
        <v>2</v>
      </c>
      <c r="AC688" s="2" t="s">
        <v>3</v>
      </c>
      <c r="AD688" s="2" t="s">
        <v>4</v>
      </c>
      <c r="AJ688" s="2" t="s">
        <v>1</v>
      </c>
      <c r="AK688" s="2" t="s">
        <v>5</v>
      </c>
      <c r="AL688" s="2" t="s">
        <v>4</v>
      </c>
      <c r="AM688" s="2" t="s">
        <v>6</v>
      </c>
      <c r="AN688" s="2" t="s">
        <v>7</v>
      </c>
      <c r="AO688" s="3"/>
    </row>
    <row r="689" spans="2:41">
      <c r="C689" s="20"/>
      <c r="E689" s="4">
        <v>45131</v>
      </c>
      <c r="F689" s="3" t="s">
        <v>87</v>
      </c>
      <c r="G689" s="3" t="s">
        <v>152</v>
      </c>
      <c r="H689" s="5">
        <v>220</v>
      </c>
      <c r="I689" t="s">
        <v>174</v>
      </c>
      <c r="N689" s="25">
        <v>45163</v>
      </c>
      <c r="O689" s="3" t="s">
        <v>1268</v>
      </c>
      <c r="P689" s="3"/>
      <c r="Q689" s="3"/>
      <c r="R689" s="18">
        <v>1572.25</v>
      </c>
      <c r="S689" s="3"/>
      <c r="V689" s="17"/>
      <c r="Y689" s="20"/>
      <c r="AA689" s="4">
        <v>45152</v>
      </c>
      <c r="AB689" s="3" t="s">
        <v>1357</v>
      </c>
      <c r="AC689" s="3" t="s">
        <v>1358</v>
      </c>
      <c r="AD689" s="5">
        <v>75</v>
      </c>
      <c r="AE689" t="s">
        <v>173</v>
      </c>
      <c r="AJ689" s="25">
        <v>45182</v>
      </c>
      <c r="AK689" s="3" t="s">
        <v>1375</v>
      </c>
      <c r="AL689" s="3"/>
      <c r="AM689" s="3"/>
      <c r="AN689" s="18">
        <v>100</v>
      </c>
      <c r="AO689" s="3"/>
    </row>
    <row r="690" spans="2:41">
      <c r="B690" s="1" t="s">
        <v>24</v>
      </c>
      <c r="C690" s="19">
        <f>IF(C687&gt;0,C687+C688,C688)</f>
        <v>4634.7299999999996</v>
      </c>
      <c r="E690" s="4">
        <v>45132</v>
      </c>
      <c r="F690" s="3" t="s">
        <v>87</v>
      </c>
      <c r="G690" s="3" t="s">
        <v>169</v>
      </c>
      <c r="H690" s="5">
        <v>150</v>
      </c>
      <c r="I690" t="s">
        <v>173</v>
      </c>
      <c r="N690" s="25">
        <v>45166</v>
      </c>
      <c r="O690" s="3" t="s">
        <v>1278</v>
      </c>
      <c r="P690" s="3"/>
      <c r="Q690" s="3"/>
      <c r="R690" s="18">
        <v>220</v>
      </c>
      <c r="S690" s="3"/>
      <c r="V690" s="17"/>
      <c r="X690" s="1" t="s">
        <v>24</v>
      </c>
      <c r="Y690" s="19">
        <f>IF(Y687&gt;0,Y687+Y688,Y688)</f>
        <v>2265</v>
      </c>
      <c r="AA690" s="4">
        <v>45142</v>
      </c>
      <c r="AB690" s="3" t="s">
        <v>199</v>
      </c>
      <c r="AC690" s="3" t="s">
        <v>152</v>
      </c>
      <c r="AD690" s="5">
        <v>200</v>
      </c>
      <c r="AE690" t="s">
        <v>174</v>
      </c>
      <c r="AJ690" s="25">
        <v>45176</v>
      </c>
      <c r="AK690" s="3" t="s">
        <v>1376</v>
      </c>
      <c r="AL690" s="3"/>
      <c r="AM690" s="3"/>
      <c r="AN690" s="18">
        <v>1040</v>
      </c>
      <c r="AO690" s="3"/>
    </row>
    <row r="691" spans="2:41">
      <c r="B691" s="1" t="s">
        <v>9</v>
      </c>
      <c r="C691" s="20">
        <f>C714</f>
        <v>6911.1552550000015</v>
      </c>
      <c r="E691" s="4">
        <v>45133</v>
      </c>
      <c r="F691" s="3" t="s">
        <v>87</v>
      </c>
      <c r="G691" s="3" t="s">
        <v>546</v>
      </c>
      <c r="H691" s="5">
        <v>625</v>
      </c>
      <c r="I691" t="s">
        <v>173</v>
      </c>
      <c r="N691" s="25">
        <v>45166</v>
      </c>
      <c r="O691" s="3" t="s">
        <v>1279</v>
      </c>
      <c r="P691" s="3"/>
      <c r="Q691" s="3"/>
      <c r="R691" s="18">
        <v>280</v>
      </c>
      <c r="S691" s="3"/>
      <c r="V691" s="17"/>
      <c r="X691" s="1" t="s">
        <v>9</v>
      </c>
      <c r="Y691" s="20">
        <f>Y714</f>
        <v>3736.4252550000019</v>
      </c>
      <c r="AA691" s="4">
        <v>44792</v>
      </c>
      <c r="AB691" s="3" t="s">
        <v>1377</v>
      </c>
      <c r="AC691" s="3" t="s">
        <v>89</v>
      </c>
      <c r="AD691" s="5">
        <v>180</v>
      </c>
      <c r="AE691" t="s">
        <v>173</v>
      </c>
      <c r="AJ691" s="25">
        <v>45182</v>
      </c>
      <c r="AK691" s="3" t="s">
        <v>1381</v>
      </c>
      <c r="AL691" s="3"/>
      <c r="AM691" s="3"/>
      <c r="AN691" s="18">
        <v>100</v>
      </c>
      <c r="AO691" s="3"/>
    </row>
    <row r="692" spans="2:41">
      <c r="B692" s="6" t="s">
        <v>25</v>
      </c>
      <c r="C692" s="21">
        <f>C690-C691</f>
        <v>-2276.4252550000019</v>
      </c>
      <c r="E692" s="4">
        <v>45134</v>
      </c>
      <c r="F692" s="3" t="s">
        <v>87</v>
      </c>
      <c r="G692" s="3" t="s">
        <v>546</v>
      </c>
      <c r="H692" s="5">
        <v>620</v>
      </c>
      <c r="I692" t="s">
        <v>174</v>
      </c>
      <c r="N692" s="25">
        <v>45168</v>
      </c>
      <c r="O692" s="3" t="s">
        <v>110</v>
      </c>
      <c r="P692" s="3"/>
      <c r="Q692" s="3"/>
      <c r="R692" s="18">
        <v>100</v>
      </c>
      <c r="S692" s="3"/>
      <c r="V692" s="17"/>
      <c r="X692" s="6" t="s">
        <v>8</v>
      </c>
      <c r="Y692" s="21">
        <f>Y690-Y691</f>
        <v>-1471.4252550000019</v>
      </c>
      <c r="AA692" s="4">
        <v>44923</v>
      </c>
      <c r="AB692" s="3" t="s">
        <v>1377</v>
      </c>
      <c r="AC692" s="3" t="s">
        <v>89</v>
      </c>
      <c r="AD692" s="5">
        <v>180</v>
      </c>
      <c r="AE692" t="s">
        <v>173</v>
      </c>
      <c r="AJ692" s="25">
        <v>45151</v>
      </c>
      <c r="AK692" s="3" t="s">
        <v>1279</v>
      </c>
      <c r="AL692" s="3"/>
      <c r="AM692" s="3"/>
      <c r="AN692" s="18">
        <v>220</v>
      </c>
      <c r="AO692" s="3"/>
    </row>
    <row r="693" spans="2:41" ht="26.25">
      <c r="B693" s="218" t="str">
        <f>IF(C692&lt;0,"NO PAGAR","COBRAR")</f>
        <v>NO PAGAR</v>
      </c>
      <c r="C693" s="218"/>
      <c r="E693" s="4">
        <v>45135</v>
      </c>
      <c r="F693" s="3" t="s">
        <v>87</v>
      </c>
      <c r="G693" s="3" t="s">
        <v>1290</v>
      </c>
      <c r="H693" s="5">
        <v>420</v>
      </c>
      <c r="I693" t="s">
        <v>173</v>
      </c>
      <c r="N693" s="25">
        <v>45169</v>
      </c>
      <c r="O693" s="3" t="s">
        <v>1298</v>
      </c>
      <c r="P693" s="3"/>
      <c r="Q693" s="3"/>
      <c r="R693" s="18">
        <v>50</v>
      </c>
      <c r="S693" s="3"/>
      <c r="V693" s="17"/>
      <c r="X693" s="218" t="str">
        <f>IF(Y692&lt;0,"NO PAGAR","COBRAR")</f>
        <v>NO PAGAR</v>
      </c>
      <c r="Y693" s="218"/>
      <c r="AA693" s="4">
        <v>45160</v>
      </c>
      <c r="AB693" s="3" t="s">
        <v>85</v>
      </c>
      <c r="AC693" s="3" t="s">
        <v>150</v>
      </c>
      <c r="AD693" s="5">
        <v>150</v>
      </c>
      <c r="AE693" t="s">
        <v>173</v>
      </c>
      <c r="AJ693" s="25"/>
      <c r="AK693" s="3"/>
      <c r="AL693" s="3"/>
      <c r="AM693" s="3"/>
      <c r="AN693" s="18"/>
      <c r="AO693" s="3"/>
    </row>
    <row r="694" spans="2:41">
      <c r="B694" s="210" t="s">
        <v>9</v>
      </c>
      <c r="C694" s="211"/>
      <c r="E694" s="4">
        <v>45135</v>
      </c>
      <c r="F694" s="3" t="s">
        <v>87</v>
      </c>
      <c r="G694" s="3" t="s">
        <v>200</v>
      </c>
      <c r="H694" s="5">
        <v>150</v>
      </c>
      <c r="I694" t="s">
        <v>174</v>
      </c>
      <c r="N694" s="25">
        <v>45170</v>
      </c>
      <c r="O694" s="3" t="s">
        <v>1301</v>
      </c>
      <c r="P694" s="3"/>
      <c r="Q694" s="3"/>
      <c r="R694" s="18">
        <v>700</v>
      </c>
      <c r="S694" s="3"/>
      <c r="V694" s="17"/>
      <c r="X694" s="210" t="s">
        <v>9</v>
      </c>
      <c r="Y694" s="211"/>
      <c r="AA694" s="4">
        <v>45161</v>
      </c>
      <c r="AB694" s="3" t="s">
        <v>85</v>
      </c>
      <c r="AC694" s="3" t="s">
        <v>546</v>
      </c>
      <c r="AD694" s="5">
        <v>690</v>
      </c>
      <c r="AE694" t="s">
        <v>173</v>
      </c>
      <c r="AJ694" s="3"/>
      <c r="AK694" s="3"/>
      <c r="AL694" s="3"/>
      <c r="AM694" s="3"/>
      <c r="AN694" s="18"/>
      <c r="AO694" s="3"/>
    </row>
    <row r="695" spans="2:41">
      <c r="B695" s="9" t="str">
        <f>IF(C728&lt;0,"SALDO A FAVOR","SALDO ADELANTAD0'")</f>
        <v>SALDO ADELANTAD0'</v>
      </c>
      <c r="C695" s="10">
        <f>IF(Y650&lt;=0,Y650*-1)</f>
        <v>2653.0502550000019</v>
      </c>
      <c r="E695" s="4">
        <v>45135</v>
      </c>
      <c r="F695" s="3" t="s">
        <v>87</v>
      </c>
      <c r="G695" s="3" t="s">
        <v>152</v>
      </c>
      <c r="H695" s="5">
        <v>220</v>
      </c>
      <c r="I695" t="s">
        <v>173</v>
      </c>
      <c r="N695" s="25">
        <v>45173</v>
      </c>
      <c r="O695" s="3" t="s">
        <v>1325</v>
      </c>
      <c r="P695" s="3"/>
      <c r="Q695" s="3"/>
      <c r="R695" s="18">
        <v>41.24</v>
      </c>
      <c r="S695" s="3"/>
      <c r="V695" s="17"/>
      <c r="X695" s="9" t="str">
        <f>IF(C692&lt;0,"SALDO ADELANTADO","SALDO A FAVOR'")</f>
        <v>SALDO ADELANTADO</v>
      </c>
      <c r="Y695" s="10">
        <f>IF(C692&lt;=0,C692*-1)</f>
        <v>2276.4252550000019</v>
      </c>
      <c r="AA695" s="4">
        <v>45163</v>
      </c>
      <c r="AB695" s="3" t="s">
        <v>85</v>
      </c>
      <c r="AC695" s="3" t="s">
        <v>1378</v>
      </c>
      <c r="AD695" s="5">
        <v>460</v>
      </c>
      <c r="AE695" t="s">
        <v>173</v>
      </c>
      <c r="AJ695" s="3"/>
      <c r="AK695" s="3"/>
      <c r="AL695" s="3"/>
      <c r="AM695" s="3"/>
      <c r="AN695" s="18"/>
      <c r="AO695" s="3"/>
    </row>
    <row r="696" spans="2:41">
      <c r="B696" s="11" t="s">
        <v>10</v>
      </c>
      <c r="C696" s="10">
        <f>R705</f>
        <v>3404.0299999999997</v>
      </c>
      <c r="E696" s="4">
        <v>45156</v>
      </c>
      <c r="F696" s="3" t="s">
        <v>87</v>
      </c>
      <c r="G696" s="3" t="s">
        <v>200</v>
      </c>
      <c r="H696" s="5">
        <v>150</v>
      </c>
      <c r="I696" t="s">
        <v>173</v>
      </c>
      <c r="N696" s="25">
        <v>45142</v>
      </c>
      <c r="O696" s="3" t="s">
        <v>1325</v>
      </c>
      <c r="P696" s="3"/>
      <c r="Q696" s="3"/>
      <c r="R696" s="18">
        <v>108.76</v>
      </c>
      <c r="S696" s="3"/>
      <c r="V696" s="17"/>
      <c r="X696" s="11" t="s">
        <v>10</v>
      </c>
      <c r="Y696" s="10">
        <f>AN705</f>
        <v>1460</v>
      </c>
      <c r="AA696" s="4">
        <v>45168</v>
      </c>
      <c r="AB696" s="3" t="s">
        <v>85</v>
      </c>
      <c r="AC696" s="3" t="s">
        <v>89</v>
      </c>
      <c r="AD696" s="5">
        <v>150</v>
      </c>
      <c r="AE696" t="s">
        <v>173</v>
      </c>
      <c r="AJ696" s="3"/>
      <c r="AK696" s="3"/>
      <c r="AL696" s="3"/>
      <c r="AM696" s="3"/>
      <c r="AN696" s="18"/>
      <c r="AO696" s="3"/>
    </row>
    <row r="697" spans="2:41">
      <c r="B697" s="11" t="s">
        <v>11</v>
      </c>
      <c r="C697" s="10">
        <v>180</v>
      </c>
      <c r="E697" s="4">
        <v>45159</v>
      </c>
      <c r="F697" s="3" t="s">
        <v>87</v>
      </c>
      <c r="G697" s="3" t="s">
        <v>200</v>
      </c>
      <c r="H697" s="5">
        <v>150</v>
      </c>
      <c r="I697" t="s">
        <v>173</v>
      </c>
      <c r="N697" s="25">
        <v>45173</v>
      </c>
      <c r="O697" s="3" t="s">
        <v>1337</v>
      </c>
      <c r="P697" s="3"/>
      <c r="Q697" s="3"/>
      <c r="R697" s="18">
        <v>43.58</v>
      </c>
      <c r="S697" s="3"/>
      <c r="V697" s="17"/>
      <c r="X697" s="11" t="s">
        <v>11</v>
      </c>
      <c r="Y697" s="10"/>
      <c r="AA697" s="4">
        <v>45145</v>
      </c>
      <c r="AB697" s="3" t="s">
        <v>1240</v>
      </c>
      <c r="AC697" s="3" t="s">
        <v>1386</v>
      </c>
      <c r="AD697" s="5">
        <v>180</v>
      </c>
      <c r="AE697" t="s">
        <v>173</v>
      </c>
      <c r="AJ697" s="3"/>
      <c r="AK697" s="3"/>
      <c r="AL697" s="3"/>
      <c r="AM697" s="3"/>
      <c r="AN697" s="18"/>
      <c r="AO697" s="3"/>
    </row>
    <row r="698" spans="2:41">
      <c r="B698" s="11" t="s">
        <v>12</v>
      </c>
      <c r="C698" s="10"/>
      <c r="E698" s="4">
        <v>45147</v>
      </c>
      <c r="F698" s="3" t="s">
        <v>722</v>
      </c>
      <c r="G698" s="3" t="s">
        <v>200</v>
      </c>
      <c r="H698" s="5">
        <v>194.06</v>
      </c>
      <c r="I698" t="s">
        <v>174</v>
      </c>
      <c r="N698" s="25">
        <v>45175</v>
      </c>
      <c r="O698" s="3" t="s">
        <v>431</v>
      </c>
      <c r="P698" s="3"/>
      <c r="Q698" s="3"/>
      <c r="R698" s="18">
        <v>170</v>
      </c>
      <c r="S698" s="3"/>
      <c r="V698" s="17"/>
      <c r="X698" s="11" t="s">
        <v>12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13</v>
      </c>
      <c r="C699" s="10"/>
      <c r="E699" s="4">
        <v>45149</v>
      </c>
      <c r="F699" s="3" t="s">
        <v>722</v>
      </c>
      <c r="G699" s="3" t="s">
        <v>200</v>
      </c>
      <c r="H699" s="5">
        <v>145.54</v>
      </c>
      <c r="I699" t="s">
        <v>174</v>
      </c>
      <c r="N699" s="25">
        <v>45175</v>
      </c>
      <c r="O699" s="3" t="s">
        <v>1348</v>
      </c>
      <c r="P699" s="3"/>
      <c r="Q699" s="3"/>
      <c r="R699" s="18">
        <v>59.1</v>
      </c>
      <c r="S699" s="3"/>
      <c r="V699" s="17"/>
      <c r="X699" s="11" t="s">
        <v>13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14</v>
      </c>
      <c r="C700" s="10"/>
      <c r="E700" s="4">
        <v>45152</v>
      </c>
      <c r="F700" s="3" t="s">
        <v>722</v>
      </c>
      <c r="G700" s="3" t="s">
        <v>203</v>
      </c>
      <c r="H700" s="5">
        <v>434.66</v>
      </c>
      <c r="I700" t="s">
        <v>174</v>
      </c>
      <c r="N700" s="25">
        <v>45175</v>
      </c>
      <c r="O700" s="3" t="s">
        <v>1349</v>
      </c>
      <c r="P700" s="3"/>
      <c r="Q700" s="3"/>
      <c r="R700" s="18">
        <v>59.1</v>
      </c>
      <c r="S700" s="3"/>
      <c r="V700" s="17"/>
      <c r="X700" s="11" t="s">
        <v>14</v>
      </c>
      <c r="Y700" s="1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15</v>
      </c>
      <c r="C701" s="10"/>
      <c r="E701" s="4">
        <v>45153</v>
      </c>
      <c r="F701" s="3" t="s">
        <v>1344</v>
      </c>
      <c r="G701" s="3" t="s">
        <v>722</v>
      </c>
      <c r="H701" s="5">
        <v>291.08999999999997</v>
      </c>
      <c r="I701" t="s">
        <v>174</v>
      </c>
      <c r="N701" s="3"/>
      <c r="O701" s="3"/>
      <c r="P701" s="3"/>
      <c r="Q701" s="3"/>
      <c r="R701" s="18"/>
      <c r="S701" s="3"/>
      <c r="V701" s="17"/>
      <c r="X701" s="11" t="s">
        <v>15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16</v>
      </c>
      <c r="C702" s="10"/>
      <c r="E702" s="4">
        <v>45154</v>
      </c>
      <c r="F702" s="3" t="s">
        <v>722</v>
      </c>
      <c r="G702" s="3" t="s">
        <v>518</v>
      </c>
      <c r="H702" s="5">
        <v>133.87</v>
      </c>
      <c r="I702" t="s">
        <v>174</v>
      </c>
      <c r="N702" s="3"/>
      <c r="O702" s="3"/>
      <c r="P702" s="3"/>
      <c r="Q702" s="3"/>
      <c r="R702" s="18"/>
      <c r="S702" s="3"/>
      <c r="V702" s="17"/>
      <c r="X702" s="11" t="s">
        <v>16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1334</v>
      </c>
      <c r="C703" s="10">
        <f>R714</f>
        <v>674.07500000000005</v>
      </c>
      <c r="E703" s="25">
        <v>45156</v>
      </c>
      <c r="F703" s="3" t="s">
        <v>722</v>
      </c>
      <c r="G703" s="3" t="s">
        <v>200</v>
      </c>
      <c r="H703" s="5">
        <v>145.54</v>
      </c>
      <c r="I703" t="s">
        <v>174</v>
      </c>
      <c r="N703" s="3"/>
      <c r="O703" s="3"/>
      <c r="P703" s="3"/>
      <c r="Q703" s="3"/>
      <c r="R703" s="18"/>
      <c r="S703" s="3"/>
      <c r="V703" s="17"/>
      <c r="X703" s="11" t="s">
        <v>17</v>
      </c>
      <c r="Y703" s="10"/>
      <c r="AA703" s="212" t="s">
        <v>7</v>
      </c>
      <c r="AB703" s="213"/>
      <c r="AC703" s="214"/>
      <c r="AD703" s="5">
        <f>SUM(AD689:AD702)</f>
        <v>2265</v>
      </c>
      <c r="AJ703" s="3"/>
      <c r="AK703" s="3"/>
      <c r="AL703" s="3"/>
      <c r="AM703" s="3"/>
      <c r="AN703" s="18"/>
      <c r="AO703" s="3"/>
    </row>
    <row r="704" spans="2:41">
      <c r="B704" s="12"/>
      <c r="C704" s="10"/>
      <c r="E704" s="149">
        <v>45157</v>
      </c>
      <c r="F704" s="148" t="s">
        <v>722</v>
      </c>
      <c r="G704" s="148" t="s">
        <v>203</v>
      </c>
      <c r="H704" s="3">
        <v>344.97</v>
      </c>
      <c r="I704" t="s">
        <v>174</v>
      </c>
      <c r="N704" s="3"/>
      <c r="O704" s="3"/>
      <c r="P704" s="3"/>
      <c r="Q704" s="3"/>
      <c r="R704" s="18"/>
      <c r="S704" s="3"/>
      <c r="V704" s="17"/>
      <c r="X704" s="12"/>
      <c r="Y704" s="10"/>
      <c r="AA704" s="13"/>
      <c r="AB704" s="13"/>
      <c r="AC704" s="13"/>
      <c r="AJ704" s="3"/>
      <c r="AK704" s="3"/>
      <c r="AL704" s="3"/>
      <c r="AM704" s="3"/>
      <c r="AN704" s="18"/>
      <c r="AO704" s="3"/>
    </row>
    <row r="705" spans="2:41">
      <c r="B705" s="12"/>
      <c r="C705" s="10"/>
      <c r="E705" s="25">
        <v>45122</v>
      </c>
      <c r="F705" s="3" t="s">
        <v>1345</v>
      </c>
      <c r="G705" s="3" t="s">
        <v>200</v>
      </c>
      <c r="H705" s="188">
        <v>120</v>
      </c>
      <c r="I705" t="s">
        <v>173</v>
      </c>
      <c r="N705" s="212" t="s">
        <v>7</v>
      </c>
      <c r="O705" s="213"/>
      <c r="P705" s="213"/>
      <c r="Q705" s="214"/>
      <c r="R705" s="18">
        <f>SUM(R689:R704)</f>
        <v>3404.0299999999997</v>
      </c>
      <c r="S705" s="3"/>
      <c r="V705" s="17"/>
      <c r="X705" s="12"/>
      <c r="Y705" s="10"/>
      <c r="AJ705" s="212" t="s">
        <v>7</v>
      </c>
      <c r="AK705" s="213"/>
      <c r="AL705" s="213"/>
      <c r="AM705" s="214"/>
      <c r="AN705" s="18">
        <f>SUM(AN689:AN704)</f>
        <v>1460</v>
      </c>
      <c r="AO705" s="3"/>
    </row>
    <row r="706" spans="2:41">
      <c r="B706" s="12"/>
      <c r="C706" s="10"/>
      <c r="E706" s="25">
        <v>45128</v>
      </c>
      <c r="F706" s="3" t="s">
        <v>1345</v>
      </c>
      <c r="G706" s="3" t="s">
        <v>200</v>
      </c>
      <c r="H706" s="188">
        <v>120</v>
      </c>
      <c r="I706" t="s">
        <v>174</v>
      </c>
      <c r="N706" s="125" t="s">
        <v>469</v>
      </c>
      <c r="O706" s="125" t="s">
        <v>465</v>
      </c>
      <c r="P706" s="126">
        <v>45155.202071760003</v>
      </c>
      <c r="Q706" s="127">
        <v>23.722999999999999</v>
      </c>
      <c r="R706" s="127">
        <v>41.515000000000001</v>
      </c>
      <c r="S706" s="128" t="s">
        <v>1326</v>
      </c>
      <c r="V706" s="17"/>
      <c r="X706" s="12"/>
      <c r="Y706" s="10"/>
    </row>
    <row r="707" spans="2:41">
      <c r="B707" s="12"/>
      <c r="C707" s="10"/>
      <c r="E707" s="3"/>
      <c r="F707" s="3"/>
      <c r="G707" s="3"/>
      <c r="H707" s="188"/>
      <c r="N707" s="125" t="s">
        <v>469</v>
      </c>
      <c r="O707" s="125" t="s">
        <v>465</v>
      </c>
      <c r="P707" s="126">
        <v>45155.887060189998</v>
      </c>
      <c r="Q707" s="127">
        <v>44.573</v>
      </c>
      <c r="R707" s="127">
        <v>78.003</v>
      </c>
      <c r="S707" s="130"/>
      <c r="V707" s="17"/>
      <c r="X707" s="12"/>
      <c r="Y707" s="10"/>
    </row>
    <row r="708" spans="2:41">
      <c r="B708" s="12"/>
      <c r="C708" s="10"/>
      <c r="E708" s="53"/>
      <c r="F708" s="3"/>
      <c r="G708" s="3"/>
      <c r="H708" s="188"/>
      <c r="N708" s="125" t="s">
        <v>467</v>
      </c>
      <c r="O708" s="125" t="s">
        <v>465</v>
      </c>
      <c r="P708" s="126">
        <v>45160.812199070002</v>
      </c>
      <c r="Q708" s="127">
        <v>71.004000000000005</v>
      </c>
      <c r="R708" s="127">
        <v>124.25700000000001</v>
      </c>
      <c r="S708" s="128" t="s">
        <v>872</v>
      </c>
      <c r="V708" s="17"/>
      <c r="X708" s="12"/>
      <c r="Y708" s="10"/>
      <c r="AA708" s="14"/>
    </row>
    <row r="709" spans="2:41">
      <c r="B709" s="12"/>
      <c r="C709" s="10"/>
      <c r="E709" s="3"/>
      <c r="F709" s="3"/>
      <c r="G709" s="3"/>
      <c r="H709" s="18">
        <f>SUM(H689:H708)</f>
        <v>4634.7299999999996</v>
      </c>
      <c r="N709" s="125" t="s">
        <v>467</v>
      </c>
      <c r="O709" s="125" t="s">
        <v>468</v>
      </c>
      <c r="P709" s="126">
        <v>45157.440011569997</v>
      </c>
      <c r="Q709" s="127">
        <v>48.77</v>
      </c>
      <c r="R709" s="127">
        <v>85.35</v>
      </c>
      <c r="S709" s="128" t="s">
        <v>476</v>
      </c>
      <c r="V709" s="17"/>
      <c r="X709" s="12"/>
      <c r="Y709" s="10"/>
    </row>
    <row r="710" spans="2:41">
      <c r="B710" s="12"/>
      <c r="C710" s="10"/>
      <c r="N710" s="125" t="s">
        <v>467</v>
      </c>
      <c r="O710" s="125" t="s">
        <v>468</v>
      </c>
      <c r="P710" s="126">
        <v>45161.47037037</v>
      </c>
      <c r="Q710" s="127">
        <v>17.14</v>
      </c>
      <c r="R710" s="127">
        <v>30</v>
      </c>
      <c r="S710" s="128" t="s">
        <v>890</v>
      </c>
      <c r="V710" s="17"/>
      <c r="X710" s="12"/>
      <c r="Y710" s="10"/>
    </row>
    <row r="711" spans="2:41">
      <c r="B711" s="12"/>
      <c r="C711" s="10"/>
      <c r="N711" s="125" t="s">
        <v>467</v>
      </c>
      <c r="O711" s="125" t="s">
        <v>468</v>
      </c>
      <c r="P711" s="126">
        <v>45163.637418979997</v>
      </c>
      <c r="Q711" s="127">
        <v>67.97</v>
      </c>
      <c r="R711" s="127">
        <v>118.95</v>
      </c>
      <c r="S711" s="128" t="s">
        <v>872</v>
      </c>
      <c r="V711" s="17"/>
      <c r="X711" s="12"/>
      <c r="Y711" s="10"/>
    </row>
    <row r="712" spans="2:41" ht="14.25" customHeight="1">
      <c r="B712" s="12"/>
      <c r="C712" s="10"/>
      <c r="N712" s="125" t="s">
        <v>469</v>
      </c>
      <c r="O712" s="125" t="s">
        <v>468</v>
      </c>
      <c r="P712" s="126">
        <v>45163.960208329998</v>
      </c>
      <c r="Q712" s="127">
        <v>56.573999999999998</v>
      </c>
      <c r="R712" s="127">
        <v>99</v>
      </c>
      <c r="S712" s="128" t="s">
        <v>1324</v>
      </c>
      <c r="V712" s="17"/>
      <c r="X712" s="12"/>
      <c r="Y712" s="10"/>
      <c r="AA712" t="s">
        <v>22</v>
      </c>
      <c r="AB712" t="s">
        <v>21</v>
      </c>
    </row>
    <row r="713" spans="2:41">
      <c r="B713" s="11"/>
      <c r="C713" s="10"/>
      <c r="N713" s="125" t="s">
        <v>469</v>
      </c>
      <c r="O713" s="125" t="s">
        <v>468</v>
      </c>
      <c r="P713" s="126">
        <v>45168.578645829999</v>
      </c>
      <c r="Q713" s="127">
        <v>55.426000000000002</v>
      </c>
      <c r="R713" s="127">
        <v>97</v>
      </c>
      <c r="S713" s="128" t="s">
        <v>1324</v>
      </c>
      <c r="V713" s="17"/>
      <c r="X713" s="11"/>
      <c r="Y713" s="10"/>
      <c r="AB713" s="1" t="s">
        <v>19</v>
      </c>
    </row>
    <row r="714" spans="2:41">
      <c r="B714" s="15" t="s">
        <v>18</v>
      </c>
      <c r="C714" s="16">
        <f>SUM(C695:C713)</f>
        <v>6911.1552550000015</v>
      </c>
      <c r="E714" t="s">
        <v>22</v>
      </c>
      <c r="F714" t="s">
        <v>21</v>
      </c>
      <c r="N714" s="125"/>
      <c r="O714" s="125"/>
      <c r="P714" s="126"/>
      <c r="Q714" s="127"/>
      <c r="R714" s="186">
        <f>SUM(R706:R713)</f>
        <v>674.07500000000005</v>
      </c>
      <c r="S714" s="128"/>
      <c r="V714" s="17"/>
      <c r="X714" s="15" t="s">
        <v>18</v>
      </c>
      <c r="Y714" s="16">
        <f>SUM(Y695:Y713)</f>
        <v>3736.4252550000019</v>
      </c>
    </row>
    <row r="715" spans="2:41">
      <c r="F715" s="1" t="s">
        <v>19</v>
      </c>
      <c r="V715" s="17"/>
    </row>
    <row r="716" spans="2:41">
      <c r="E716" s="1"/>
      <c r="V716" s="17"/>
      <c r="AA716" s="1"/>
    </row>
    <row r="717" spans="2:41">
      <c r="V717" s="17"/>
    </row>
    <row r="718" spans="2:41">
      <c r="V718" s="17"/>
    </row>
    <row r="719" spans="2:41"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</row>
    <row r="724" spans="1:43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</row>
    <row r="725" spans="1:43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</row>
    <row r="726" spans="1:43">
      <c r="V726" s="17"/>
    </row>
    <row r="727" spans="1:43" ht="26.25" customHeight="1">
      <c r="H727" s="75" t="s">
        <v>30</v>
      </c>
      <c r="I727" s="75"/>
      <c r="J727" s="75"/>
      <c r="V727" s="17"/>
      <c r="AA727" s="216" t="s">
        <v>31</v>
      </c>
      <c r="AB727" s="216"/>
      <c r="AC727" s="216"/>
    </row>
    <row r="728" spans="1:43" ht="15" customHeight="1">
      <c r="H728" s="75"/>
      <c r="I728" s="75"/>
      <c r="J728" s="75"/>
      <c r="V728" s="17"/>
      <c r="AA728" s="216"/>
      <c r="AB728" s="216"/>
      <c r="AC728" s="216"/>
    </row>
    <row r="729" spans="1:43" ht="23.25">
      <c r="B729" s="24" t="s">
        <v>69</v>
      </c>
      <c r="V729" s="17"/>
      <c r="X729" s="22" t="s">
        <v>69</v>
      </c>
    </row>
    <row r="730" spans="1:43" ht="23.25">
      <c r="B730" s="23" t="s">
        <v>32</v>
      </c>
      <c r="C730" s="20">
        <f>IF(X687="PAGADO",0,Y692)</f>
        <v>-1471.4252550000019</v>
      </c>
      <c r="E730" s="217" t="s">
        <v>273</v>
      </c>
      <c r="F730" s="217"/>
      <c r="G730" s="217"/>
      <c r="H730" s="217"/>
      <c r="O730" s="228" t="s">
        <v>10</v>
      </c>
      <c r="P730" s="228"/>
      <c r="V730" s="17"/>
      <c r="X730" s="23" t="s">
        <v>32</v>
      </c>
      <c r="Y730" s="20">
        <f>IF(B1525="PAGADO",0,C735)</f>
        <v>-1440.4712550000017</v>
      </c>
      <c r="AA730" s="217" t="s">
        <v>273</v>
      </c>
      <c r="AB730" s="217"/>
      <c r="AC730" s="217"/>
      <c r="AD730" s="217"/>
      <c r="AK730" s="217" t="s">
        <v>10</v>
      </c>
      <c r="AL730" s="217"/>
      <c r="AM730" s="217"/>
    </row>
    <row r="731" spans="1:43">
      <c r="B731" s="1" t="s">
        <v>0</v>
      </c>
      <c r="C731" s="19">
        <f>H746</f>
        <v>2196.63</v>
      </c>
      <c r="E731" s="2" t="s">
        <v>1</v>
      </c>
      <c r="F731" s="2" t="s">
        <v>2</v>
      </c>
      <c r="G731" s="2" t="s">
        <v>3</v>
      </c>
      <c r="H731" s="2" t="s">
        <v>4</v>
      </c>
      <c r="N731" s="2" t="s">
        <v>1</v>
      </c>
      <c r="O731" s="2" t="s">
        <v>5</v>
      </c>
      <c r="P731" s="2" t="s">
        <v>4</v>
      </c>
      <c r="Q731" s="2" t="s">
        <v>6</v>
      </c>
      <c r="R731" s="2" t="s">
        <v>7</v>
      </c>
      <c r="S731" s="3"/>
      <c r="V731" s="17"/>
      <c r="X731" s="1" t="s">
        <v>0</v>
      </c>
      <c r="Y731" s="19">
        <f>AD746</f>
        <v>150</v>
      </c>
      <c r="AA731" s="2" t="s">
        <v>1</v>
      </c>
      <c r="AB731" s="2" t="s">
        <v>2</v>
      </c>
      <c r="AC731" s="2" t="s">
        <v>3</v>
      </c>
      <c r="AD731" s="2" t="s">
        <v>4</v>
      </c>
      <c r="AJ731" s="2" t="s">
        <v>1</v>
      </c>
      <c r="AK731" s="2" t="s">
        <v>5</v>
      </c>
      <c r="AL731" s="2" t="s">
        <v>4</v>
      </c>
      <c r="AM731" s="2" t="s">
        <v>6</v>
      </c>
      <c r="AN731" s="2" t="s">
        <v>7</v>
      </c>
      <c r="AO731" s="3"/>
    </row>
    <row r="732" spans="1:43">
      <c r="C732" s="20"/>
      <c r="E732" s="4">
        <v>45160</v>
      </c>
      <c r="F732" s="3" t="s">
        <v>1406</v>
      </c>
      <c r="G732" s="3" t="s">
        <v>288</v>
      </c>
      <c r="H732" s="5">
        <v>291.08999999999997</v>
      </c>
      <c r="I732" t="s">
        <v>174</v>
      </c>
      <c r="N732" s="25">
        <v>45188</v>
      </c>
      <c r="O732" s="3" t="s">
        <v>1399</v>
      </c>
      <c r="P732" s="3"/>
      <c r="Q732" s="3"/>
      <c r="R732" s="18">
        <v>20</v>
      </c>
      <c r="S732" s="3"/>
      <c r="V732" s="17"/>
      <c r="Y732" s="20"/>
      <c r="AA732" s="4">
        <v>45180</v>
      </c>
      <c r="AB732" s="3" t="s">
        <v>412</v>
      </c>
      <c r="AC732" s="3" t="s">
        <v>200</v>
      </c>
      <c r="AD732" s="5">
        <v>150</v>
      </c>
      <c r="AE732" t="s">
        <v>174</v>
      </c>
      <c r="AJ732" s="25">
        <v>45191</v>
      </c>
      <c r="AK732" s="3" t="s">
        <v>110</v>
      </c>
      <c r="AL732" s="3"/>
      <c r="AM732" s="3"/>
      <c r="AN732" s="18">
        <v>206</v>
      </c>
      <c r="AO732" s="3"/>
    </row>
    <row r="733" spans="1:43">
      <c r="B733" s="1" t="s">
        <v>24</v>
      </c>
      <c r="C733" s="19">
        <f>IF(C730&gt;0,C730+C731,C731)</f>
        <v>2196.63</v>
      </c>
      <c r="E733" s="4">
        <v>45160</v>
      </c>
      <c r="F733" s="3" t="s">
        <v>212</v>
      </c>
      <c r="G733" s="3" t="s">
        <v>89</v>
      </c>
      <c r="H733" s="5">
        <v>145.54</v>
      </c>
      <c r="I733" t="s">
        <v>174</v>
      </c>
      <c r="N733" s="25">
        <v>45188</v>
      </c>
      <c r="O733" s="3" t="s">
        <v>1403</v>
      </c>
      <c r="P733" s="3"/>
      <c r="Q733" s="3"/>
      <c r="R733" s="18">
        <v>160</v>
      </c>
      <c r="S733" s="3"/>
      <c r="V733" s="17"/>
      <c r="X733" s="1" t="s">
        <v>24</v>
      </c>
      <c r="Y733" s="19">
        <f>IF(Y730&gt;0,Y730+Y731,Y731)</f>
        <v>150</v>
      </c>
      <c r="AA733" s="4"/>
      <c r="AB733" s="3"/>
      <c r="AC733" s="3"/>
      <c r="AD733" s="5"/>
      <c r="AJ733" s="25">
        <v>45194</v>
      </c>
      <c r="AK733" s="3" t="s">
        <v>1422</v>
      </c>
      <c r="AL733" s="3"/>
      <c r="AM733" s="3"/>
      <c r="AN733" s="18">
        <v>217.5</v>
      </c>
      <c r="AO733" s="3"/>
    </row>
    <row r="734" spans="1:43">
      <c r="B734" s="1" t="s">
        <v>9</v>
      </c>
      <c r="C734" s="20">
        <f>C755</f>
        <v>3637.1012550000019</v>
      </c>
      <c r="E734" s="4">
        <v>45188</v>
      </c>
      <c r="F734" s="3" t="s">
        <v>1407</v>
      </c>
      <c r="G734" s="3"/>
      <c r="H734" s="5">
        <v>100</v>
      </c>
      <c r="I734" t="s">
        <v>174</v>
      </c>
      <c r="N734" s="25">
        <v>45190</v>
      </c>
      <c r="O734" s="3" t="s">
        <v>1416</v>
      </c>
      <c r="P734" s="3"/>
      <c r="Q734" s="3"/>
      <c r="R734" s="18">
        <v>1600</v>
      </c>
      <c r="S734" s="3"/>
      <c r="V734" s="17"/>
      <c r="X734" s="1" t="s">
        <v>9</v>
      </c>
      <c r="Y734" s="20">
        <f>Y755</f>
        <v>2254.8212550000017</v>
      </c>
      <c r="AA734" s="4"/>
      <c r="AB734" s="3"/>
      <c r="AC734" s="3"/>
      <c r="AD734" s="5"/>
      <c r="AJ734" s="25">
        <v>45194</v>
      </c>
      <c r="AK734" s="3" t="s">
        <v>1428</v>
      </c>
      <c r="AL734" s="3"/>
      <c r="AM734" s="3"/>
      <c r="AN734" s="18">
        <v>190.85</v>
      </c>
      <c r="AO734" s="3"/>
    </row>
    <row r="735" spans="1:43">
      <c r="B735" s="6" t="s">
        <v>26</v>
      </c>
      <c r="C735" s="21">
        <f>C733-C734</f>
        <v>-1440.4712550000017</v>
      </c>
      <c r="E735" s="4">
        <v>45174</v>
      </c>
      <c r="F735" s="3" t="s">
        <v>291</v>
      </c>
      <c r="G735" s="3" t="s">
        <v>1408</v>
      </c>
      <c r="H735" s="5">
        <v>940</v>
      </c>
      <c r="I735" t="s">
        <v>174</v>
      </c>
      <c r="N735" s="3"/>
      <c r="O735" s="3"/>
      <c r="P735" s="3"/>
      <c r="Q735" s="3"/>
      <c r="R735" s="18"/>
      <c r="S735" s="3"/>
      <c r="V735" s="17"/>
      <c r="X735" s="6" t="s">
        <v>27</v>
      </c>
      <c r="Y735" s="21">
        <f>Y733-Y734</f>
        <v>-2104.8212550000017</v>
      </c>
      <c r="AA735" s="4"/>
      <c r="AB735" s="3"/>
      <c r="AC735" s="3"/>
      <c r="AD735" s="5"/>
      <c r="AJ735" s="25">
        <v>45196</v>
      </c>
      <c r="AK735" s="3" t="s">
        <v>248</v>
      </c>
      <c r="AL735" s="3"/>
      <c r="AM735" s="3">
        <v>1438</v>
      </c>
      <c r="AN735" s="18">
        <v>200</v>
      </c>
      <c r="AO735" s="3"/>
    </row>
    <row r="736" spans="1:43" ht="23.25">
      <c r="B736" s="6"/>
      <c r="C736" s="7"/>
      <c r="E736" s="4">
        <v>45174</v>
      </c>
      <c r="F736" s="3" t="s">
        <v>291</v>
      </c>
      <c r="G736" s="3" t="s">
        <v>169</v>
      </c>
      <c r="H736" s="5">
        <v>150</v>
      </c>
      <c r="I736" t="s">
        <v>173</v>
      </c>
      <c r="N736" s="3"/>
      <c r="O736" s="3"/>
      <c r="P736" s="3"/>
      <c r="Q736" s="3"/>
      <c r="R736" s="18"/>
      <c r="S736" s="3"/>
      <c r="V736" s="17"/>
      <c r="X736" s="219" t="str">
        <f>IF(Y735&lt;0,"NO PAGAR","COBRAR'")</f>
        <v>NO PAGAR</v>
      </c>
      <c r="Y736" s="219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ht="23.25">
      <c r="B737" s="219" t="str">
        <f>IF(C735&lt;0,"NO PAGAR","COBRAR'")</f>
        <v>NO PAGAR</v>
      </c>
      <c r="C737" s="219"/>
      <c r="E737" s="4">
        <v>45146</v>
      </c>
      <c r="F737" s="3" t="s">
        <v>329</v>
      </c>
      <c r="G737" s="3" t="s">
        <v>106</v>
      </c>
      <c r="H737" s="5">
        <v>285</v>
      </c>
      <c r="I737" t="s">
        <v>174</v>
      </c>
      <c r="N737" s="3"/>
      <c r="O737" s="3"/>
      <c r="P737" s="3"/>
      <c r="Q737" s="3"/>
      <c r="R737" s="18"/>
      <c r="S737" s="3"/>
      <c r="V737" s="17"/>
      <c r="X737" s="6"/>
      <c r="Y737" s="8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210" t="s">
        <v>9</v>
      </c>
      <c r="C738" s="211"/>
      <c r="E738" s="4">
        <v>45167</v>
      </c>
      <c r="F738" s="3" t="s">
        <v>329</v>
      </c>
      <c r="G738" s="3" t="s">
        <v>1062</v>
      </c>
      <c r="H738" s="5">
        <v>285</v>
      </c>
      <c r="I738" t="s">
        <v>174</v>
      </c>
      <c r="N738" s="3"/>
      <c r="O738" s="3"/>
      <c r="P738" s="3"/>
      <c r="Q738" s="3"/>
      <c r="R738" s="18"/>
      <c r="S738" s="3"/>
      <c r="V738" s="17"/>
      <c r="X738" s="210" t="s">
        <v>9</v>
      </c>
      <c r="Y738" s="211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9" t="str">
        <f>IF(Y692&lt;0,"SALDO ADELANTADO","SALDO A FAVOR '")</f>
        <v>SALDO ADELANTADO</v>
      </c>
      <c r="C739" s="10">
        <f>IF(Y692&lt;=0,Y692*-1)</f>
        <v>1471.4252550000019</v>
      </c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9" t="str">
        <f>IF(C735&lt;0,"SALDO ADELANTADO","SALDO A FAVOR'")</f>
        <v>SALDO ADELANTADO</v>
      </c>
      <c r="Y739" s="10">
        <f>IF(C735&lt;=0,C735*-1)</f>
        <v>1440.4712550000017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10</v>
      </c>
      <c r="C740" s="10">
        <f>R748</f>
        <v>1780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10</v>
      </c>
      <c r="Y740" s="10">
        <f>AN748</f>
        <v>814.35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11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11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12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12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13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13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14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14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15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15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16</v>
      </c>
      <c r="C746" s="10"/>
      <c r="E746" s="212" t="s">
        <v>7</v>
      </c>
      <c r="F746" s="213"/>
      <c r="G746" s="214"/>
      <c r="H746" s="5">
        <f>SUM(H732:H745)</f>
        <v>2196.63</v>
      </c>
      <c r="N746" s="3"/>
      <c r="O746" s="3"/>
      <c r="P746" s="3"/>
      <c r="Q746" s="3"/>
      <c r="R746" s="18"/>
      <c r="S746" s="3"/>
      <c r="V746" s="17"/>
      <c r="X746" s="11" t="s">
        <v>16</v>
      </c>
      <c r="Y746" s="10"/>
      <c r="AA746" s="212" t="s">
        <v>7</v>
      </c>
      <c r="AB746" s="213"/>
      <c r="AC746" s="214"/>
      <c r="AD746" s="5">
        <f>SUM(AD732:AD745)</f>
        <v>150</v>
      </c>
      <c r="AJ746" s="3"/>
      <c r="AK746" s="3"/>
      <c r="AL746" s="3"/>
      <c r="AM746" s="3"/>
      <c r="AN746" s="18"/>
      <c r="AO746" s="3"/>
    </row>
    <row r="747" spans="2:41">
      <c r="B747" s="11" t="s">
        <v>1413</v>
      </c>
      <c r="C747" s="10">
        <f>R753</f>
        <v>385.67600000000004</v>
      </c>
      <c r="E747" s="13"/>
      <c r="F747" s="13"/>
      <c r="G747" s="13"/>
      <c r="N747" s="3"/>
      <c r="O747" s="3"/>
      <c r="P747" s="3"/>
      <c r="Q747" s="3"/>
      <c r="R747" s="18"/>
      <c r="S747" s="3"/>
      <c r="V747" s="17"/>
      <c r="X747" s="11" t="s">
        <v>17</v>
      </c>
      <c r="Y747" s="10"/>
      <c r="AA747" s="13"/>
      <c r="AB747" s="13"/>
      <c r="AC747" s="13"/>
      <c r="AJ747" s="3"/>
      <c r="AK747" s="3"/>
      <c r="AL747" s="3"/>
      <c r="AM747" s="3"/>
      <c r="AN747" s="18"/>
      <c r="AO747" s="3"/>
    </row>
    <row r="748" spans="2:41">
      <c r="B748" s="12"/>
      <c r="C748" s="10"/>
      <c r="N748" s="212" t="s">
        <v>7</v>
      </c>
      <c r="O748" s="213"/>
      <c r="P748" s="213"/>
      <c r="Q748" s="214"/>
      <c r="R748" s="18">
        <f>SUM(R732:R747)</f>
        <v>1780</v>
      </c>
      <c r="S748" s="3"/>
      <c r="V748" s="17"/>
      <c r="X748" s="12"/>
      <c r="Y748" s="10"/>
      <c r="AJ748" s="212" t="s">
        <v>7</v>
      </c>
      <c r="AK748" s="213"/>
      <c r="AL748" s="213"/>
      <c r="AM748" s="214"/>
      <c r="AN748" s="18">
        <f>SUM(AN732:AN747)</f>
        <v>814.35</v>
      </c>
      <c r="AO748" s="3"/>
    </row>
    <row r="749" spans="2:41">
      <c r="B749" s="12"/>
      <c r="C749" s="10"/>
      <c r="N749" s="125" t="s">
        <v>467</v>
      </c>
      <c r="O749" s="126">
        <v>45174.874571760003</v>
      </c>
      <c r="P749" s="125" t="s">
        <v>474</v>
      </c>
      <c r="Q749" s="127">
        <v>26.856999999999999</v>
      </c>
      <c r="R749" s="127">
        <v>47</v>
      </c>
      <c r="S749" s="127">
        <v>80122</v>
      </c>
      <c r="V749" s="17"/>
      <c r="X749" s="12"/>
      <c r="Y749" s="10"/>
    </row>
    <row r="750" spans="2:41">
      <c r="B750" s="12"/>
      <c r="C750" s="10"/>
      <c r="N750" s="125" t="s">
        <v>467</v>
      </c>
      <c r="O750" s="126">
        <v>45176.929583329998</v>
      </c>
      <c r="P750" s="125" t="s">
        <v>474</v>
      </c>
      <c r="Q750" s="127">
        <v>74.158000000000001</v>
      </c>
      <c r="R750" s="127">
        <v>129.77600000000001</v>
      </c>
      <c r="S750" s="127">
        <v>65128</v>
      </c>
      <c r="V750" s="17"/>
      <c r="X750" s="12"/>
      <c r="Y750" s="10"/>
    </row>
    <row r="751" spans="2:41">
      <c r="B751" s="12"/>
      <c r="C751" s="10"/>
      <c r="E751" s="14"/>
      <c r="N751" s="125" t="s">
        <v>467</v>
      </c>
      <c r="O751" s="126">
        <v>45174.437951389998</v>
      </c>
      <c r="P751" s="125" t="s">
        <v>474</v>
      </c>
      <c r="Q751" s="127">
        <v>61.082999999999998</v>
      </c>
      <c r="R751" s="127">
        <v>106.9</v>
      </c>
      <c r="S751" s="127">
        <v>60506</v>
      </c>
      <c r="V751" s="17"/>
      <c r="X751" s="12"/>
      <c r="Y751" s="10"/>
      <c r="AA751" s="14"/>
    </row>
    <row r="752" spans="2:41">
      <c r="B752" s="12"/>
      <c r="C752" s="10"/>
      <c r="N752" s="125" t="s">
        <v>469</v>
      </c>
      <c r="O752" s="126">
        <v>45183.611562500002</v>
      </c>
      <c r="P752" s="125" t="s">
        <v>474</v>
      </c>
      <c r="Q752" s="127">
        <v>58.283999999999999</v>
      </c>
      <c r="R752" s="127">
        <v>102</v>
      </c>
      <c r="S752" s="127">
        <v>854148</v>
      </c>
      <c r="V752" s="17"/>
      <c r="X752" s="12"/>
      <c r="Y752" s="10"/>
    </row>
    <row r="753" spans="2:27">
      <c r="B753" s="12"/>
      <c r="C753" s="10"/>
      <c r="R753" s="187">
        <f>SUM(R749:R752)</f>
        <v>385.67600000000004</v>
      </c>
      <c r="V753" s="17"/>
      <c r="X753" s="12"/>
      <c r="Y753" s="10"/>
    </row>
    <row r="754" spans="2:27">
      <c r="B754" s="12"/>
      <c r="C754" s="10"/>
      <c r="V754" s="17"/>
      <c r="X754" s="12"/>
      <c r="Y754" s="10"/>
    </row>
    <row r="755" spans="2:27">
      <c r="B755" s="15" t="s">
        <v>18</v>
      </c>
      <c r="C755" s="16">
        <f>SUM(C739:C754)</f>
        <v>3637.1012550000019</v>
      </c>
      <c r="D755" t="s">
        <v>22</v>
      </c>
      <c r="E755" t="s">
        <v>21</v>
      </c>
      <c r="V755" s="17"/>
      <c r="X755" s="15" t="s">
        <v>18</v>
      </c>
      <c r="Y755" s="16">
        <f>SUM(Y739:Y754)</f>
        <v>2254.8212550000017</v>
      </c>
      <c r="Z755" t="s">
        <v>22</v>
      </c>
      <c r="AA755" t="s">
        <v>21</v>
      </c>
    </row>
    <row r="756" spans="2:27">
      <c r="E756" s="1" t="s">
        <v>19</v>
      </c>
      <c r="V756" s="17"/>
      <c r="AA756" s="1" t="s">
        <v>19</v>
      </c>
    </row>
    <row r="757" spans="2:27">
      <c r="V757" s="17"/>
    </row>
    <row r="758" spans="2:27">
      <c r="V758" s="17"/>
    </row>
    <row r="759" spans="2:27">
      <c r="V759" s="17"/>
    </row>
    <row r="760" spans="2:27">
      <c r="V760" s="17"/>
    </row>
    <row r="761" spans="2:27">
      <c r="V761" s="17"/>
    </row>
    <row r="762" spans="2:27">
      <c r="V762" s="17"/>
    </row>
    <row r="763" spans="2:27">
      <c r="V763" s="17"/>
    </row>
    <row r="764" spans="2:27">
      <c r="V764" s="17"/>
    </row>
    <row r="765" spans="2:27">
      <c r="V765" s="17"/>
    </row>
    <row r="766" spans="2:27">
      <c r="V766" s="17"/>
    </row>
    <row r="767" spans="2:27">
      <c r="V767" s="17"/>
    </row>
    <row r="768" spans="2:27">
      <c r="V768" s="17"/>
    </row>
    <row r="769" spans="2:41">
      <c r="V769" s="17"/>
      <c r="AC769" s="215" t="s">
        <v>29</v>
      </c>
      <c r="AD769" s="215"/>
      <c r="AE769" s="215"/>
    </row>
    <row r="770" spans="2:41" ht="37.5" customHeight="1">
      <c r="H770" s="75" t="s">
        <v>28</v>
      </c>
      <c r="I770" s="75"/>
      <c r="J770" s="75"/>
      <c r="V770" s="17"/>
      <c r="AC770" s="215"/>
      <c r="AD770" s="215"/>
      <c r="AE770" s="215"/>
    </row>
    <row r="771" spans="2:41" ht="15" customHeight="1">
      <c r="H771" s="75"/>
      <c r="I771" s="75"/>
      <c r="J771" s="75"/>
      <c r="V771" s="17"/>
      <c r="AC771" s="215"/>
      <c r="AD771" s="215"/>
      <c r="AE771" s="215"/>
    </row>
    <row r="772" spans="2:41">
      <c r="V772" s="17"/>
    </row>
    <row r="773" spans="2:41">
      <c r="V773" s="17"/>
    </row>
    <row r="774" spans="2:41" ht="23.25">
      <c r="B774" s="22" t="s">
        <v>70</v>
      </c>
      <c r="V774" s="17"/>
      <c r="X774" s="22" t="s">
        <v>70</v>
      </c>
    </row>
    <row r="775" spans="2:41" ht="26.25">
      <c r="B775" s="23" t="s">
        <v>32</v>
      </c>
      <c r="C775" s="20">
        <f>IF(X730="PAGADO",0,Y735)</f>
        <v>-2104.8212550000017</v>
      </c>
      <c r="E775" s="217" t="s">
        <v>273</v>
      </c>
      <c r="F775" s="217"/>
      <c r="G775" s="217"/>
      <c r="H775" s="217"/>
      <c r="O775" s="217" t="s">
        <v>110</v>
      </c>
      <c r="P775" s="217"/>
      <c r="Q775" s="217"/>
      <c r="V775" s="17"/>
      <c r="X775" s="23" t="s">
        <v>32</v>
      </c>
      <c r="Y775" s="20">
        <f>IF(B775="PAGADO",0,C780)</f>
        <v>-3567.6592550000014</v>
      </c>
      <c r="AA775" s="217" t="s">
        <v>273</v>
      </c>
      <c r="AB775" s="217"/>
      <c r="AC775" s="217"/>
      <c r="AD775" s="217"/>
      <c r="AK775" s="227" t="s">
        <v>431</v>
      </c>
      <c r="AL775" s="227"/>
      <c r="AM775" s="227"/>
    </row>
    <row r="776" spans="2:41">
      <c r="B776" s="1" t="s">
        <v>0</v>
      </c>
      <c r="C776" s="19">
        <f>H791</f>
        <v>1038.07</v>
      </c>
      <c r="E776" s="2" t="s">
        <v>1</v>
      </c>
      <c r="F776" s="2" t="s">
        <v>2</v>
      </c>
      <c r="G776" s="2" t="s">
        <v>3</v>
      </c>
      <c r="H776" s="2" t="s">
        <v>4</v>
      </c>
      <c r="N776" s="2" t="s">
        <v>1</v>
      </c>
      <c r="O776" s="2" t="s">
        <v>5</v>
      </c>
      <c r="P776" s="2" t="s">
        <v>4</v>
      </c>
      <c r="Q776" s="2" t="s">
        <v>6</v>
      </c>
      <c r="R776" s="2" t="s">
        <v>7</v>
      </c>
      <c r="S776" s="3"/>
      <c r="V776" s="17"/>
      <c r="X776" s="1" t="s">
        <v>0</v>
      </c>
      <c r="Y776" s="19">
        <f>AD791</f>
        <v>1770</v>
      </c>
      <c r="AA776" s="2" t="s">
        <v>1</v>
      </c>
      <c r="AB776" s="2" t="s">
        <v>2</v>
      </c>
      <c r="AC776" s="2" t="s">
        <v>3</v>
      </c>
      <c r="AD776" s="2" t="s">
        <v>4</v>
      </c>
      <c r="AJ776" s="2" t="s">
        <v>1</v>
      </c>
      <c r="AK776" s="2" t="s">
        <v>5</v>
      </c>
      <c r="AL776" s="2" t="s">
        <v>4</v>
      </c>
      <c r="AM776" s="2" t="s">
        <v>6</v>
      </c>
      <c r="AN776" s="2" t="s">
        <v>7</v>
      </c>
      <c r="AO776" s="3"/>
    </row>
    <row r="777" spans="2:41">
      <c r="C777" s="20"/>
      <c r="E777" s="4">
        <v>45180</v>
      </c>
      <c r="F777" s="3" t="s">
        <v>1459</v>
      </c>
      <c r="G777" s="3" t="s">
        <v>1460</v>
      </c>
      <c r="H777" s="5">
        <v>90</v>
      </c>
      <c r="I777" t="s">
        <v>173</v>
      </c>
      <c r="N777" s="25">
        <v>45198</v>
      </c>
      <c r="O777" s="3" t="s">
        <v>1440</v>
      </c>
      <c r="P777" s="3"/>
      <c r="Q777" s="3"/>
      <c r="R777" s="18">
        <v>352.5</v>
      </c>
      <c r="S777" s="3"/>
      <c r="V777" s="17"/>
      <c r="Y777" s="20"/>
      <c r="AA777" s="4">
        <v>45167</v>
      </c>
      <c r="AB777" s="3" t="s">
        <v>1526</v>
      </c>
      <c r="AC777" s="3" t="s">
        <v>1527</v>
      </c>
      <c r="AD777" s="5">
        <v>220</v>
      </c>
      <c r="AE777" t="s">
        <v>173</v>
      </c>
      <c r="AJ777" s="25">
        <v>45202</v>
      </c>
      <c r="AK777" s="3" t="s">
        <v>1522</v>
      </c>
      <c r="AL777" s="3"/>
      <c r="AM777" s="3"/>
      <c r="AN777" s="18">
        <v>700</v>
      </c>
      <c r="AO777" s="3"/>
    </row>
    <row r="778" spans="2:41">
      <c r="B778" s="1" t="s">
        <v>24</v>
      </c>
      <c r="C778" s="19">
        <f>IF(C775&gt;0,C775+C776,C776)</f>
        <v>1038.07</v>
      </c>
      <c r="E778" s="4">
        <v>45180</v>
      </c>
      <c r="F778" s="3" t="s">
        <v>1459</v>
      </c>
      <c r="G778" s="3" t="s">
        <v>1460</v>
      </c>
      <c r="H778" s="5">
        <v>150</v>
      </c>
      <c r="I778" t="s">
        <v>173</v>
      </c>
      <c r="N778" s="25">
        <v>45201</v>
      </c>
      <c r="O778" s="3" t="s">
        <v>1442</v>
      </c>
      <c r="P778" s="3"/>
      <c r="Q778" s="3"/>
      <c r="R778" s="18">
        <v>50</v>
      </c>
      <c r="S778" s="3"/>
      <c r="V778" s="17"/>
      <c r="X778" s="1" t="s">
        <v>24</v>
      </c>
      <c r="Y778" s="19">
        <f>IF(Y775&gt;0,Y776+Y775,Y776)</f>
        <v>1770</v>
      </c>
      <c r="AA778" s="4">
        <v>45190</v>
      </c>
      <c r="AB778" s="3" t="s">
        <v>1206</v>
      </c>
      <c r="AC778" s="3" t="s">
        <v>1208</v>
      </c>
      <c r="AD778" s="5">
        <v>220</v>
      </c>
      <c r="AE778" t="s">
        <v>174</v>
      </c>
      <c r="AJ778" s="25">
        <v>45172</v>
      </c>
      <c r="AK778" s="3" t="s">
        <v>1522</v>
      </c>
      <c r="AL778" s="3"/>
      <c r="AM778" s="3"/>
      <c r="AN778" s="18">
        <v>100</v>
      </c>
      <c r="AO778" s="3"/>
    </row>
    <row r="779" spans="2:41">
      <c r="B779" s="1" t="s">
        <v>9</v>
      </c>
      <c r="C779" s="20">
        <f>C802</f>
        <v>4605.7292550000011</v>
      </c>
      <c r="E779" s="4">
        <v>45181</v>
      </c>
      <c r="F779" s="3" t="s">
        <v>1459</v>
      </c>
      <c r="G779" s="3" t="s">
        <v>1460</v>
      </c>
      <c r="H779" s="5">
        <v>90</v>
      </c>
      <c r="I779" t="s">
        <v>173</v>
      </c>
      <c r="N779" s="25">
        <v>45201</v>
      </c>
      <c r="O779" s="3" t="s">
        <v>1443</v>
      </c>
      <c r="P779" s="3"/>
      <c r="Q779" s="3"/>
      <c r="R779" s="18">
        <v>700</v>
      </c>
      <c r="S779" s="3"/>
      <c r="V779" s="17"/>
      <c r="X779" s="1" t="s">
        <v>9</v>
      </c>
      <c r="Y779" s="20">
        <f>Y802</f>
        <v>5678.7892550000015</v>
      </c>
      <c r="AA779" s="4">
        <v>45153</v>
      </c>
      <c r="AB779" s="3" t="s">
        <v>1530</v>
      </c>
      <c r="AC779" s="3" t="s">
        <v>1531</v>
      </c>
      <c r="AD779" s="5">
        <v>190</v>
      </c>
      <c r="AE779" t="s">
        <v>173</v>
      </c>
      <c r="AJ779" s="25">
        <v>45209</v>
      </c>
      <c r="AK779" s="3" t="s">
        <v>314</v>
      </c>
      <c r="AL779" s="3"/>
      <c r="AM779" s="3"/>
      <c r="AN779" s="18">
        <v>200</v>
      </c>
      <c r="AO779" s="3"/>
    </row>
    <row r="780" spans="2:41">
      <c r="B780" s="6" t="s">
        <v>25</v>
      </c>
      <c r="C780" s="21">
        <f>C778-C779</f>
        <v>-3567.6592550000014</v>
      </c>
      <c r="E780" s="4">
        <v>45184</v>
      </c>
      <c r="F780" s="3" t="s">
        <v>1459</v>
      </c>
      <c r="G780" s="3" t="s">
        <v>1460</v>
      </c>
      <c r="H780" s="5">
        <v>90</v>
      </c>
      <c r="I780" t="s">
        <v>174</v>
      </c>
      <c r="N780" s="25">
        <v>45201</v>
      </c>
      <c r="O780" s="3" t="s">
        <v>1444</v>
      </c>
      <c r="P780" s="3"/>
      <c r="Q780" s="3"/>
      <c r="R780" s="18">
        <v>12</v>
      </c>
      <c r="S780" s="3"/>
      <c r="V780" s="17"/>
      <c r="X780" s="6" t="s">
        <v>8</v>
      </c>
      <c r="Y780" s="21">
        <f>Y778-Y779</f>
        <v>-3908.7892550000015</v>
      </c>
      <c r="AA780" s="4">
        <v>45140</v>
      </c>
      <c r="AB780" s="3" t="s">
        <v>138</v>
      </c>
      <c r="AC780" s="3" t="s">
        <v>139</v>
      </c>
      <c r="AD780" s="5">
        <v>170</v>
      </c>
      <c r="AE780" t="s">
        <v>173</v>
      </c>
      <c r="AJ780" s="25">
        <v>45209</v>
      </c>
      <c r="AK780" s="3" t="s">
        <v>1533</v>
      </c>
      <c r="AL780" s="3"/>
      <c r="AM780" s="3"/>
      <c r="AN780" s="18">
        <v>59.1</v>
      </c>
      <c r="AO780" s="3"/>
    </row>
    <row r="781" spans="2:41" ht="26.25">
      <c r="B781" s="218" t="str">
        <f>IF(C780&lt;0,"NO PAGAR","COBRAR")</f>
        <v>NO PAGAR</v>
      </c>
      <c r="C781" s="218"/>
      <c r="E781" s="4">
        <v>45187</v>
      </c>
      <c r="F781" s="3" t="s">
        <v>722</v>
      </c>
      <c r="G781" s="3" t="s">
        <v>724</v>
      </c>
      <c r="H781" s="5">
        <v>533.66</v>
      </c>
      <c r="I781" t="s">
        <v>174</v>
      </c>
      <c r="N781" s="25">
        <v>45202</v>
      </c>
      <c r="O781" s="3" t="s">
        <v>1457</v>
      </c>
      <c r="P781" s="3"/>
      <c r="Q781" s="3"/>
      <c r="R781" s="18">
        <v>21</v>
      </c>
      <c r="S781" s="3"/>
      <c r="V781" s="17"/>
      <c r="X781" s="218" t="str">
        <f>IF(Y780&lt;0,"NO PAGAR","COBRAR")</f>
        <v>NO PAGAR</v>
      </c>
      <c r="Y781" s="218"/>
      <c r="AA781" s="4">
        <v>45145</v>
      </c>
      <c r="AB781" s="3" t="s">
        <v>138</v>
      </c>
      <c r="AC781" s="3" t="s">
        <v>169</v>
      </c>
      <c r="AD781" s="5">
        <v>170</v>
      </c>
      <c r="AE781" t="s">
        <v>174</v>
      </c>
      <c r="AJ781" s="25">
        <v>45209</v>
      </c>
      <c r="AK781" s="3" t="s">
        <v>1534</v>
      </c>
      <c r="AL781" s="3"/>
      <c r="AM781" s="3"/>
      <c r="AN781" s="18">
        <v>24.78</v>
      </c>
      <c r="AO781" s="3"/>
    </row>
    <row r="782" spans="2:41">
      <c r="B782" s="210" t="s">
        <v>9</v>
      </c>
      <c r="C782" s="211"/>
      <c r="E782" s="4">
        <v>45187</v>
      </c>
      <c r="F782" s="3" t="s">
        <v>1520</v>
      </c>
      <c r="G782" s="3"/>
      <c r="H782" s="5">
        <v>40.75</v>
      </c>
      <c r="I782" t="s">
        <v>174</v>
      </c>
      <c r="N782" s="25">
        <v>45202</v>
      </c>
      <c r="O782" s="3" t="s">
        <v>110</v>
      </c>
      <c r="P782" s="3"/>
      <c r="Q782" s="3"/>
      <c r="R782" s="18">
        <v>257.5</v>
      </c>
      <c r="S782" s="3"/>
      <c r="V782" s="17"/>
      <c r="X782" s="210" t="s">
        <v>9</v>
      </c>
      <c r="Y782" s="211"/>
      <c r="AA782" s="4">
        <v>45205</v>
      </c>
      <c r="AB782" s="3" t="s">
        <v>1538</v>
      </c>
      <c r="AC782" s="3" t="s">
        <v>203</v>
      </c>
      <c r="AD782" s="5">
        <v>630</v>
      </c>
      <c r="AE782" t="s">
        <v>174</v>
      </c>
      <c r="AJ782" s="25">
        <v>45211</v>
      </c>
      <c r="AK782" s="3" t="s">
        <v>1537</v>
      </c>
      <c r="AL782" s="3"/>
      <c r="AM782" s="3"/>
      <c r="AN782" s="18">
        <v>1027.25</v>
      </c>
      <c r="AO782" s="3"/>
    </row>
    <row r="783" spans="2:41">
      <c r="B783" s="9" t="str">
        <f>IF(C816&lt;0,"SALDO A FAVOR","SALDO ADELANTAD0'")</f>
        <v>SALDO ADELANTAD0'</v>
      </c>
      <c r="C783" s="10">
        <f>IF(Y735&lt;=0,Y735*-1)</f>
        <v>2104.8212550000017</v>
      </c>
      <c r="E783" s="4">
        <v>45187</v>
      </c>
      <c r="F783" s="3" t="s">
        <v>1521</v>
      </c>
      <c r="G783" s="3"/>
      <c r="H783" s="5">
        <v>43.66</v>
      </c>
      <c r="I783" t="s">
        <v>174</v>
      </c>
      <c r="N783" s="25">
        <v>45202</v>
      </c>
      <c r="O783" s="3" t="s">
        <v>110</v>
      </c>
      <c r="P783" s="3"/>
      <c r="Q783" s="3"/>
      <c r="R783" s="18">
        <v>310</v>
      </c>
      <c r="S783" s="3"/>
      <c r="V783" s="17"/>
      <c r="X783" s="9" t="str">
        <f>IF(C780&lt;0,"SALDO ADELANTADO","SALDO A FAVOR'")</f>
        <v>SALDO ADELANTADO</v>
      </c>
      <c r="Y783" s="10">
        <f>IF(C780&lt;=0,C780*-1)</f>
        <v>3567.6592550000014</v>
      </c>
      <c r="AA783" s="4">
        <v>45212</v>
      </c>
      <c r="AB783" s="3" t="s">
        <v>1542</v>
      </c>
      <c r="AC783" s="3"/>
      <c r="AD783" s="5">
        <v>170</v>
      </c>
      <c r="AE783" t="s">
        <v>174</v>
      </c>
      <c r="AJ783" s="25"/>
      <c r="AK783" s="3"/>
      <c r="AL783" s="3"/>
      <c r="AM783" s="3"/>
      <c r="AN783" s="18"/>
      <c r="AO783" s="3"/>
    </row>
    <row r="784" spans="2:41">
      <c r="B784" s="11" t="s">
        <v>10</v>
      </c>
      <c r="C784" s="10">
        <f>R793</f>
        <v>1703</v>
      </c>
      <c r="E784" s="4"/>
      <c r="F784" s="3"/>
      <c r="G784" s="3"/>
      <c r="H784" s="5"/>
      <c r="N784" s="25"/>
      <c r="O784" s="3"/>
      <c r="P784" s="3"/>
      <c r="Q784" s="3"/>
      <c r="R784" s="18"/>
      <c r="S784" s="3"/>
      <c r="V784" s="17"/>
      <c r="X784" s="11" t="s">
        <v>10</v>
      </c>
      <c r="Y784" s="10">
        <f>AN793</f>
        <v>2111.13</v>
      </c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11</v>
      </c>
      <c r="C785" s="10">
        <v>180</v>
      </c>
      <c r="E785" s="4"/>
      <c r="F785" s="3"/>
      <c r="G785" s="3"/>
      <c r="H785" s="5"/>
      <c r="N785" s="25"/>
      <c r="O785" s="3"/>
      <c r="P785" s="3"/>
      <c r="Q785" s="3"/>
      <c r="R785" s="18"/>
      <c r="S785" s="3"/>
      <c r="V785" s="17"/>
      <c r="X785" s="11" t="s">
        <v>11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12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12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13</v>
      </c>
      <c r="C787" s="10">
        <v>20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13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14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14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15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15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1509</v>
      </c>
      <c r="C790" s="10">
        <v>97.32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16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1507</v>
      </c>
      <c r="C791" s="10">
        <f>S799</f>
        <v>500.58800000000002</v>
      </c>
      <c r="E791" s="212" t="s">
        <v>7</v>
      </c>
      <c r="F791" s="213"/>
      <c r="G791" s="214"/>
      <c r="H791" s="5">
        <f>SUM(H777:H790)</f>
        <v>1038.07</v>
      </c>
      <c r="N791" s="3"/>
      <c r="O791" s="3"/>
      <c r="P791" s="3"/>
      <c r="Q791" s="3"/>
      <c r="R791" s="18"/>
      <c r="S791" s="3"/>
      <c r="V791" s="17"/>
      <c r="X791" s="11" t="s">
        <v>17</v>
      </c>
      <c r="Y791" s="10"/>
      <c r="AA791" s="212" t="s">
        <v>7</v>
      </c>
      <c r="AB791" s="213"/>
      <c r="AC791" s="214"/>
      <c r="AD791" s="5">
        <f>SUM(AD777:AD790)</f>
        <v>1770</v>
      </c>
      <c r="AJ791" s="3"/>
      <c r="AK791" s="3"/>
      <c r="AL791" s="3"/>
      <c r="AM791" s="3"/>
      <c r="AN791" s="18"/>
      <c r="AO791" s="3"/>
    </row>
    <row r="792" spans="2:41">
      <c r="B792" s="12"/>
      <c r="C792" s="10"/>
      <c r="E792" s="13"/>
      <c r="F792" s="13"/>
      <c r="G792" s="13"/>
      <c r="N792" s="3"/>
      <c r="O792" s="3"/>
      <c r="P792" s="3"/>
      <c r="Q792" s="3"/>
      <c r="R792" s="18"/>
      <c r="S792" s="3"/>
      <c r="V792" s="17"/>
      <c r="X792" s="12"/>
      <c r="Y792" s="10"/>
      <c r="AA792" s="13"/>
      <c r="AB792" s="13"/>
      <c r="AC792" s="13"/>
      <c r="AJ792" s="3"/>
      <c r="AK792" s="3"/>
      <c r="AL792" s="3"/>
      <c r="AM792" s="3"/>
      <c r="AN792" s="18"/>
      <c r="AO792" s="3"/>
    </row>
    <row r="793" spans="2:41">
      <c r="B793" s="12"/>
      <c r="C793" s="10"/>
      <c r="N793" s="212" t="s">
        <v>7</v>
      </c>
      <c r="O793" s="213"/>
      <c r="P793" s="213"/>
      <c r="Q793" s="214"/>
      <c r="R793" s="18">
        <f>SUM(R777:R792)</f>
        <v>1703</v>
      </c>
      <c r="S793" s="3"/>
      <c r="V793" s="17"/>
      <c r="X793" s="12"/>
      <c r="Y793" s="10"/>
      <c r="AJ793" s="212" t="s">
        <v>7</v>
      </c>
      <c r="AK793" s="213"/>
      <c r="AL793" s="213"/>
      <c r="AM793" s="214"/>
      <c r="AN793" s="18">
        <f>SUM(AN777:AN792)</f>
        <v>2111.13</v>
      </c>
      <c r="AO793" s="3"/>
    </row>
    <row r="794" spans="2:41">
      <c r="B794" s="12"/>
      <c r="C794" s="10"/>
      <c r="N794" s="125" t="s">
        <v>467</v>
      </c>
      <c r="O794" s="126">
        <v>45189.76972222</v>
      </c>
      <c r="P794" s="125" t="s">
        <v>1476</v>
      </c>
      <c r="Q794" s="125" t="s">
        <v>474</v>
      </c>
      <c r="R794" s="127">
        <v>72.052999999999997</v>
      </c>
      <c r="S794" s="127">
        <v>126.093</v>
      </c>
      <c r="T794" s="130"/>
      <c r="V794" s="17"/>
      <c r="X794" s="12"/>
      <c r="Y794" s="10"/>
    </row>
    <row r="795" spans="2:41">
      <c r="B795" s="12"/>
      <c r="C795" s="10"/>
      <c r="N795" s="125" t="s">
        <v>469</v>
      </c>
      <c r="O795" s="126">
        <v>45191.086388889998</v>
      </c>
      <c r="P795" s="125" t="s">
        <v>1475</v>
      </c>
      <c r="Q795" s="125" t="s">
        <v>474</v>
      </c>
      <c r="R795" s="127">
        <v>63.137999999999998</v>
      </c>
      <c r="S795" s="127">
        <v>110.492</v>
      </c>
      <c r="T795" s="130"/>
      <c r="V795" s="17"/>
      <c r="X795" s="12"/>
      <c r="Y795" s="10"/>
    </row>
    <row r="796" spans="2:41">
      <c r="B796" s="12"/>
      <c r="C796" s="10"/>
      <c r="E796" s="14"/>
      <c r="N796" s="125" t="s">
        <v>467</v>
      </c>
      <c r="O796" s="126">
        <v>45191.436979170001</v>
      </c>
      <c r="P796" s="125" t="s">
        <v>1474</v>
      </c>
      <c r="Q796" s="125" t="s">
        <v>474</v>
      </c>
      <c r="R796" s="127">
        <v>46.859000000000002</v>
      </c>
      <c r="S796" s="127">
        <v>82.003</v>
      </c>
      <c r="T796" s="128" t="s">
        <v>872</v>
      </c>
      <c r="V796" s="17"/>
      <c r="X796" s="12"/>
      <c r="Y796" s="10"/>
      <c r="AA796" s="14"/>
    </row>
    <row r="797" spans="2:41">
      <c r="B797" s="12"/>
      <c r="C797" s="10"/>
      <c r="N797" s="125" t="s">
        <v>467</v>
      </c>
      <c r="O797" s="126">
        <v>45187.46038194</v>
      </c>
      <c r="P797" s="125" t="s">
        <v>1473</v>
      </c>
      <c r="Q797" s="125" t="s">
        <v>474</v>
      </c>
      <c r="R797" s="127">
        <v>58.283000000000001</v>
      </c>
      <c r="S797" s="127">
        <v>102</v>
      </c>
      <c r="T797" s="128" t="s">
        <v>872</v>
      </c>
      <c r="V797" s="17"/>
      <c r="X797" s="12"/>
      <c r="Y797" s="10"/>
    </row>
    <row r="798" spans="2:41">
      <c r="B798" s="12"/>
      <c r="C798" s="10"/>
      <c r="N798" s="125" t="s">
        <v>467</v>
      </c>
      <c r="O798" s="126">
        <v>45194.813263889999</v>
      </c>
      <c r="P798" s="125" t="s">
        <v>1472</v>
      </c>
      <c r="Q798" s="125" t="s">
        <v>474</v>
      </c>
      <c r="R798" s="127">
        <v>45.713000000000001</v>
      </c>
      <c r="S798" s="127">
        <v>80</v>
      </c>
      <c r="T798" s="128" t="s">
        <v>872</v>
      </c>
      <c r="V798" s="17"/>
      <c r="X798" s="12"/>
      <c r="Y798" s="10"/>
    </row>
    <row r="799" spans="2:41">
      <c r="B799" s="12"/>
      <c r="C799" s="10"/>
      <c r="S799" s="187">
        <f>SUM(S794:S798)</f>
        <v>500.58800000000002</v>
      </c>
      <c r="V799" s="17"/>
      <c r="X799" s="12"/>
      <c r="Y799" s="10"/>
    </row>
    <row r="800" spans="2:41">
      <c r="B800" s="12"/>
      <c r="C800" s="10"/>
      <c r="V800" s="17"/>
      <c r="X800" s="12"/>
      <c r="Y800" s="10"/>
    </row>
    <row r="801" spans="1:43">
      <c r="B801" s="11"/>
      <c r="C801" s="10"/>
      <c r="V801" s="17"/>
      <c r="X801" s="11"/>
      <c r="Y801" s="10"/>
    </row>
    <row r="802" spans="1:43">
      <c r="B802" s="15" t="s">
        <v>18</v>
      </c>
      <c r="C802" s="16">
        <f>SUM(C783:C801)</f>
        <v>4605.7292550000011</v>
      </c>
      <c r="V802" s="17"/>
      <c r="X802" s="15" t="s">
        <v>18</v>
      </c>
      <c r="Y802" s="16">
        <f>SUM(Y783:Y801)</f>
        <v>5678.7892550000015</v>
      </c>
    </row>
    <row r="803" spans="1:43">
      <c r="D803" t="s">
        <v>22</v>
      </c>
      <c r="E803" t="s">
        <v>21</v>
      </c>
      <c r="V803" s="17"/>
      <c r="Z803" t="s">
        <v>22</v>
      </c>
      <c r="AA803" t="s">
        <v>21</v>
      </c>
    </row>
    <row r="804" spans="1:43">
      <c r="E804" s="1" t="s">
        <v>19</v>
      </c>
      <c r="V804" s="17"/>
      <c r="AA804" s="1" t="s">
        <v>19</v>
      </c>
    </row>
    <row r="805" spans="1:43">
      <c r="V805" s="17"/>
    </row>
    <row r="806" spans="1:43">
      <c r="V806" s="17"/>
    </row>
    <row r="807" spans="1:43">
      <c r="V807" s="17"/>
    </row>
    <row r="808" spans="1:43">
      <c r="V808" s="17"/>
    </row>
    <row r="809" spans="1:43">
      <c r="V809" s="17"/>
    </row>
    <row r="810" spans="1:43">
      <c r="V810" s="17"/>
    </row>
    <row r="811" spans="1:43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</row>
    <row r="812" spans="1:4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>
      <c r="V814" s="17"/>
    </row>
    <row r="815" spans="1:43" ht="23.25" customHeight="1">
      <c r="H815" s="75" t="s">
        <v>30</v>
      </c>
      <c r="I815" s="75"/>
      <c r="J815" s="75"/>
      <c r="V815" s="17"/>
      <c r="AA815" s="216" t="s">
        <v>31</v>
      </c>
      <c r="AB815" s="216"/>
      <c r="AC815" s="216"/>
    </row>
    <row r="816" spans="1:43" ht="15" customHeight="1">
      <c r="H816" s="75"/>
      <c r="I816" s="75"/>
      <c r="J816" s="75"/>
      <c r="V816" s="17"/>
      <c r="AA816" s="216"/>
      <c r="AB816" s="216"/>
      <c r="AC816" s="216"/>
    </row>
    <row r="817" spans="2:41" ht="23.25">
      <c r="B817" s="24" t="s">
        <v>70</v>
      </c>
      <c r="V817" s="17"/>
      <c r="X817" s="22" t="s">
        <v>70</v>
      </c>
    </row>
    <row r="818" spans="2:41" ht="23.25">
      <c r="B818" s="23" t="s">
        <v>32</v>
      </c>
      <c r="C818" s="20">
        <f>IF(X775="PAGADO",0,C780)</f>
        <v>-3567.6592550000014</v>
      </c>
      <c r="E818" s="217" t="s">
        <v>273</v>
      </c>
      <c r="F818" s="217"/>
      <c r="G818" s="217"/>
      <c r="H818" s="217"/>
      <c r="V818" s="17"/>
      <c r="X818" s="23" t="s">
        <v>32</v>
      </c>
      <c r="Y818" s="20">
        <f>IF(B1618="PAGADO",0,C823)</f>
        <v>-3895.8822550000014</v>
      </c>
      <c r="AA818" s="217" t="s">
        <v>273</v>
      </c>
      <c r="AB818" s="217"/>
      <c r="AC818" s="217"/>
      <c r="AD818" s="217"/>
      <c r="AK818" s="217" t="s">
        <v>10</v>
      </c>
      <c r="AL818" s="217"/>
      <c r="AM818" s="217"/>
    </row>
    <row r="819" spans="2:41">
      <c r="B819" s="1" t="s">
        <v>0</v>
      </c>
      <c r="C819" s="19">
        <f>H834</f>
        <v>1485.54</v>
      </c>
      <c r="E819" s="2" t="s">
        <v>1</v>
      </c>
      <c r="F819" s="2" t="s">
        <v>2</v>
      </c>
      <c r="G819" s="2" t="s">
        <v>3</v>
      </c>
      <c r="H819" s="2" t="s">
        <v>4</v>
      </c>
      <c r="N819" s="2" t="s">
        <v>1</v>
      </c>
      <c r="O819" s="2" t="s">
        <v>5</v>
      </c>
      <c r="P819" s="2" t="s">
        <v>4</v>
      </c>
      <c r="Q819" s="2" t="s">
        <v>6</v>
      </c>
      <c r="R819" s="2" t="s">
        <v>7</v>
      </c>
      <c r="S819" s="3"/>
      <c r="V819" s="17"/>
      <c r="X819" s="1" t="s">
        <v>0</v>
      </c>
      <c r="Y819" s="19">
        <f>AD834</f>
        <v>1910</v>
      </c>
      <c r="AA819" s="2" t="s">
        <v>1</v>
      </c>
      <c r="AB819" s="2" t="s">
        <v>2</v>
      </c>
      <c r="AC819" s="2" t="s">
        <v>3</v>
      </c>
      <c r="AD819" s="2" t="s">
        <v>4</v>
      </c>
      <c r="AJ819" s="2" t="s">
        <v>1</v>
      </c>
      <c r="AK819" s="2" t="s">
        <v>5</v>
      </c>
      <c r="AL819" s="2" t="s">
        <v>4</v>
      </c>
      <c r="AM819" s="2" t="s">
        <v>6</v>
      </c>
      <c r="AN819" s="2" t="s">
        <v>7</v>
      </c>
      <c r="AO819" s="3"/>
    </row>
    <row r="820" spans="2:41">
      <c r="C820" s="20"/>
      <c r="E820" s="4">
        <v>45163</v>
      </c>
      <c r="F820" s="3" t="s">
        <v>199</v>
      </c>
      <c r="G820" s="3" t="s">
        <v>200</v>
      </c>
      <c r="H820" s="5">
        <v>170</v>
      </c>
      <c r="I820" t="s">
        <v>173</v>
      </c>
      <c r="N820" s="25">
        <v>45124</v>
      </c>
      <c r="O820" s="3" t="s">
        <v>1543</v>
      </c>
      <c r="P820" s="3"/>
      <c r="Q820" s="3"/>
      <c r="R820" s="18">
        <v>200</v>
      </c>
      <c r="S820" s="3"/>
      <c r="V820" s="17"/>
      <c r="Y820" s="20"/>
      <c r="AA820" s="4">
        <v>45219</v>
      </c>
      <c r="AB820" s="3" t="s">
        <v>1568</v>
      </c>
      <c r="AC820" s="3"/>
      <c r="AD820" s="5">
        <v>330</v>
      </c>
      <c r="AE820" t="s">
        <v>174</v>
      </c>
      <c r="AJ820" s="25">
        <v>45219</v>
      </c>
      <c r="AK820" s="3" t="s">
        <v>1565</v>
      </c>
      <c r="AL820" s="3">
        <v>150</v>
      </c>
      <c r="AM820" s="3">
        <v>1493</v>
      </c>
      <c r="AN820" s="18">
        <v>150</v>
      </c>
      <c r="AO820" s="3"/>
    </row>
    <row r="821" spans="2:41">
      <c r="B821" s="1" t="s">
        <v>24</v>
      </c>
      <c r="C821" s="19">
        <f>IF(C818&gt;0,C818+C819,C819)</f>
        <v>1485.54</v>
      </c>
      <c r="E821" s="4">
        <v>45163</v>
      </c>
      <c r="F821" s="3" t="s">
        <v>199</v>
      </c>
      <c r="G821" s="3" t="s">
        <v>152</v>
      </c>
      <c r="H821" s="5">
        <v>200</v>
      </c>
      <c r="I821" t="s">
        <v>174</v>
      </c>
      <c r="N821" s="25">
        <v>45217</v>
      </c>
      <c r="O821" s="3" t="s">
        <v>1543</v>
      </c>
      <c r="P821" s="3"/>
      <c r="Q821" s="3">
        <v>58131413</v>
      </c>
      <c r="R821" s="18">
        <v>470</v>
      </c>
      <c r="S821" s="3"/>
      <c r="V821" s="17"/>
      <c r="X821" s="1" t="s">
        <v>24</v>
      </c>
      <c r="Y821" s="19">
        <f>IF(Y818&gt;0,Y818+Y819,Y819)</f>
        <v>1910</v>
      </c>
      <c r="AA821" s="4">
        <v>45190</v>
      </c>
      <c r="AB821" s="3" t="s">
        <v>1570</v>
      </c>
      <c r="AC821" s="3" t="s">
        <v>203</v>
      </c>
      <c r="AD821" s="5">
        <v>580</v>
      </c>
      <c r="AE821" t="s">
        <v>173</v>
      </c>
      <c r="AJ821" s="25">
        <v>45222</v>
      </c>
      <c r="AK821" s="3" t="s">
        <v>1574</v>
      </c>
      <c r="AL821" s="3"/>
      <c r="AM821" s="3"/>
      <c r="AN821" s="18">
        <v>100</v>
      </c>
      <c r="AO821" s="3"/>
    </row>
    <row r="822" spans="2:41">
      <c r="B822" s="1" t="s">
        <v>9</v>
      </c>
      <c r="C822" s="20">
        <f>C846</f>
        <v>5381.4222550000013</v>
      </c>
      <c r="E822" s="4"/>
      <c r="F822" s="3" t="s">
        <v>1550</v>
      </c>
      <c r="G822" s="3"/>
      <c r="H822" s="5">
        <v>270</v>
      </c>
      <c r="I822" t="s">
        <v>174</v>
      </c>
      <c r="N822" s="3"/>
      <c r="O822" s="3"/>
      <c r="P822" s="3"/>
      <c r="Q822" s="3"/>
      <c r="R822" s="18"/>
      <c r="S822" s="3"/>
      <c r="V822" s="17"/>
      <c r="X822" s="1" t="s">
        <v>9</v>
      </c>
      <c r="Y822" s="20">
        <f>Y844</f>
        <v>5845.8822550000014</v>
      </c>
      <c r="AA822" s="4">
        <v>45189</v>
      </c>
      <c r="AB822" s="3" t="s">
        <v>199</v>
      </c>
      <c r="AC822" s="3" t="s">
        <v>200</v>
      </c>
      <c r="AD822" s="5">
        <v>170</v>
      </c>
      <c r="AE822" t="s">
        <v>173</v>
      </c>
      <c r="AJ822" s="25">
        <v>45223</v>
      </c>
      <c r="AK822" s="3" t="s">
        <v>1577</v>
      </c>
      <c r="AL822" s="3"/>
      <c r="AM822" s="3"/>
      <c r="AN822" s="18">
        <v>150</v>
      </c>
      <c r="AO822" s="3"/>
    </row>
    <row r="823" spans="2:41">
      <c r="B823" s="6" t="s">
        <v>26</v>
      </c>
      <c r="C823" s="21">
        <f>C821-C822</f>
        <v>-3895.8822550000014</v>
      </c>
      <c r="E823" s="4">
        <v>45194</v>
      </c>
      <c r="F823" s="3" t="s">
        <v>412</v>
      </c>
      <c r="G823" s="3" t="s">
        <v>200</v>
      </c>
      <c r="H823" s="5">
        <v>150</v>
      </c>
      <c r="I823" t="s">
        <v>174</v>
      </c>
      <c r="N823" s="3"/>
      <c r="O823" s="3"/>
      <c r="P823" s="3"/>
      <c r="Q823" s="3"/>
      <c r="R823" s="18"/>
      <c r="S823" s="3"/>
      <c r="V823" s="17"/>
      <c r="X823" s="6" t="s">
        <v>27</v>
      </c>
      <c r="Y823" s="21">
        <f>Y821-Y822</f>
        <v>-3935.8822550000014</v>
      </c>
      <c r="AA823" s="4">
        <v>45192</v>
      </c>
      <c r="AB823" s="3" t="s">
        <v>199</v>
      </c>
      <c r="AC823" s="3" t="s">
        <v>170</v>
      </c>
      <c r="AD823" s="5">
        <v>320</v>
      </c>
      <c r="AE823" t="s">
        <v>173</v>
      </c>
      <c r="AJ823" s="25">
        <v>45224</v>
      </c>
      <c r="AK823" s="3" t="s">
        <v>1589</v>
      </c>
      <c r="AL823" s="3"/>
      <c r="AM823" s="3"/>
      <c r="AN823" s="18">
        <v>1550</v>
      </c>
      <c r="AO823" s="3"/>
    </row>
    <row r="824" spans="2:41" ht="23.25">
      <c r="B824" s="6"/>
      <c r="C824" s="7"/>
      <c r="E824" s="4">
        <v>45195</v>
      </c>
      <c r="F824" s="3" t="s">
        <v>412</v>
      </c>
      <c r="G824" s="3" t="s">
        <v>169</v>
      </c>
      <c r="H824" s="5">
        <v>150</v>
      </c>
      <c r="I824" t="s">
        <v>174</v>
      </c>
      <c r="N824" s="3"/>
      <c r="O824" s="3"/>
      <c r="P824" s="3"/>
      <c r="Q824" s="3"/>
      <c r="R824" s="18"/>
      <c r="S824" s="3"/>
      <c r="V824" s="17"/>
      <c r="X824" s="219" t="str">
        <f>IF(Y823&lt;0,"NO PAGAR","COBRAR'")</f>
        <v>NO PAGAR</v>
      </c>
      <c r="Y824" s="219"/>
      <c r="AA824" s="4">
        <v>45192</v>
      </c>
      <c r="AB824" s="3" t="s">
        <v>199</v>
      </c>
      <c r="AC824" s="3" t="s">
        <v>169</v>
      </c>
      <c r="AD824" s="5">
        <v>170</v>
      </c>
      <c r="AE824" t="s">
        <v>174</v>
      </c>
      <c r="AJ824" s="3"/>
      <c r="AK824" s="3"/>
      <c r="AL824" s="3"/>
      <c r="AM824" s="3"/>
      <c r="AN824" s="18"/>
      <c r="AO824" s="3"/>
    </row>
    <row r="825" spans="2:41" ht="23.25">
      <c r="B825" s="219" t="str">
        <f>IF(C823&lt;0,"NO PAGAR","COBRAR'")</f>
        <v>NO PAGAR</v>
      </c>
      <c r="C825" s="219"/>
      <c r="E825" s="4">
        <v>45196</v>
      </c>
      <c r="F825" s="3" t="s">
        <v>412</v>
      </c>
      <c r="G825" s="3" t="s">
        <v>152</v>
      </c>
      <c r="H825" s="5">
        <v>230</v>
      </c>
      <c r="I825" t="s">
        <v>174</v>
      </c>
      <c r="N825" s="3"/>
      <c r="O825" s="3"/>
      <c r="P825" s="3"/>
      <c r="Q825" s="3"/>
      <c r="R825" s="18"/>
      <c r="S825" s="3"/>
      <c r="V825" s="17"/>
      <c r="X825" s="6"/>
      <c r="Y825" s="8"/>
      <c r="AA825" s="4">
        <v>45203</v>
      </c>
      <c r="AB825" s="3" t="s">
        <v>412</v>
      </c>
      <c r="AC825" s="3" t="s">
        <v>200</v>
      </c>
      <c r="AD825" s="5">
        <v>150</v>
      </c>
      <c r="AE825" t="s">
        <v>174</v>
      </c>
      <c r="AJ825" s="3"/>
      <c r="AK825" s="3"/>
      <c r="AL825" s="3"/>
      <c r="AM825" s="3"/>
      <c r="AN825" s="18"/>
      <c r="AO825" s="3"/>
    </row>
    <row r="826" spans="2:41">
      <c r="B826" s="210" t="s">
        <v>9</v>
      </c>
      <c r="C826" s="211"/>
      <c r="E826" s="4">
        <v>45217</v>
      </c>
      <c r="F826" s="3" t="s">
        <v>1561</v>
      </c>
      <c r="G826" s="3"/>
      <c r="H826" s="5">
        <v>170</v>
      </c>
      <c r="I826" t="s">
        <v>174</v>
      </c>
      <c r="N826" s="3"/>
      <c r="O826" s="3"/>
      <c r="P826" s="3"/>
      <c r="Q826" s="3"/>
      <c r="R826" s="18"/>
      <c r="S826" s="3"/>
      <c r="V826" s="17"/>
      <c r="X826" s="210" t="s">
        <v>9</v>
      </c>
      <c r="Y826" s="211"/>
      <c r="AA826" s="4">
        <v>45156</v>
      </c>
      <c r="AB826" s="3" t="s">
        <v>168</v>
      </c>
      <c r="AC826" s="3" t="s">
        <v>152</v>
      </c>
      <c r="AD826" s="5">
        <v>190</v>
      </c>
      <c r="AE826" t="s">
        <v>174</v>
      </c>
      <c r="AJ826" s="3"/>
      <c r="AK826" s="3"/>
      <c r="AL826" s="3"/>
      <c r="AM826" s="3"/>
      <c r="AN826" s="18"/>
      <c r="AO826" s="3"/>
    </row>
    <row r="827" spans="2:41">
      <c r="B827" s="9" t="str">
        <f>IF(Y780&lt;0,"SALDO ADELANTADO","SALDO A FAVOR '")</f>
        <v>SALDO ADELANTADO</v>
      </c>
      <c r="C827" s="10">
        <f>IF(Y780&lt;=0,Y780*-1)</f>
        <v>3908.7892550000015</v>
      </c>
      <c r="E827" s="4">
        <v>45167</v>
      </c>
      <c r="F827" s="3" t="s">
        <v>722</v>
      </c>
      <c r="G827" s="3" t="s">
        <v>200</v>
      </c>
      <c r="H827" s="5">
        <v>145.54</v>
      </c>
      <c r="I827" t="s">
        <v>174</v>
      </c>
      <c r="N827" s="3"/>
      <c r="O827" s="3"/>
      <c r="P827" s="3"/>
      <c r="Q827" s="3"/>
      <c r="R827" s="18"/>
      <c r="S827" s="3"/>
      <c r="V827" s="17"/>
      <c r="X827" s="9" t="str">
        <f>IF(C823&lt;0,"SALDO ADELANTADO","SALDO A FAVOR'")</f>
        <v>SALDO ADELANTADO</v>
      </c>
      <c r="Y827" s="10">
        <f>IF(C823&lt;=0,C823*-1)</f>
        <v>3895.8822550000014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10</v>
      </c>
      <c r="C828" s="10">
        <f>R836</f>
        <v>670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10</v>
      </c>
      <c r="Y828" s="10">
        <f>AN836</f>
        <v>1950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11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11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12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12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13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13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14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14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15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15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16</v>
      </c>
      <c r="C834" s="10"/>
      <c r="E834" s="212" t="s">
        <v>7</v>
      </c>
      <c r="F834" s="213"/>
      <c r="G834" s="214"/>
      <c r="H834" s="5">
        <f>SUM(H820:H833)</f>
        <v>1485.54</v>
      </c>
      <c r="N834" s="3"/>
      <c r="O834" s="3"/>
      <c r="P834" s="3"/>
      <c r="Q834" s="3"/>
      <c r="R834" s="18"/>
      <c r="S834" s="3"/>
      <c r="V834" s="17"/>
      <c r="X834" s="11" t="s">
        <v>16</v>
      </c>
      <c r="Y834" s="10"/>
      <c r="AA834" s="212" t="s">
        <v>7</v>
      </c>
      <c r="AB834" s="213"/>
      <c r="AC834" s="214"/>
      <c r="AD834" s="5">
        <f>SUM(AD820:AD833)</f>
        <v>1910</v>
      </c>
      <c r="AJ834" s="3"/>
      <c r="AK834" s="3"/>
      <c r="AL834" s="3"/>
      <c r="AM834" s="3"/>
      <c r="AN834" s="18"/>
      <c r="AO834" s="3"/>
    </row>
    <row r="835" spans="2:41">
      <c r="B835" s="11" t="s">
        <v>1560</v>
      </c>
      <c r="C835" s="10">
        <f>R846</f>
        <v>802.63300000000004</v>
      </c>
      <c r="E835" s="13"/>
      <c r="F835" s="13"/>
      <c r="G835" s="13"/>
      <c r="N835" s="3"/>
      <c r="O835" s="3"/>
      <c r="P835" s="3"/>
      <c r="Q835" s="3"/>
      <c r="R835" s="18"/>
      <c r="S835" s="3"/>
      <c r="V835" s="17"/>
      <c r="X835" s="11" t="s">
        <v>17</v>
      </c>
      <c r="Y835" s="10"/>
      <c r="AA835" s="13"/>
      <c r="AB835" s="13"/>
      <c r="AC835" s="13"/>
      <c r="AJ835" s="3"/>
      <c r="AK835" s="3"/>
      <c r="AL835" s="3"/>
      <c r="AM835" s="3"/>
      <c r="AN835" s="18"/>
      <c r="AO835" s="3"/>
    </row>
    <row r="836" spans="2:41">
      <c r="B836" s="12"/>
      <c r="C836" s="10"/>
      <c r="N836" s="212" t="s">
        <v>7</v>
      </c>
      <c r="O836" s="213"/>
      <c r="P836" s="213"/>
      <c r="Q836" s="214"/>
      <c r="R836" s="18">
        <f>SUM(R820:R835)</f>
        <v>670</v>
      </c>
      <c r="S836" s="3"/>
      <c r="V836" s="17"/>
      <c r="X836" s="12"/>
      <c r="Y836" s="10"/>
      <c r="AJ836" s="212" t="s">
        <v>7</v>
      </c>
      <c r="AK836" s="213"/>
      <c r="AL836" s="213"/>
      <c r="AM836" s="214"/>
      <c r="AN836" s="18">
        <f>SUM(AN820:AN835)</f>
        <v>1950</v>
      </c>
      <c r="AO836" s="3"/>
    </row>
    <row r="837" spans="2:41">
      <c r="B837" s="12"/>
      <c r="C837" s="10"/>
      <c r="N837" t="s">
        <v>1556</v>
      </c>
      <c r="O837" s="196">
        <v>44995</v>
      </c>
      <c r="P837" t="s">
        <v>467</v>
      </c>
      <c r="Q837" t="s">
        <v>474</v>
      </c>
      <c r="R837">
        <v>70</v>
      </c>
      <c r="S837">
        <v>39.997999999999998</v>
      </c>
      <c r="V837" s="17"/>
      <c r="X837" s="12"/>
      <c r="Y837" s="10"/>
    </row>
    <row r="838" spans="2:41">
      <c r="B838" s="12"/>
      <c r="C838" s="10"/>
      <c r="N838" t="s">
        <v>1556</v>
      </c>
      <c r="O838" s="196">
        <v>45056</v>
      </c>
      <c r="P838" t="s">
        <v>469</v>
      </c>
      <c r="Q838" t="s">
        <v>474</v>
      </c>
      <c r="R838">
        <v>157.01</v>
      </c>
      <c r="S838">
        <v>89.72</v>
      </c>
      <c r="V838" s="17"/>
      <c r="X838" s="12"/>
      <c r="Y838" s="10"/>
    </row>
    <row r="839" spans="2:41">
      <c r="B839" s="12"/>
      <c r="C839" s="10"/>
      <c r="E839" s="14"/>
      <c r="N839" t="s">
        <v>1556</v>
      </c>
      <c r="O839" s="196">
        <v>45087</v>
      </c>
      <c r="P839" t="s">
        <v>467</v>
      </c>
      <c r="Q839" t="s">
        <v>474</v>
      </c>
      <c r="R839">
        <v>61.5</v>
      </c>
      <c r="S839">
        <v>35.142000000000003</v>
      </c>
      <c r="V839" s="17"/>
      <c r="X839" s="12"/>
      <c r="Y839" s="10"/>
      <c r="AA839" s="14"/>
    </row>
    <row r="840" spans="2:41">
      <c r="B840" s="12"/>
      <c r="C840" s="10"/>
      <c r="N840" t="s">
        <v>1556</v>
      </c>
      <c r="O840" s="196">
        <v>45117</v>
      </c>
      <c r="P840" t="s">
        <v>467</v>
      </c>
      <c r="Q840" t="s">
        <v>474</v>
      </c>
      <c r="R840">
        <v>60</v>
      </c>
      <c r="S840">
        <v>34.284999999999997</v>
      </c>
      <c r="V840" s="17"/>
      <c r="X840" s="12"/>
      <c r="Y840" s="10"/>
    </row>
    <row r="841" spans="2:41">
      <c r="B841" s="12"/>
      <c r="C841" s="10"/>
      <c r="N841" t="s">
        <v>1556</v>
      </c>
      <c r="O841" s="196">
        <v>45148</v>
      </c>
      <c r="P841" t="s">
        <v>467</v>
      </c>
      <c r="Q841" t="s">
        <v>474</v>
      </c>
      <c r="R841">
        <v>85</v>
      </c>
      <c r="S841">
        <v>48.57</v>
      </c>
      <c r="V841" s="17"/>
      <c r="X841" s="12"/>
      <c r="Y841" s="10"/>
    </row>
    <row r="842" spans="2:41">
      <c r="B842" s="12"/>
      <c r="C842" s="10"/>
      <c r="N842" t="s">
        <v>1556</v>
      </c>
      <c r="O842" s="196">
        <v>45240</v>
      </c>
      <c r="P842" t="s">
        <v>469</v>
      </c>
      <c r="Q842" t="s">
        <v>474</v>
      </c>
      <c r="R842">
        <v>120</v>
      </c>
      <c r="S842">
        <v>68.570999999999998</v>
      </c>
      <c r="V842" s="17"/>
      <c r="X842" s="12"/>
      <c r="Y842" s="10"/>
      <c r="AA842" t="s">
        <v>22</v>
      </c>
      <c r="AB842" t="s">
        <v>21</v>
      </c>
    </row>
    <row r="843" spans="2:41">
      <c r="B843" s="12"/>
      <c r="C843" s="10"/>
      <c r="N843" t="s">
        <v>1556</v>
      </c>
      <c r="O843" s="196">
        <v>45270</v>
      </c>
      <c r="P843" t="s">
        <v>467</v>
      </c>
      <c r="Q843" t="s">
        <v>474</v>
      </c>
      <c r="R843">
        <v>114.009</v>
      </c>
      <c r="S843">
        <v>65.147999999999996</v>
      </c>
      <c r="V843" s="17"/>
      <c r="X843" s="12"/>
      <c r="Y843" s="10"/>
      <c r="AB843" s="1" t="s">
        <v>19</v>
      </c>
    </row>
    <row r="844" spans="2:41">
      <c r="B844" s="12"/>
      <c r="C844" s="10"/>
      <c r="N844" t="s">
        <v>1556</v>
      </c>
      <c r="O844" t="s">
        <v>1558</v>
      </c>
      <c r="P844" t="s">
        <v>469</v>
      </c>
      <c r="Q844" t="s">
        <v>474</v>
      </c>
      <c r="R844">
        <v>50.003</v>
      </c>
      <c r="S844">
        <v>28.573</v>
      </c>
      <c r="V844" s="17"/>
      <c r="X844" s="15" t="s">
        <v>18</v>
      </c>
      <c r="Y844" s="16">
        <f>SUM(Y827:Y843)</f>
        <v>5845.8822550000014</v>
      </c>
    </row>
    <row r="845" spans="2:41">
      <c r="B845" s="11"/>
      <c r="C845" s="10"/>
      <c r="N845" t="s">
        <v>1556</v>
      </c>
      <c r="O845" t="s">
        <v>1557</v>
      </c>
      <c r="P845" t="s">
        <v>469</v>
      </c>
      <c r="Q845" t="s">
        <v>474</v>
      </c>
      <c r="R845">
        <v>85.111000000000004</v>
      </c>
      <c r="S845">
        <v>48.634999999999998</v>
      </c>
      <c r="V845" s="17"/>
    </row>
    <row r="846" spans="2:41">
      <c r="B846" s="15" t="s">
        <v>18</v>
      </c>
      <c r="C846" s="16">
        <f>SUM(C827:C845)</f>
        <v>5381.4222550000013</v>
      </c>
      <c r="D846" t="s">
        <v>22</v>
      </c>
      <c r="E846" t="s">
        <v>21</v>
      </c>
      <c r="R846">
        <f>SUM(R837:R845)</f>
        <v>802.63300000000004</v>
      </c>
      <c r="V846" s="17"/>
    </row>
    <row r="847" spans="2:41">
      <c r="E847" s="1" t="s">
        <v>19</v>
      </c>
      <c r="V847" s="17"/>
      <c r="AA847" s="1"/>
    </row>
    <row r="848" spans="2:41">
      <c r="V848" s="17"/>
    </row>
    <row r="849" spans="8:31">
      <c r="V849" s="17"/>
    </row>
    <row r="850" spans="8:31">
      <c r="V850" s="17"/>
    </row>
    <row r="851" spans="8:31">
      <c r="V851" s="17"/>
    </row>
    <row r="852" spans="8:31">
      <c r="V852" s="17"/>
    </row>
    <row r="853" spans="8:31">
      <c r="V853" s="17"/>
    </row>
    <row r="854" spans="8:31">
      <c r="V854" s="17"/>
    </row>
    <row r="855" spans="8:31">
      <c r="V855" s="17"/>
    </row>
    <row r="856" spans="8:31">
      <c r="V856" s="17"/>
    </row>
    <row r="857" spans="8:31">
      <c r="V857" s="17"/>
    </row>
    <row r="858" spans="8:31">
      <c r="V858" s="17"/>
    </row>
    <row r="859" spans="8:31">
      <c r="V859" s="17"/>
    </row>
    <row r="860" spans="8:31">
      <c r="V860" s="17"/>
    </row>
    <row r="861" spans="8:31">
      <c r="V861" s="17"/>
      <c r="AC861" s="215" t="s">
        <v>29</v>
      </c>
      <c r="AD861" s="215"/>
      <c r="AE861" s="215"/>
    </row>
    <row r="862" spans="8:31" ht="28.5" customHeight="1">
      <c r="H862" s="75" t="s">
        <v>28</v>
      </c>
      <c r="I862" s="75"/>
      <c r="J862" s="75"/>
      <c r="V862" s="17"/>
      <c r="AC862" s="215"/>
      <c r="AD862" s="215"/>
      <c r="AE862" s="215"/>
    </row>
    <row r="863" spans="8:31" ht="15" customHeight="1">
      <c r="H863" s="75"/>
      <c r="I863" s="75"/>
      <c r="J863" s="75"/>
      <c r="V863" s="17"/>
      <c r="AC863" s="215"/>
      <c r="AD863" s="215"/>
      <c r="AE863" s="215"/>
    </row>
    <row r="864" spans="8:31" ht="23.25">
      <c r="V864" s="17"/>
      <c r="X864" s="22" t="s">
        <v>71</v>
      </c>
    </row>
    <row r="865" spans="2:41" ht="23.25">
      <c r="V865" s="17"/>
      <c r="X865" s="23" t="s">
        <v>32</v>
      </c>
      <c r="Y865" s="20">
        <f>IF(B867="PAGADO",0,C872)</f>
        <v>-4342.3722550000011</v>
      </c>
    </row>
    <row r="866" spans="2:41" ht="23.25">
      <c r="B866" s="22" t="s">
        <v>71</v>
      </c>
      <c r="V866" s="17"/>
      <c r="X866" s="1" t="s">
        <v>0</v>
      </c>
      <c r="Y866" s="19">
        <f>AD883</f>
        <v>1615</v>
      </c>
    </row>
    <row r="867" spans="2:41" ht="23.25">
      <c r="B867" s="23" t="s">
        <v>32</v>
      </c>
      <c r="C867" s="20">
        <f>IF(X818="PAGADO",0,Y823)</f>
        <v>-3935.8822550000014</v>
      </c>
      <c r="E867" s="217" t="s">
        <v>273</v>
      </c>
      <c r="F867" s="217"/>
      <c r="G867" s="217"/>
      <c r="H867" s="217"/>
      <c r="V867" s="17"/>
      <c r="Y867" s="20"/>
      <c r="AA867" s="217" t="s">
        <v>77</v>
      </c>
      <c r="AB867" s="217"/>
      <c r="AC867" s="217"/>
      <c r="AD867" s="217"/>
    </row>
    <row r="868" spans="2:41">
      <c r="B868" s="1" t="s">
        <v>0</v>
      </c>
      <c r="C868" s="19">
        <f>H883</f>
        <v>1880</v>
      </c>
      <c r="E868" s="2" t="s">
        <v>1</v>
      </c>
      <c r="F868" s="2" t="s">
        <v>2</v>
      </c>
      <c r="G868" s="2" t="s">
        <v>3</v>
      </c>
      <c r="H868" s="2" t="s">
        <v>4</v>
      </c>
      <c r="N868" s="2" t="s">
        <v>1</v>
      </c>
      <c r="O868" s="2" t="s">
        <v>5</v>
      </c>
      <c r="P868" s="2" t="s">
        <v>4</v>
      </c>
      <c r="Q868" s="2" t="s">
        <v>6</v>
      </c>
      <c r="R868" s="2" t="s">
        <v>7</v>
      </c>
      <c r="S868" s="3"/>
      <c r="V868" s="17"/>
      <c r="X868" s="1" t="s">
        <v>24</v>
      </c>
      <c r="Y868" s="19">
        <f>IF(Y865&gt;0,Y866+Y865,Y866)</f>
        <v>1615</v>
      </c>
      <c r="AA868" s="2" t="s">
        <v>1</v>
      </c>
      <c r="AB868" s="2" t="s">
        <v>2</v>
      </c>
      <c r="AC868" s="2" t="s">
        <v>3</v>
      </c>
      <c r="AD868" s="2" t="s">
        <v>4</v>
      </c>
      <c r="AJ868" s="2" t="s">
        <v>1</v>
      </c>
      <c r="AK868" s="2" t="s">
        <v>5</v>
      </c>
      <c r="AL868" s="2" t="s">
        <v>4</v>
      </c>
      <c r="AM868" s="2" t="s">
        <v>6</v>
      </c>
      <c r="AN868" s="2" t="s">
        <v>7</v>
      </c>
      <c r="AO868" s="3"/>
    </row>
    <row r="869" spans="2:41">
      <c r="C869" s="20"/>
      <c r="E869" s="4">
        <v>45202</v>
      </c>
      <c r="F869" s="3" t="s">
        <v>1202</v>
      </c>
      <c r="G869" s="3" t="s">
        <v>1203</v>
      </c>
      <c r="H869" s="5">
        <v>150</v>
      </c>
      <c r="I869" t="s">
        <v>174</v>
      </c>
      <c r="N869" s="25">
        <v>45231</v>
      </c>
      <c r="O869" s="3" t="s">
        <v>110</v>
      </c>
      <c r="P869" s="3"/>
      <c r="Q869" s="3"/>
      <c r="R869" s="18">
        <v>700</v>
      </c>
      <c r="S869" s="3"/>
      <c r="V869" s="17"/>
      <c r="X869" s="1" t="s">
        <v>9</v>
      </c>
      <c r="Y869" s="20">
        <f>Y892</f>
        <v>6374.3522550000007</v>
      </c>
      <c r="AA869" s="4">
        <v>45176</v>
      </c>
      <c r="AB869" s="3" t="s">
        <v>1646</v>
      </c>
      <c r="AC869" s="3" t="s">
        <v>261</v>
      </c>
      <c r="AD869" s="5">
        <v>150</v>
      </c>
      <c r="AE869" t="s">
        <v>174</v>
      </c>
      <c r="AJ869" s="25">
        <v>45236</v>
      </c>
      <c r="AK869" s="3" t="s">
        <v>431</v>
      </c>
      <c r="AL869" s="3"/>
      <c r="AM869" s="3"/>
      <c r="AN869" s="18">
        <v>90</v>
      </c>
      <c r="AO869" s="3"/>
    </row>
    <row r="870" spans="2:41">
      <c r="B870" s="1" t="s">
        <v>24</v>
      </c>
      <c r="C870" s="19">
        <f>IF(C867&gt;0,C867+C868,C868)</f>
        <v>1880</v>
      </c>
      <c r="E870" s="4">
        <v>45206</v>
      </c>
      <c r="F870" s="3" t="s">
        <v>1202</v>
      </c>
      <c r="G870" s="3" t="s">
        <v>1344</v>
      </c>
      <c r="H870" s="5">
        <v>540</v>
      </c>
      <c r="I870" t="s">
        <v>173</v>
      </c>
      <c r="N870" s="3"/>
      <c r="O870" s="3"/>
      <c r="P870" s="3"/>
      <c r="Q870" s="3"/>
      <c r="R870" s="18"/>
      <c r="S870" s="3"/>
      <c r="V870" s="17"/>
      <c r="X870" s="6" t="s">
        <v>8</v>
      </c>
      <c r="Y870" s="21">
        <f>Y868-Y869</f>
        <v>-4759.3522550000007</v>
      </c>
      <c r="AA870" s="4">
        <v>45215</v>
      </c>
      <c r="AB870" s="3" t="s">
        <v>1237</v>
      </c>
      <c r="AC870" s="3" t="s">
        <v>203</v>
      </c>
      <c r="AD870" s="5">
        <v>540</v>
      </c>
      <c r="AE870" t="s">
        <v>173</v>
      </c>
      <c r="AJ870" s="25">
        <v>45205</v>
      </c>
      <c r="AK870" s="3" t="s">
        <v>431</v>
      </c>
      <c r="AL870" s="3"/>
      <c r="AM870" s="3"/>
      <c r="AN870" s="18">
        <v>60</v>
      </c>
      <c r="AO870" s="3"/>
    </row>
    <row r="871" spans="2:41" ht="26.25">
      <c r="B871" s="1" t="s">
        <v>9</v>
      </c>
      <c r="C871" s="20">
        <f>C894</f>
        <v>6222.3722550000011</v>
      </c>
      <c r="E871" s="4">
        <v>45226</v>
      </c>
      <c r="F871" s="3" t="s">
        <v>769</v>
      </c>
      <c r="G871" s="3"/>
      <c r="H871" s="5">
        <v>330</v>
      </c>
      <c r="I871" t="s">
        <v>174</v>
      </c>
      <c r="N871" s="3"/>
      <c r="O871" s="3"/>
      <c r="P871" s="3"/>
      <c r="Q871" s="3"/>
      <c r="R871" s="18"/>
      <c r="S871" s="3"/>
      <c r="V871" s="17"/>
      <c r="X871" s="218" t="str">
        <f>IF(Y870&lt;0,"NO PAGAR","COBRAR")</f>
        <v>NO PAGAR</v>
      </c>
      <c r="Y871" s="218"/>
      <c r="AA871" s="4">
        <v>45218</v>
      </c>
      <c r="AB871" s="3" t="s">
        <v>1237</v>
      </c>
      <c r="AC871" s="3" t="s">
        <v>152</v>
      </c>
      <c r="AD871" s="5">
        <v>160</v>
      </c>
      <c r="AE871" t="s">
        <v>174</v>
      </c>
      <c r="AJ871" s="25">
        <v>45237</v>
      </c>
      <c r="AK871" s="3" t="s">
        <v>431</v>
      </c>
      <c r="AL871" s="3"/>
      <c r="AM871" s="3"/>
      <c r="AN871" s="18">
        <v>200</v>
      </c>
      <c r="AO871" s="3"/>
    </row>
    <row r="872" spans="2:41">
      <c r="B872" s="6" t="s">
        <v>25</v>
      </c>
      <c r="C872" s="21">
        <f>C870-C871</f>
        <v>-4342.3722550000011</v>
      </c>
      <c r="E872" s="4">
        <v>45212</v>
      </c>
      <c r="F872" s="3" t="s">
        <v>199</v>
      </c>
      <c r="G872" s="3" t="s">
        <v>200</v>
      </c>
      <c r="H872" s="5">
        <v>170</v>
      </c>
      <c r="I872" t="s">
        <v>173</v>
      </c>
      <c r="N872" s="3"/>
      <c r="O872" s="3"/>
      <c r="P872" s="3"/>
      <c r="Q872" s="3"/>
      <c r="R872" s="18"/>
      <c r="S872" s="3"/>
      <c r="V872" s="17"/>
      <c r="X872" s="210" t="s">
        <v>9</v>
      </c>
      <c r="Y872" s="211"/>
      <c r="AA872" s="4">
        <v>45237</v>
      </c>
      <c r="AB872" s="3" t="s">
        <v>1648</v>
      </c>
      <c r="AC872" s="3" t="s">
        <v>1649</v>
      </c>
      <c r="AD872" s="5">
        <v>480</v>
      </c>
      <c r="AE872" t="s">
        <v>174</v>
      </c>
      <c r="AJ872" s="25">
        <v>45238</v>
      </c>
      <c r="AK872" s="3" t="s">
        <v>431</v>
      </c>
      <c r="AL872" s="3"/>
      <c r="AM872" s="3"/>
      <c r="AN872" s="18">
        <v>280</v>
      </c>
      <c r="AO872" s="3"/>
    </row>
    <row r="873" spans="2:41" ht="26.25">
      <c r="B873" s="218" t="str">
        <f>IF(C872&lt;0,"NO PAGAR","COBRAR")</f>
        <v>NO PAGAR</v>
      </c>
      <c r="C873" s="218"/>
      <c r="E873" s="4">
        <v>45128</v>
      </c>
      <c r="F873" s="3" t="s">
        <v>168</v>
      </c>
      <c r="G873" s="3" t="s">
        <v>152</v>
      </c>
      <c r="H873" s="5">
        <v>190</v>
      </c>
      <c r="I873" t="s">
        <v>173</v>
      </c>
      <c r="N873" s="3"/>
      <c r="O873" s="3"/>
      <c r="P873" s="3"/>
      <c r="Q873" s="3"/>
      <c r="R873" s="18"/>
      <c r="S873" s="3"/>
      <c r="V873" s="17"/>
      <c r="X873" s="9" t="str">
        <f>IF(C872&lt;0,"SALDO ADELANTADO","SALDO A FAVOR'")</f>
        <v>SALDO ADELANTADO</v>
      </c>
      <c r="Y873" s="10">
        <f>IF(C872&lt;=0,C872*-1)</f>
        <v>4342.3722550000011</v>
      </c>
      <c r="AA873" s="4">
        <v>45202</v>
      </c>
      <c r="AB873" s="3" t="s">
        <v>1206</v>
      </c>
      <c r="AC873" s="3" t="s">
        <v>99</v>
      </c>
      <c r="AD873" s="5">
        <v>285</v>
      </c>
      <c r="AE873" t="s">
        <v>174</v>
      </c>
      <c r="AJ873" s="25">
        <v>45238</v>
      </c>
      <c r="AK873" s="3" t="s">
        <v>1651</v>
      </c>
      <c r="AL873" s="3"/>
      <c r="AM873" s="3"/>
      <c r="AN873" s="159">
        <v>59.1</v>
      </c>
      <c r="AO873" s="3"/>
    </row>
    <row r="874" spans="2:41">
      <c r="B874" s="210" t="s">
        <v>9</v>
      </c>
      <c r="C874" s="211"/>
      <c r="E874" s="4">
        <v>45139</v>
      </c>
      <c r="F874" s="25" t="s">
        <v>168</v>
      </c>
      <c r="G874" s="3" t="s">
        <v>152</v>
      </c>
      <c r="H874" s="5">
        <v>190</v>
      </c>
      <c r="I874" t="s">
        <v>174</v>
      </c>
      <c r="N874" s="3"/>
      <c r="O874" s="3"/>
      <c r="P874" s="3"/>
      <c r="Q874" s="3"/>
      <c r="R874" s="18"/>
      <c r="S874" s="3"/>
      <c r="V874" s="17"/>
      <c r="X874" s="11" t="s">
        <v>10</v>
      </c>
      <c r="Y874" s="10">
        <f>AN885</f>
        <v>1916.6</v>
      </c>
      <c r="AA874" s="4"/>
      <c r="AB874" s="3"/>
      <c r="AC874" s="3"/>
      <c r="AD874" s="5"/>
      <c r="AJ874" s="25">
        <v>45238</v>
      </c>
      <c r="AK874" s="3" t="s">
        <v>1657</v>
      </c>
      <c r="AL874" s="3"/>
      <c r="AM874" s="3"/>
      <c r="AN874" s="18">
        <v>1027.5</v>
      </c>
      <c r="AO874" s="3"/>
    </row>
    <row r="875" spans="2:41">
      <c r="B875" s="9" t="str">
        <f>IF(C908&lt;0,"SALDO A FAVOR","SALDO ADELANTAD0'")</f>
        <v>SALDO ADELANTAD0'</v>
      </c>
      <c r="C875" s="10">
        <f>IF(Y823&lt;=0,Y823*-1)</f>
        <v>3935.8822550000014</v>
      </c>
      <c r="E875" s="4">
        <v>45159</v>
      </c>
      <c r="F875" s="3" t="s">
        <v>1460</v>
      </c>
      <c r="G875" s="3" t="s">
        <v>200</v>
      </c>
      <c r="H875" s="5">
        <v>130</v>
      </c>
      <c r="I875" t="s">
        <v>173</v>
      </c>
      <c r="N875" s="3"/>
      <c r="O875" s="3"/>
      <c r="P875" s="3"/>
      <c r="Q875" s="3"/>
      <c r="R875" s="18"/>
      <c r="S875" s="3"/>
      <c r="V875" s="17"/>
      <c r="X875" s="11" t="s">
        <v>11</v>
      </c>
      <c r="Y875" s="10"/>
      <c r="AA875" s="4"/>
      <c r="AB875" s="3"/>
      <c r="AC875" s="3"/>
      <c r="AD875" s="5"/>
      <c r="AJ875" s="25">
        <v>45240</v>
      </c>
      <c r="AK875" s="3" t="s">
        <v>431</v>
      </c>
      <c r="AL875" s="3"/>
      <c r="AM875" s="3"/>
      <c r="AN875" s="18">
        <v>200</v>
      </c>
      <c r="AO875" s="3"/>
    </row>
    <row r="876" spans="2:41">
      <c r="B876" s="11" t="s">
        <v>10</v>
      </c>
      <c r="C876" s="10">
        <f>R880</f>
        <v>700</v>
      </c>
      <c r="E876" s="4">
        <v>45189</v>
      </c>
      <c r="F876" s="3" t="s">
        <v>1516</v>
      </c>
      <c r="G876" s="3" t="s">
        <v>1623</v>
      </c>
      <c r="H876" s="5">
        <v>180</v>
      </c>
      <c r="I876" t="s">
        <v>174</v>
      </c>
      <c r="N876" s="3"/>
      <c r="O876" s="3"/>
      <c r="P876" s="3"/>
      <c r="Q876" s="3"/>
      <c r="R876" s="18"/>
      <c r="S876" s="3"/>
      <c r="V876" s="17"/>
      <c r="X876" s="11" t="s">
        <v>12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11</v>
      </c>
      <c r="C877" s="10">
        <v>180</v>
      </c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13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12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14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13</v>
      </c>
      <c r="C879" s="10">
        <v>20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1650</v>
      </c>
      <c r="Y879" s="10">
        <v>18.05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14</v>
      </c>
      <c r="C880" s="10"/>
      <c r="E880" s="4"/>
      <c r="F880" s="3"/>
      <c r="G880" s="3"/>
      <c r="H880" s="5"/>
      <c r="N880" s="212" t="s">
        <v>7</v>
      </c>
      <c r="O880" s="213"/>
      <c r="P880" s="213"/>
      <c r="Q880" s="214"/>
      <c r="R880" s="18">
        <f>SUM(R869:R879)</f>
        <v>700</v>
      </c>
      <c r="S880" s="3"/>
      <c r="V880" s="17"/>
      <c r="X880" s="11" t="s">
        <v>1509</v>
      </c>
      <c r="Y880" s="48">
        <v>97.33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15</v>
      </c>
      <c r="C881" s="10"/>
      <c r="E881" s="4"/>
      <c r="F881" s="3"/>
      <c r="G881" s="3"/>
      <c r="H881" s="5"/>
      <c r="N881" s="208" t="s">
        <v>467</v>
      </c>
      <c r="O881" s="125" t="s">
        <v>550</v>
      </c>
      <c r="P881" s="126">
        <v>45216.100405090001</v>
      </c>
      <c r="Q881" s="127">
        <v>44.283999999999999</v>
      </c>
      <c r="R881" s="127">
        <v>77.5</v>
      </c>
      <c r="V881" s="17"/>
      <c r="X881" s="11" t="s">
        <v>17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16</v>
      </c>
      <c r="C882" s="10"/>
      <c r="E882" s="4"/>
      <c r="F882" s="3"/>
      <c r="G882" s="3"/>
      <c r="H882" s="5"/>
      <c r="N882" s="125" t="s">
        <v>467</v>
      </c>
      <c r="O882" s="125" t="s">
        <v>550</v>
      </c>
      <c r="P882" s="126">
        <v>45219.38087963</v>
      </c>
      <c r="Q882" s="127">
        <v>57.713000000000001</v>
      </c>
      <c r="R882" s="127">
        <v>101</v>
      </c>
      <c r="V882" s="17"/>
      <c r="X882" s="12"/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1637</v>
      </c>
      <c r="C883" s="10">
        <f>R899</f>
        <v>1386.4899999999998</v>
      </c>
      <c r="E883" s="212" t="s">
        <v>7</v>
      </c>
      <c r="F883" s="213"/>
      <c r="G883" s="214"/>
      <c r="H883" s="5">
        <f>SUM(H869:H882)</f>
        <v>1880</v>
      </c>
      <c r="N883" s="125" t="s">
        <v>467</v>
      </c>
      <c r="O883" s="125" t="s">
        <v>550</v>
      </c>
      <c r="P883" s="126">
        <v>45224.165451389999</v>
      </c>
      <c r="Q883" s="127">
        <v>30.478000000000002</v>
      </c>
      <c r="R883" s="127">
        <v>53.335999999999999</v>
      </c>
      <c r="V883" s="17"/>
      <c r="X883" s="12"/>
      <c r="Y883" s="10"/>
      <c r="AA883" s="212" t="s">
        <v>7</v>
      </c>
      <c r="AB883" s="213"/>
      <c r="AC883" s="214"/>
      <c r="AD883" s="5">
        <f>SUM(AD869:AD882)</f>
        <v>1615</v>
      </c>
      <c r="AJ883" s="3"/>
      <c r="AK883" s="3"/>
      <c r="AL883" s="3"/>
      <c r="AM883" s="3"/>
      <c r="AN883" s="18"/>
      <c r="AO883" s="3"/>
    </row>
    <row r="884" spans="2:41">
      <c r="B884" s="12"/>
      <c r="C884" s="10"/>
      <c r="E884" s="13"/>
      <c r="F884" s="13"/>
      <c r="G884" s="13"/>
      <c r="N884" s="125" t="s">
        <v>467</v>
      </c>
      <c r="O884" s="125" t="s">
        <v>550</v>
      </c>
      <c r="P884" s="126">
        <v>45228.61469907</v>
      </c>
      <c r="Q884" s="127">
        <v>52.573</v>
      </c>
      <c r="R884" s="127">
        <v>92</v>
      </c>
      <c r="V884" s="17"/>
      <c r="X884" s="12"/>
      <c r="Y884" s="10"/>
      <c r="AA884" s="13"/>
      <c r="AB884" s="13"/>
      <c r="AC884" s="13"/>
      <c r="AJ884" s="3"/>
      <c r="AK884" s="3"/>
      <c r="AL884" s="3"/>
      <c r="AM884" s="3"/>
      <c r="AN884" s="18"/>
      <c r="AO884" s="3"/>
    </row>
    <row r="885" spans="2:41">
      <c r="B885" s="12"/>
      <c r="C885" s="10"/>
      <c r="N885" s="125" t="s">
        <v>467</v>
      </c>
      <c r="O885" s="125" t="s">
        <v>465</v>
      </c>
      <c r="P885" s="126">
        <v>45216.940486109997</v>
      </c>
      <c r="Q885" s="127">
        <v>34.287999999999997</v>
      </c>
      <c r="R885" s="127">
        <v>60.003999999999998</v>
      </c>
      <c r="V885" s="17"/>
      <c r="X885" s="12"/>
      <c r="Y885" s="10"/>
      <c r="AJ885" s="212" t="s">
        <v>7</v>
      </c>
      <c r="AK885" s="213"/>
      <c r="AL885" s="213"/>
      <c r="AM885" s="214"/>
      <c r="AN885" s="18">
        <f>SUM(AN869:AN884)</f>
        <v>1916.6</v>
      </c>
      <c r="AO885" s="3"/>
    </row>
    <row r="886" spans="2:41">
      <c r="B886" s="12"/>
      <c r="C886" s="10"/>
      <c r="N886" s="125" t="s">
        <v>467</v>
      </c>
      <c r="O886" s="125" t="s">
        <v>465</v>
      </c>
      <c r="P886" s="126">
        <v>45222.836828699998</v>
      </c>
      <c r="Q886" s="127">
        <v>35.429000000000002</v>
      </c>
      <c r="R886" s="127">
        <v>62.000999999999998</v>
      </c>
      <c r="V886" s="17"/>
      <c r="X886" s="12"/>
      <c r="Y886" s="10"/>
    </row>
    <row r="887" spans="2:41">
      <c r="B887" s="12"/>
      <c r="C887" s="10"/>
      <c r="N887" s="125" t="s">
        <v>467</v>
      </c>
      <c r="O887" s="125" t="s">
        <v>465</v>
      </c>
      <c r="P887" s="126">
        <v>45225.685034720002</v>
      </c>
      <c r="Q887" s="127">
        <v>52.575000000000003</v>
      </c>
      <c r="R887" s="127">
        <v>92.006</v>
      </c>
      <c r="V887" s="17"/>
      <c r="X887" s="12"/>
      <c r="Y887" s="10"/>
    </row>
    <row r="888" spans="2:41">
      <c r="B888" s="12"/>
      <c r="C888" s="10"/>
      <c r="E888" s="14"/>
      <c r="N888" s="125" t="s">
        <v>467</v>
      </c>
      <c r="O888" s="125" t="s">
        <v>465</v>
      </c>
      <c r="P888" s="126">
        <v>45229.83037037</v>
      </c>
      <c r="Q888" s="127">
        <v>39.088000000000001</v>
      </c>
      <c r="R888" s="127">
        <v>68.403999999999996</v>
      </c>
      <c r="V888" s="17"/>
      <c r="X888" s="12"/>
      <c r="Y888" s="10"/>
      <c r="AA888" s="14"/>
    </row>
    <row r="889" spans="2:41">
      <c r="B889" s="12"/>
      <c r="C889" s="10"/>
      <c r="N889" s="125" t="s">
        <v>469</v>
      </c>
      <c r="O889" s="125" t="s">
        <v>465</v>
      </c>
      <c r="P889" s="126">
        <v>45215.910763890002</v>
      </c>
      <c r="Q889" s="127">
        <v>45.72</v>
      </c>
      <c r="R889" s="127">
        <v>80.010000000000005</v>
      </c>
      <c r="V889" s="17"/>
      <c r="X889" s="12"/>
      <c r="Y889" s="10"/>
    </row>
    <row r="890" spans="2:41">
      <c r="B890" s="12"/>
      <c r="C890" s="10"/>
      <c r="N890" s="125" t="s">
        <v>469</v>
      </c>
      <c r="O890" s="125" t="s">
        <v>465</v>
      </c>
      <c r="P890" s="126">
        <v>45216.936203700003</v>
      </c>
      <c r="Q890" s="127">
        <v>34.295000000000002</v>
      </c>
      <c r="R890" s="127">
        <v>60.015999999999998</v>
      </c>
      <c r="V890" s="17"/>
      <c r="X890" s="12"/>
      <c r="Y890" s="10"/>
    </row>
    <row r="891" spans="2:41">
      <c r="B891" s="12"/>
      <c r="C891" s="10"/>
      <c r="N891" s="125" t="s">
        <v>469</v>
      </c>
      <c r="O891" s="125" t="s">
        <v>465</v>
      </c>
      <c r="P891" s="126">
        <v>45218.508101849999</v>
      </c>
      <c r="Q891" s="127">
        <v>51.433</v>
      </c>
      <c r="R891" s="127">
        <v>90.007999999999996</v>
      </c>
      <c r="V891" s="17"/>
      <c r="X891" s="11"/>
      <c r="Y891" s="10"/>
    </row>
    <row r="892" spans="2:41">
      <c r="B892" s="12"/>
      <c r="C892" s="10"/>
      <c r="N892" s="125" t="s">
        <v>469</v>
      </c>
      <c r="O892" s="125" t="s">
        <v>465</v>
      </c>
      <c r="P892" s="126">
        <v>45219.812465280003</v>
      </c>
      <c r="Q892" s="127">
        <v>62.856999999999999</v>
      </c>
      <c r="R892" s="127">
        <v>110</v>
      </c>
      <c r="V892" s="17"/>
      <c r="X892" s="15" t="s">
        <v>18</v>
      </c>
      <c r="Y892" s="16">
        <f>SUM(Y873:Y891)</f>
        <v>6374.3522550000007</v>
      </c>
    </row>
    <row r="893" spans="2:41">
      <c r="B893" s="11"/>
      <c r="C893" s="10"/>
      <c r="N893" s="125" t="s">
        <v>469</v>
      </c>
      <c r="O893" s="125" t="s">
        <v>465</v>
      </c>
      <c r="P893" s="126">
        <v>45221.539502320004</v>
      </c>
      <c r="Q893" s="127">
        <v>45.715000000000003</v>
      </c>
      <c r="R893" s="127">
        <v>80.001000000000005</v>
      </c>
      <c r="V893" s="17"/>
    </row>
    <row r="894" spans="2:41">
      <c r="B894" s="15" t="s">
        <v>18</v>
      </c>
      <c r="C894" s="16">
        <f>SUM(C875:C893)</f>
        <v>6222.3722550000011</v>
      </c>
      <c r="N894" s="125" t="s">
        <v>469</v>
      </c>
      <c r="O894" s="125" t="s">
        <v>465</v>
      </c>
      <c r="P894" s="126">
        <v>45222.97230324</v>
      </c>
      <c r="Q894" s="127">
        <v>40.006999999999998</v>
      </c>
      <c r="R894" s="127">
        <v>70.012</v>
      </c>
      <c r="V894" s="17"/>
    </row>
    <row r="895" spans="2:41">
      <c r="D895" t="s">
        <v>22</v>
      </c>
      <c r="E895" t="s">
        <v>21</v>
      </c>
      <c r="N895" s="125" t="s">
        <v>469</v>
      </c>
      <c r="O895" s="125" t="s">
        <v>465</v>
      </c>
      <c r="P895" s="126">
        <v>45225.093715280003</v>
      </c>
      <c r="Q895" s="127">
        <v>57.170999999999999</v>
      </c>
      <c r="R895" s="127">
        <v>100.04900000000001</v>
      </c>
      <c r="V895" s="17"/>
      <c r="Z895" t="s">
        <v>22</v>
      </c>
      <c r="AA895" t="s">
        <v>21</v>
      </c>
    </row>
    <row r="896" spans="2:41">
      <c r="E896" s="1" t="s">
        <v>19</v>
      </c>
      <c r="N896" s="125" t="s">
        <v>469</v>
      </c>
      <c r="O896" s="125" t="s">
        <v>465</v>
      </c>
      <c r="P896" s="126">
        <v>45225.950543979998</v>
      </c>
      <c r="Q896" s="127">
        <v>28.605</v>
      </c>
      <c r="R896" s="127">
        <v>50.058999999999997</v>
      </c>
      <c r="V896" s="17"/>
      <c r="AA896" s="1" t="s">
        <v>19</v>
      </c>
    </row>
    <row r="897" spans="1:43">
      <c r="N897" s="125" t="s">
        <v>469</v>
      </c>
      <c r="O897" s="125" t="s">
        <v>465</v>
      </c>
      <c r="P897" s="126">
        <v>45229.929513889998</v>
      </c>
      <c r="Q897" s="127">
        <v>45.76</v>
      </c>
      <c r="R897" s="127">
        <v>80.08</v>
      </c>
      <c r="V897" s="17"/>
    </row>
    <row r="898" spans="1:43">
      <c r="N898" s="125" t="s">
        <v>469</v>
      </c>
      <c r="O898" s="125" t="s">
        <v>465</v>
      </c>
      <c r="P898" s="126">
        <v>45230.674965279999</v>
      </c>
      <c r="Q898" s="127">
        <v>34.287999999999997</v>
      </c>
      <c r="R898" s="127">
        <v>60.003999999999998</v>
      </c>
      <c r="V898" s="17"/>
    </row>
    <row r="899" spans="1:43">
      <c r="R899" s="187">
        <f>SUM(R881:R898)</f>
        <v>1386.4899999999998</v>
      </c>
      <c r="V899" s="17"/>
    </row>
    <row r="900" spans="1:43">
      <c r="V900" s="17"/>
    </row>
    <row r="901" spans="1:43">
      <c r="V901" s="17"/>
    </row>
    <row r="902" spans="1:43">
      <c r="V902" s="17"/>
    </row>
    <row r="903" spans="1:4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</row>
    <row r="904" spans="1:43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</row>
    <row r="905" spans="1:43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</row>
    <row r="906" spans="1:43">
      <c r="V906" s="17"/>
    </row>
    <row r="907" spans="1:43" ht="25.5" customHeight="1">
      <c r="H907" s="75" t="s">
        <v>30</v>
      </c>
      <c r="I907" s="75"/>
      <c r="J907" s="75"/>
      <c r="V907" s="17"/>
      <c r="AA907" s="216" t="s">
        <v>31</v>
      </c>
      <c r="AB907" s="216"/>
      <c r="AC907" s="216"/>
    </row>
    <row r="908" spans="1:43" ht="15" customHeight="1">
      <c r="H908" s="75"/>
      <c r="I908" s="75"/>
      <c r="J908" s="75"/>
      <c r="V908" s="17"/>
      <c r="AA908" s="216"/>
      <c r="AB908" s="216"/>
      <c r="AC908" s="216"/>
    </row>
    <row r="909" spans="1:43">
      <c r="V909" s="17"/>
    </row>
    <row r="910" spans="1:43">
      <c r="V910" s="17"/>
    </row>
    <row r="911" spans="1:43" ht="23.25">
      <c r="B911" s="24" t="s">
        <v>73</v>
      </c>
      <c r="V911" s="17"/>
      <c r="X911" s="22" t="s">
        <v>71</v>
      </c>
    </row>
    <row r="912" spans="1:43" ht="23.25">
      <c r="B912" s="23" t="s">
        <v>32</v>
      </c>
      <c r="C912" s="20">
        <f>IF(X865="PAGADO",0,C872)</f>
        <v>-4342.3722550000011</v>
      </c>
      <c r="E912" s="217" t="s">
        <v>273</v>
      </c>
      <c r="F912" s="217"/>
      <c r="G912" s="217"/>
      <c r="H912" s="217"/>
      <c r="O912" s="43" t="s">
        <v>10</v>
      </c>
      <c r="V912" s="17"/>
      <c r="X912" s="23" t="s">
        <v>32</v>
      </c>
      <c r="Y912" s="20">
        <f>IF(B1712="PAGADO",0,C917)</f>
        <v>-2341.8022550000005</v>
      </c>
      <c r="AA912" s="217" t="s">
        <v>20</v>
      </c>
      <c r="AB912" s="217"/>
      <c r="AC912" s="217"/>
      <c r="AD912" s="217"/>
    </row>
    <row r="913" spans="2:41">
      <c r="B913" s="1" t="s">
        <v>0</v>
      </c>
      <c r="C913" s="19">
        <f>H928</f>
        <v>2617.5500000000002</v>
      </c>
      <c r="E913" s="2" t="s">
        <v>1</v>
      </c>
      <c r="F913" s="2" t="s">
        <v>2</v>
      </c>
      <c r="G913" s="2" t="s">
        <v>3</v>
      </c>
      <c r="H913" s="2" t="s">
        <v>4</v>
      </c>
      <c r="N913" s="2" t="s">
        <v>1</v>
      </c>
      <c r="O913" s="2" t="s">
        <v>5</v>
      </c>
      <c r="P913" s="2" t="s">
        <v>4</v>
      </c>
      <c r="Q913" s="2" t="s">
        <v>6</v>
      </c>
      <c r="R913" s="2" t="s">
        <v>7</v>
      </c>
      <c r="S913" s="3"/>
      <c r="V913" s="17"/>
      <c r="X913" s="1" t="s">
        <v>0</v>
      </c>
      <c r="Y913" s="19">
        <f>AD928</f>
        <v>0</v>
      </c>
      <c r="AA913" s="2" t="s">
        <v>1</v>
      </c>
      <c r="AB913" s="2" t="s">
        <v>2</v>
      </c>
      <c r="AC913" s="2" t="s">
        <v>3</v>
      </c>
      <c r="AD913" s="2" t="s">
        <v>4</v>
      </c>
      <c r="AJ913" s="2" t="s">
        <v>1</v>
      </c>
      <c r="AK913" s="2" t="s">
        <v>5</v>
      </c>
      <c r="AL913" s="2" t="s">
        <v>4</v>
      </c>
      <c r="AM913" s="2" t="s">
        <v>6</v>
      </c>
      <c r="AN913" s="2" t="s">
        <v>7</v>
      </c>
      <c r="AO913" s="3"/>
    </row>
    <row r="914" spans="2:41">
      <c r="C914" s="20"/>
      <c r="E914" s="4">
        <v>45220</v>
      </c>
      <c r="F914" s="3" t="s">
        <v>1237</v>
      </c>
      <c r="G914" s="3" t="s">
        <v>203</v>
      </c>
      <c r="H914" s="5">
        <v>540</v>
      </c>
      <c r="I914" t="s">
        <v>173</v>
      </c>
      <c r="N914" s="25">
        <v>45244</v>
      </c>
      <c r="O914" s="3" t="s">
        <v>1096</v>
      </c>
      <c r="P914" s="3"/>
      <c r="Q914" s="3"/>
      <c r="R914" s="18">
        <v>150</v>
      </c>
      <c r="S914" s="3"/>
      <c r="V914" s="17"/>
      <c r="Y914" s="2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" t="s">
        <v>24</v>
      </c>
      <c r="C915" s="19">
        <f>IF(C912&gt;0,C912+C913,C913)</f>
        <v>2617.5500000000002</v>
      </c>
      <c r="E915" s="4">
        <v>45211</v>
      </c>
      <c r="F915" s="3" t="s">
        <v>1667</v>
      </c>
      <c r="G915" s="3" t="s">
        <v>722</v>
      </c>
      <c r="H915" s="5">
        <v>156.69999999999999</v>
      </c>
      <c r="I915" t="s">
        <v>174</v>
      </c>
      <c r="N915" s="25">
        <v>45245</v>
      </c>
      <c r="O915" s="3" t="s">
        <v>431</v>
      </c>
      <c r="P915" s="3"/>
      <c r="Q915" s="3"/>
      <c r="R915" s="18">
        <v>50</v>
      </c>
      <c r="S915" s="3"/>
      <c r="V915" s="17"/>
      <c r="X915" s="1" t="s">
        <v>24</v>
      </c>
      <c r="Y915" s="19">
        <f>IF(Y912&gt;0,Y912+Y913,Y913)</f>
        <v>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" t="s">
        <v>9</v>
      </c>
      <c r="C916" s="20">
        <f>C940</f>
        <v>4959.3522550000007</v>
      </c>
      <c r="E916" s="4">
        <v>45212</v>
      </c>
      <c r="F916" s="3" t="s">
        <v>722</v>
      </c>
      <c r="G916" s="3" t="s">
        <v>200</v>
      </c>
      <c r="H916" s="5">
        <v>141.13</v>
      </c>
      <c r="I916" t="s">
        <v>174</v>
      </c>
      <c r="N916" s="3"/>
      <c r="O916" s="3"/>
      <c r="P916" s="3"/>
      <c r="Q916" s="3"/>
      <c r="R916" s="18"/>
      <c r="S916" s="3"/>
      <c r="V916" s="17"/>
      <c r="X916" s="1" t="s">
        <v>9</v>
      </c>
      <c r="Y916" s="20">
        <f>Y940</f>
        <v>2341.8022550000005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6" t="s">
        <v>26</v>
      </c>
      <c r="C917" s="21">
        <f>C915-C916</f>
        <v>-2341.8022550000005</v>
      </c>
      <c r="E917" s="4">
        <v>45215</v>
      </c>
      <c r="F917" s="3" t="s">
        <v>722</v>
      </c>
      <c r="G917" s="3" t="s">
        <v>1668</v>
      </c>
      <c r="H917" s="5">
        <v>258.29000000000002</v>
      </c>
      <c r="I917" t="s">
        <v>174</v>
      </c>
      <c r="N917" s="3"/>
      <c r="O917" s="3"/>
      <c r="P917" s="3"/>
      <c r="Q917" s="3"/>
      <c r="R917" s="18"/>
      <c r="S917" s="3"/>
      <c r="V917" s="17"/>
      <c r="X917" s="6" t="s">
        <v>27</v>
      </c>
      <c r="Y917" s="21">
        <f>Y915-Y916</f>
        <v>-2341.8022550000005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ht="23.25">
      <c r="B918" s="6"/>
      <c r="C918" s="7"/>
      <c r="E918" s="4">
        <v>45216</v>
      </c>
      <c r="F918" s="3" t="s">
        <v>1669</v>
      </c>
      <c r="G918" s="3" t="s">
        <v>722</v>
      </c>
      <c r="H918" s="5">
        <v>156.69999999999999</v>
      </c>
      <c r="I918" t="s">
        <v>174</v>
      </c>
      <c r="N918" s="3"/>
      <c r="O918" s="3"/>
      <c r="P918" s="3"/>
      <c r="Q918" s="3"/>
      <c r="R918" s="18"/>
      <c r="S918" s="3"/>
      <c r="V918" s="17"/>
      <c r="X918" s="219" t="str">
        <f>IF(Y917&lt;0,"NO PAGAR","COBRAR'")</f>
        <v>NO PAGAR</v>
      </c>
      <c r="Y918" s="219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ht="23.25">
      <c r="B919" s="219" t="str">
        <f>IF(C917&lt;0,"NO PAGAR","COBRAR'")</f>
        <v>NO PAGAR</v>
      </c>
      <c r="C919" s="219"/>
      <c r="E919" s="4">
        <v>45217</v>
      </c>
      <c r="F919" s="3" t="s">
        <v>1670</v>
      </c>
      <c r="G919" s="3" t="s">
        <v>722</v>
      </c>
      <c r="H919" s="5">
        <v>141.13</v>
      </c>
      <c r="I919" t="s">
        <v>174</v>
      </c>
      <c r="N919" s="3"/>
      <c r="O919" s="3"/>
      <c r="P919" s="3"/>
      <c r="Q919" s="3"/>
      <c r="R919" s="18"/>
      <c r="S919" s="3"/>
      <c r="V919" s="17"/>
      <c r="X919" s="6"/>
      <c r="Y919" s="8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210" t="s">
        <v>9</v>
      </c>
      <c r="C920" s="211"/>
      <c r="E920" s="4">
        <v>45218</v>
      </c>
      <c r="F920" s="3" t="s">
        <v>722</v>
      </c>
      <c r="G920" s="3" t="s">
        <v>203</v>
      </c>
      <c r="H920" s="5">
        <v>313.60000000000002</v>
      </c>
      <c r="I920" t="s">
        <v>174</v>
      </c>
      <c r="N920" s="3"/>
      <c r="O920" s="3"/>
      <c r="P920" s="3"/>
      <c r="Q920" s="3"/>
      <c r="R920" s="18"/>
      <c r="S920" s="3"/>
      <c r="V920" s="17"/>
      <c r="X920" s="210" t="s">
        <v>9</v>
      </c>
      <c r="Y920" s="211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9" t="str">
        <f>IF(Y870&lt;0,"SALDO ADELANTADO","SALDO A FAVOR '")</f>
        <v>SALDO ADELANTADO</v>
      </c>
      <c r="C921" s="10">
        <f>IF(Y870&lt;=0,Y870*-1)</f>
        <v>4759.3522550000007</v>
      </c>
      <c r="E921" s="4">
        <v>45223</v>
      </c>
      <c r="F921" s="3" t="s">
        <v>412</v>
      </c>
      <c r="G921" s="3" t="s">
        <v>1668</v>
      </c>
      <c r="H921" s="5">
        <v>610</v>
      </c>
      <c r="I921" t="s">
        <v>174</v>
      </c>
      <c r="N921" s="3"/>
      <c r="O921" s="3"/>
      <c r="P921" s="3"/>
      <c r="Q921" s="3"/>
      <c r="R921" s="18"/>
      <c r="S921" s="3"/>
      <c r="V921" s="17"/>
      <c r="X921" s="9" t="str">
        <f>IF(C917&lt;0,"SALDO ADELANTADO","SALDO A FAVOR'")</f>
        <v>SALDO ADELANTADO</v>
      </c>
      <c r="Y921" s="10">
        <f>IF(C917&lt;=0,C917*-1)</f>
        <v>2341.8022550000005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10</v>
      </c>
      <c r="C922" s="10">
        <f>R930</f>
        <v>200</v>
      </c>
      <c r="E922" s="4">
        <v>45223</v>
      </c>
      <c r="F922" s="3" t="s">
        <v>412</v>
      </c>
      <c r="G922" s="3" t="s">
        <v>200</v>
      </c>
      <c r="H922" s="5">
        <v>150</v>
      </c>
      <c r="I922" t="s">
        <v>173</v>
      </c>
      <c r="N922" s="3"/>
      <c r="O922" s="3"/>
      <c r="P922" s="3"/>
      <c r="Q922" s="3"/>
      <c r="R922" s="18"/>
      <c r="S922" s="3"/>
      <c r="V922" s="17"/>
      <c r="X922" s="11" t="s">
        <v>10</v>
      </c>
      <c r="Y922" s="10">
        <f>AN930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11</v>
      </c>
      <c r="C923" s="10"/>
      <c r="E923" s="4">
        <v>45226</v>
      </c>
      <c r="F923" s="3" t="s">
        <v>412</v>
      </c>
      <c r="G923" s="3" t="s">
        <v>200</v>
      </c>
      <c r="H923" s="5">
        <v>150</v>
      </c>
      <c r="I923" t="s">
        <v>173</v>
      </c>
      <c r="N923" s="3"/>
      <c r="O923" s="3"/>
      <c r="P923" s="3"/>
      <c r="Q923" s="3"/>
      <c r="R923" s="18"/>
      <c r="S923" s="3"/>
      <c r="V923" s="17"/>
      <c r="X923" s="11" t="s">
        <v>11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12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12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13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13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14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14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15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15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16</v>
      </c>
      <c r="C928" s="10"/>
      <c r="E928" s="212" t="s">
        <v>7</v>
      </c>
      <c r="F928" s="213"/>
      <c r="G928" s="214"/>
      <c r="H928" s="5">
        <f>SUM(H914:H927)</f>
        <v>2617.5500000000002</v>
      </c>
      <c r="N928" s="3"/>
      <c r="O928" s="3"/>
      <c r="P928" s="3"/>
      <c r="Q928" s="3"/>
      <c r="R928" s="18"/>
      <c r="S928" s="3"/>
      <c r="V928" s="17"/>
      <c r="X928" s="11" t="s">
        <v>16</v>
      </c>
      <c r="Y928" s="10"/>
      <c r="AA928" s="212" t="s">
        <v>7</v>
      </c>
      <c r="AB928" s="213"/>
      <c r="AC928" s="214"/>
      <c r="AD928" s="5">
        <f>SUM(AD914:AD927)</f>
        <v>0</v>
      </c>
      <c r="AJ928" s="3"/>
      <c r="AK928" s="3"/>
      <c r="AL928" s="3"/>
      <c r="AM928" s="3"/>
      <c r="AN928" s="18"/>
      <c r="AO928" s="3"/>
    </row>
    <row r="929" spans="2:41">
      <c r="B929" s="11" t="s">
        <v>17</v>
      </c>
      <c r="C929" s="10"/>
      <c r="E929" s="13"/>
      <c r="F929" s="13"/>
      <c r="G929" s="13"/>
      <c r="N929" s="3"/>
      <c r="O929" s="3"/>
      <c r="P929" s="3"/>
      <c r="Q929" s="3"/>
      <c r="R929" s="18"/>
      <c r="S929" s="3"/>
      <c r="V929" s="17"/>
      <c r="X929" s="11" t="s">
        <v>17</v>
      </c>
      <c r="Y929" s="10"/>
      <c r="AA929" s="13"/>
      <c r="AB929" s="13"/>
      <c r="AC929" s="13"/>
      <c r="AJ929" s="3"/>
      <c r="AK929" s="3"/>
      <c r="AL929" s="3"/>
      <c r="AM929" s="3"/>
      <c r="AN929" s="18"/>
      <c r="AO929" s="3"/>
    </row>
    <row r="930" spans="2:41">
      <c r="B930" s="12"/>
      <c r="C930" s="10"/>
      <c r="N930" s="212" t="s">
        <v>7</v>
      </c>
      <c r="O930" s="213"/>
      <c r="P930" s="213"/>
      <c r="Q930" s="214"/>
      <c r="R930" s="18">
        <f>SUM(R914:R929)</f>
        <v>200</v>
      </c>
      <c r="S930" s="3"/>
      <c r="V930" s="17"/>
      <c r="X930" s="12"/>
      <c r="Y930" s="10"/>
      <c r="AJ930" s="212" t="s">
        <v>7</v>
      </c>
      <c r="AK930" s="213"/>
      <c r="AL930" s="213"/>
      <c r="AM930" s="214"/>
      <c r="AN930" s="18">
        <f>SUM(AN914:AN929)</f>
        <v>0</v>
      </c>
      <c r="AO930" s="3"/>
    </row>
    <row r="931" spans="2:41">
      <c r="B931" s="12"/>
      <c r="C931" s="10"/>
      <c r="V931" s="17"/>
      <c r="X931" s="12"/>
      <c r="Y931" s="10"/>
    </row>
    <row r="932" spans="2:41">
      <c r="B932" s="12"/>
      <c r="C932" s="10"/>
      <c r="V932" s="17"/>
      <c r="X932" s="12"/>
      <c r="Y932" s="10"/>
    </row>
    <row r="933" spans="2:41">
      <c r="B933" s="12"/>
      <c r="C933" s="10"/>
      <c r="E933" s="14"/>
      <c r="V933" s="17"/>
      <c r="X933" s="12"/>
      <c r="Y933" s="10"/>
      <c r="AA933" s="14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V935" s="17"/>
      <c r="X935" s="12"/>
      <c r="Y935" s="10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1"/>
      <c r="C939" s="10"/>
      <c r="V939" s="17"/>
      <c r="X939" s="11"/>
      <c r="Y939" s="10"/>
    </row>
    <row r="940" spans="2:41">
      <c r="B940" s="15" t="s">
        <v>18</v>
      </c>
      <c r="C940" s="16">
        <f>SUM(C921:C939)</f>
        <v>4959.3522550000007</v>
      </c>
      <c r="D940" t="s">
        <v>22</v>
      </c>
      <c r="E940" t="s">
        <v>21</v>
      </c>
      <c r="V940" s="17"/>
      <c r="X940" s="15" t="s">
        <v>18</v>
      </c>
      <c r="Y940" s="16">
        <f>SUM(Y921:Y939)</f>
        <v>2341.8022550000005</v>
      </c>
      <c r="Z940" t="s">
        <v>22</v>
      </c>
      <c r="AA940" t="s">
        <v>21</v>
      </c>
    </row>
    <row r="941" spans="2:41">
      <c r="E941" s="1" t="s">
        <v>19</v>
      </c>
      <c r="V941" s="17"/>
      <c r="AA941" s="1" t="s">
        <v>19</v>
      </c>
    </row>
    <row r="942" spans="2:41">
      <c r="V942" s="17"/>
    </row>
    <row r="943" spans="2:41">
      <c r="V943" s="17"/>
    </row>
    <row r="944" spans="2:41">
      <c r="V944" s="17"/>
    </row>
    <row r="945" spans="2:31">
      <c r="V945" s="17"/>
    </row>
    <row r="946" spans="2:31">
      <c r="V946" s="17"/>
    </row>
    <row r="947" spans="2:31">
      <c r="V947" s="17"/>
    </row>
    <row r="948" spans="2:31">
      <c r="V948" s="17"/>
    </row>
    <row r="949" spans="2:31">
      <c r="V949" s="17"/>
    </row>
    <row r="950" spans="2:31">
      <c r="V950" s="17"/>
    </row>
    <row r="951" spans="2:31">
      <c r="V951" s="17"/>
    </row>
    <row r="952" spans="2:31">
      <c r="V952" s="17"/>
    </row>
    <row r="953" spans="2:31">
      <c r="V953" s="17"/>
    </row>
    <row r="954" spans="2:31">
      <c r="V954" s="17"/>
      <c r="AC954" s="215" t="s">
        <v>29</v>
      </c>
      <c r="AD954" s="215"/>
      <c r="AE954" s="215"/>
    </row>
    <row r="955" spans="2:31" ht="15" customHeight="1">
      <c r="H955" s="75" t="s">
        <v>28</v>
      </c>
      <c r="I955" s="75"/>
      <c r="J955" s="75"/>
      <c r="V955" s="17"/>
      <c r="AC955" s="215"/>
      <c r="AD955" s="215"/>
      <c r="AE955" s="215"/>
    </row>
    <row r="956" spans="2:31" ht="15" customHeight="1">
      <c r="H956" s="75"/>
      <c r="I956" s="75"/>
      <c r="J956" s="75"/>
      <c r="V956" s="17"/>
      <c r="AC956" s="215"/>
      <c r="AD956" s="215"/>
      <c r="AE956" s="215"/>
    </row>
    <row r="957" spans="2:31">
      <c r="V957" s="17"/>
    </row>
    <row r="958" spans="2:31">
      <c r="V958" s="17"/>
    </row>
    <row r="959" spans="2:31" ht="23.25">
      <c r="B959" s="22" t="s">
        <v>72</v>
      </c>
      <c r="V959" s="17"/>
      <c r="X959" s="22" t="s">
        <v>74</v>
      </c>
    </row>
    <row r="960" spans="2:31" ht="23.25">
      <c r="B960" s="23" t="s">
        <v>32</v>
      </c>
      <c r="C960" s="20">
        <f>IF(X912="PAGADO",0,Y917)</f>
        <v>-2341.8022550000005</v>
      </c>
      <c r="E960" s="217" t="s">
        <v>20</v>
      </c>
      <c r="F960" s="217"/>
      <c r="G960" s="217"/>
      <c r="H960" s="217"/>
      <c r="V960" s="17"/>
      <c r="X960" s="23" t="s">
        <v>32</v>
      </c>
      <c r="Y960" s="20">
        <f>IF(B960="PAGADO",0,C965)</f>
        <v>-2341.8022550000005</v>
      </c>
      <c r="AA960" s="217" t="s">
        <v>20</v>
      </c>
      <c r="AB960" s="217"/>
      <c r="AC960" s="217"/>
      <c r="AD960" s="217"/>
    </row>
    <row r="961" spans="2:41">
      <c r="B961" s="1" t="s">
        <v>0</v>
      </c>
      <c r="C961" s="19">
        <f>H976</f>
        <v>0</v>
      </c>
      <c r="E961" s="2" t="s">
        <v>1</v>
      </c>
      <c r="F961" s="2" t="s">
        <v>2</v>
      </c>
      <c r="G961" s="2" t="s">
        <v>3</v>
      </c>
      <c r="H961" s="2" t="s">
        <v>4</v>
      </c>
      <c r="N961" s="2" t="s">
        <v>1</v>
      </c>
      <c r="O961" s="2" t="s">
        <v>5</v>
      </c>
      <c r="P961" s="2" t="s">
        <v>4</v>
      </c>
      <c r="Q961" s="2" t="s">
        <v>6</v>
      </c>
      <c r="R961" s="2" t="s">
        <v>7</v>
      </c>
      <c r="S961" s="3"/>
      <c r="V961" s="17"/>
      <c r="X961" s="1" t="s">
        <v>0</v>
      </c>
      <c r="Y961" s="19">
        <f>AD976</f>
        <v>0</v>
      </c>
      <c r="AA961" s="2" t="s">
        <v>1</v>
      </c>
      <c r="AB961" s="2" t="s">
        <v>2</v>
      </c>
      <c r="AC961" s="2" t="s">
        <v>3</v>
      </c>
      <c r="AD961" s="2" t="s">
        <v>4</v>
      </c>
      <c r="AJ961" s="2" t="s">
        <v>1</v>
      </c>
      <c r="AK961" s="2" t="s">
        <v>5</v>
      </c>
      <c r="AL961" s="2" t="s">
        <v>4</v>
      </c>
      <c r="AM961" s="2" t="s">
        <v>6</v>
      </c>
      <c r="AN961" s="2" t="s">
        <v>7</v>
      </c>
      <c r="AO961" s="3"/>
    </row>
    <row r="962" spans="2:41">
      <c r="C962" s="2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Y962" s="2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" t="s">
        <v>24</v>
      </c>
      <c r="C963" s="19">
        <f>IF(C960&gt;0,C960+C961,C961)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24</v>
      </c>
      <c r="Y963" s="19">
        <f>IF(Y960&gt;0,Y960+Y961,Y961)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" t="s">
        <v>9</v>
      </c>
      <c r="C964" s="20">
        <f>C987</f>
        <v>2341.8022550000005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" t="s">
        <v>9</v>
      </c>
      <c r="Y964" s="20">
        <f>Y987</f>
        <v>2341.8022550000005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6" t="s">
        <v>25</v>
      </c>
      <c r="C965" s="21">
        <f>C963-C964</f>
        <v>-2341.8022550000005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6" t="s">
        <v>8</v>
      </c>
      <c r="Y965" s="21">
        <f>Y963-Y964</f>
        <v>-2341.8022550000005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6.25">
      <c r="B966" s="218" t="str">
        <f>IF(C965&lt;0,"NO PAGAR","COBRAR")</f>
        <v>NO PAGAR</v>
      </c>
      <c r="C966" s="218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218" t="str">
        <f>IF(Y965&lt;0,"NO PAGAR","COBRAR")</f>
        <v>NO PAGAR</v>
      </c>
      <c r="Y966" s="218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210" t="s">
        <v>9</v>
      </c>
      <c r="C967" s="211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210" t="s">
        <v>9</v>
      </c>
      <c r="Y967" s="211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9" t="str">
        <f>IF(C1001&lt;0,"SALDO A FAVOR","SALDO ADELANTAD0'")</f>
        <v>SALDO ADELANTAD0'</v>
      </c>
      <c r="C968" s="10">
        <f>IF(Y912&lt;=0,Y912*-1)</f>
        <v>2341.8022550000005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IF(C965&lt;0,"SALDO ADELANTADO","SALDO A FAVOR'")</f>
        <v>SALDO ADELANTADO</v>
      </c>
      <c r="Y968" s="10">
        <f>IF(C965&lt;=0,C965*-1)</f>
        <v>2341.8022550000005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10</v>
      </c>
      <c r="C969" s="10">
        <f>R978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AN978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16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17</v>
      </c>
      <c r="C976" s="10"/>
      <c r="E976" s="212" t="s">
        <v>7</v>
      </c>
      <c r="F976" s="213"/>
      <c r="G976" s="214"/>
      <c r="H976" s="5">
        <f>SUM(H962:H975)</f>
        <v>0</v>
      </c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212" t="s">
        <v>7</v>
      </c>
      <c r="AB976" s="213"/>
      <c r="AC976" s="214"/>
      <c r="AD976" s="5">
        <f>SUM(AD962:AD975)</f>
        <v>0</v>
      </c>
      <c r="AJ976" s="3"/>
      <c r="AK976" s="3"/>
      <c r="AL976" s="3"/>
      <c r="AM976" s="3"/>
      <c r="AN976" s="18"/>
      <c r="AO976" s="3"/>
    </row>
    <row r="977" spans="2:41">
      <c r="B977" s="12"/>
      <c r="C977" s="10"/>
      <c r="E977" s="13"/>
      <c r="F977" s="13"/>
      <c r="G977" s="13"/>
      <c r="N977" s="3"/>
      <c r="O977" s="3"/>
      <c r="P977" s="3"/>
      <c r="Q977" s="3"/>
      <c r="R977" s="18"/>
      <c r="S977" s="3"/>
      <c r="V977" s="17"/>
      <c r="X977" s="12"/>
      <c r="Y977" s="10"/>
      <c r="AA977" s="13"/>
      <c r="AB977" s="13"/>
      <c r="AC977" s="13"/>
      <c r="AJ977" s="3"/>
      <c r="AK977" s="3"/>
      <c r="AL977" s="3"/>
      <c r="AM977" s="3"/>
      <c r="AN977" s="18"/>
      <c r="AO977" s="3"/>
    </row>
    <row r="978" spans="2:41">
      <c r="B978" s="12"/>
      <c r="C978" s="10"/>
      <c r="N978" s="212" t="s">
        <v>7</v>
      </c>
      <c r="O978" s="213"/>
      <c r="P978" s="213"/>
      <c r="Q978" s="214"/>
      <c r="R978" s="18">
        <f>SUM(R962:R977)</f>
        <v>0</v>
      </c>
      <c r="S978" s="3"/>
      <c r="V978" s="17"/>
      <c r="X978" s="12"/>
      <c r="Y978" s="10"/>
      <c r="AJ978" s="212" t="s">
        <v>7</v>
      </c>
      <c r="AK978" s="213"/>
      <c r="AL978" s="213"/>
      <c r="AM978" s="214"/>
      <c r="AN978" s="18">
        <f>SUM(AN962:AN977)</f>
        <v>0</v>
      </c>
      <c r="AO978" s="3"/>
    </row>
    <row r="979" spans="2:41">
      <c r="B979" s="12"/>
      <c r="C979" s="10"/>
      <c r="V979" s="17"/>
      <c r="X979" s="12"/>
      <c r="Y979" s="10"/>
    </row>
    <row r="980" spans="2:41">
      <c r="B980" s="12"/>
      <c r="C980" s="10"/>
      <c r="V980" s="17"/>
      <c r="X980" s="12"/>
      <c r="Y980" s="10"/>
    </row>
    <row r="981" spans="2:41">
      <c r="B981" s="12"/>
      <c r="C981" s="10"/>
      <c r="E981" s="14"/>
      <c r="V981" s="17"/>
      <c r="X981" s="12"/>
      <c r="Y981" s="10"/>
      <c r="AA981" s="14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1"/>
      <c r="C986" s="10"/>
      <c r="V986" s="17"/>
      <c r="X986" s="11"/>
      <c r="Y986" s="10"/>
    </row>
    <row r="987" spans="2:41">
      <c r="B987" s="15" t="s">
        <v>18</v>
      </c>
      <c r="C987" s="16">
        <f>SUM(C968:C986)</f>
        <v>2341.8022550000005</v>
      </c>
      <c r="V987" s="17"/>
      <c r="X987" s="15" t="s">
        <v>18</v>
      </c>
      <c r="Y987" s="16">
        <f>SUM(Y968:Y986)</f>
        <v>2341.8022550000005</v>
      </c>
    </row>
    <row r="988" spans="2:41">
      <c r="D988" t="s">
        <v>22</v>
      </c>
      <c r="E988" t="s">
        <v>21</v>
      </c>
      <c r="V988" s="17"/>
      <c r="Z988" t="s">
        <v>22</v>
      </c>
      <c r="AA988" t="s">
        <v>21</v>
      </c>
    </row>
    <row r="989" spans="2:41">
      <c r="E989" s="1" t="s">
        <v>19</v>
      </c>
      <c r="V989" s="17"/>
      <c r="AA989" s="1" t="s">
        <v>19</v>
      </c>
    </row>
    <row r="990" spans="2:41">
      <c r="V990" s="17"/>
    </row>
    <row r="991" spans="2:41">
      <c r="V991" s="17"/>
    </row>
    <row r="992" spans="2:41">
      <c r="V992" s="17"/>
    </row>
    <row r="993" spans="1:43">
      <c r="V993" s="17"/>
    </row>
    <row r="994" spans="1:43">
      <c r="V994" s="17"/>
    </row>
    <row r="995" spans="1:43">
      <c r="V995" s="17"/>
    </row>
    <row r="996" spans="1:43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</row>
    <row r="997" spans="1:43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</row>
    <row r="998" spans="1:43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</row>
    <row r="999" spans="1:43">
      <c r="V999" s="17"/>
    </row>
    <row r="1000" spans="1:43" ht="15" customHeight="1">
      <c r="H1000" s="75" t="s">
        <v>30</v>
      </c>
      <c r="I1000" s="75"/>
      <c r="J1000" s="75"/>
      <c r="V1000" s="17"/>
      <c r="AA1000" s="216" t="s">
        <v>31</v>
      </c>
      <c r="AB1000" s="216"/>
      <c r="AC1000" s="216"/>
    </row>
    <row r="1001" spans="1:43" ht="15" customHeight="1">
      <c r="H1001" s="75"/>
      <c r="I1001" s="75"/>
      <c r="J1001" s="75"/>
      <c r="V1001" s="17"/>
      <c r="AA1001" s="216"/>
      <c r="AB1001" s="216"/>
      <c r="AC1001" s="216"/>
    </row>
    <row r="1002" spans="1:43">
      <c r="V1002" s="17"/>
    </row>
    <row r="1003" spans="1:43">
      <c r="V1003" s="17"/>
    </row>
    <row r="1004" spans="1:43" ht="23.25">
      <c r="B1004" s="24" t="s">
        <v>72</v>
      </c>
      <c r="V1004" s="17"/>
      <c r="X1004" s="22" t="s">
        <v>72</v>
      </c>
    </row>
    <row r="1005" spans="1:43" ht="23.25">
      <c r="B1005" s="23" t="s">
        <v>32</v>
      </c>
      <c r="C1005" s="20">
        <f>IF(X960="PAGADO",0,C965)</f>
        <v>-2341.8022550000005</v>
      </c>
      <c r="E1005" s="217" t="s">
        <v>20</v>
      </c>
      <c r="F1005" s="217"/>
      <c r="G1005" s="217"/>
      <c r="H1005" s="217"/>
      <c r="V1005" s="17"/>
      <c r="X1005" s="23" t="s">
        <v>32</v>
      </c>
      <c r="Y1005" s="20">
        <f>IF(B1805="PAGADO",0,C1010)</f>
        <v>-2341.8022550000005</v>
      </c>
      <c r="AA1005" s="217" t="s">
        <v>20</v>
      </c>
      <c r="AB1005" s="217"/>
      <c r="AC1005" s="217"/>
      <c r="AD1005" s="217"/>
    </row>
    <row r="1006" spans="1:43">
      <c r="B1006" s="1" t="s">
        <v>0</v>
      </c>
      <c r="C1006" s="19">
        <f>H1021</f>
        <v>0</v>
      </c>
      <c r="E1006" s="2" t="s">
        <v>1</v>
      </c>
      <c r="F1006" s="2" t="s">
        <v>2</v>
      </c>
      <c r="G1006" s="2" t="s">
        <v>3</v>
      </c>
      <c r="H1006" s="2" t="s">
        <v>4</v>
      </c>
      <c r="N1006" s="2" t="s">
        <v>1</v>
      </c>
      <c r="O1006" s="2" t="s">
        <v>5</v>
      </c>
      <c r="P1006" s="2" t="s">
        <v>4</v>
      </c>
      <c r="Q1006" s="2" t="s">
        <v>6</v>
      </c>
      <c r="R1006" s="2" t="s">
        <v>7</v>
      </c>
      <c r="S1006" s="3"/>
      <c r="V1006" s="17"/>
      <c r="X1006" s="1" t="s">
        <v>0</v>
      </c>
      <c r="Y1006" s="19">
        <f>AD1021</f>
        <v>0</v>
      </c>
      <c r="AA1006" s="2" t="s">
        <v>1</v>
      </c>
      <c r="AB1006" s="2" t="s">
        <v>2</v>
      </c>
      <c r="AC1006" s="2" t="s">
        <v>3</v>
      </c>
      <c r="AD1006" s="2" t="s">
        <v>4</v>
      </c>
      <c r="AJ1006" s="2" t="s">
        <v>1</v>
      </c>
      <c r="AK1006" s="2" t="s">
        <v>5</v>
      </c>
      <c r="AL1006" s="2" t="s">
        <v>4</v>
      </c>
      <c r="AM1006" s="2" t="s">
        <v>6</v>
      </c>
      <c r="AN1006" s="2" t="s">
        <v>7</v>
      </c>
      <c r="AO1006" s="3"/>
    </row>
    <row r="1007" spans="1:43">
      <c r="C1007" s="2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Y1007" s="2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1:43">
      <c r="B1008" s="1" t="s">
        <v>24</v>
      </c>
      <c r="C1008" s="19">
        <f>IF(C1005&gt;0,C1005+C1006,C1006)</f>
        <v>0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" t="s">
        <v>24</v>
      </c>
      <c r="Y1008" s="19">
        <f>IF(Y1005&gt;0,Y1005+Y1006,Y1006)</f>
        <v>0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" t="s">
        <v>9</v>
      </c>
      <c r="C1009" s="20">
        <f>C1033</f>
        <v>2341.8022550000005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" t="s">
        <v>9</v>
      </c>
      <c r="Y1009" s="20">
        <f>Y1033</f>
        <v>2341.8022550000005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6" t="s">
        <v>26</v>
      </c>
      <c r="C1010" s="21">
        <f>C1008-C1009</f>
        <v>-2341.8022550000005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6" t="s">
        <v>27</v>
      </c>
      <c r="Y1010" s="21">
        <f>Y1008-Y1009</f>
        <v>-2341.8022550000005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ht="23.25">
      <c r="B1011" s="6"/>
      <c r="C1011" s="7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219" t="str">
        <f>IF(Y1010&lt;0,"NO PAGAR","COBRAR'")</f>
        <v>NO PAGAR</v>
      </c>
      <c r="Y1011" s="219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ht="23.25">
      <c r="B1012" s="219" t="str">
        <f>IF(C1010&lt;0,"NO PAGAR","COBRAR'")</f>
        <v>NO PAGAR</v>
      </c>
      <c r="C1012" s="219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/>
      <c r="Y1012" s="8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210" t="s">
        <v>9</v>
      </c>
      <c r="C1013" s="211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210" t="s">
        <v>9</v>
      </c>
      <c r="Y1013" s="211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9" t="str">
        <f>IF(Y965&lt;0,"SALDO ADELANTADO","SALDO A FAVOR '")</f>
        <v>SALDO ADELANTADO</v>
      </c>
      <c r="C1014" s="10">
        <f>IF(Y965&lt;=0,Y965*-1)</f>
        <v>2341.8022550000005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9" t="str">
        <f>IF(C1010&lt;0,"SALDO ADELANTADO","SALDO A FAVOR'")</f>
        <v>SALDO ADELANTADO</v>
      </c>
      <c r="Y1014" s="10">
        <f>IF(C1010&lt;=0,C1010*-1)</f>
        <v>2341.8022550000005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10</v>
      </c>
      <c r="C1015" s="10">
        <f>R1023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10</v>
      </c>
      <c r="Y1015" s="10">
        <f>AN1023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11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11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12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12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13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13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14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14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15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15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16</v>
      </c>
      <c r="C1021" s="10"/>
      <c r="E1021" s="212" t="s">
        <v>7</v>
      </c>
      <c r="F1021" s="213"/>
      <c r="G1021" s="214"/>
      <c r="H1021" s="5">
        <f>SUM(H1007:H1020)</f>
        <v>0</v>
      </c>
      <c r="N1021" s="3"/>
      <c r="O1021" s="3"/>
      <c r="P1021" s="3"/>
      <c r="Q1021" s="3"/>
      <c r="R1021" s="18"/>
      <c r="S1021" s="3"/>
      <c r="V1021" s="17"/>
      <c r="X1021" s="11" t="s">
        <v>16</v>
      </c>
      <c r="Y1021" s="10"/>
      <c r="AA1021" s="212" t="s">
        <v>7</v>
      </c>
      <c r="AB1021" s="213"/>
      <c r="AC1021" s="214"/>
      <c r="AD1021" s="5">
        <f>SUM(AD1007:AD1020)</f>
        <v>0</v>
      </c>
      <c r="AJ1021" s="3"/>
      <c r="AK1021" s="3"/>
      <c r="AL1021" s="3"/>
      <c r="AM1021" s="3"/>
      <c r="AN1021" s="18"/>
      <c r="AO1021" s="3"/>
    </row>
    <row r="1022" spans="2:41">
      <c r="B1022" s="11" t="s">
        <v>17</v>
      </c>
      <c r="C1022" s="10"/>
      <c r="E1022" s="13"/>
      <c r="F1022" s="13"/>
      <c r="G1022" s="13"/>
      <c r="N1022" s="3"/>
      <c r="O1022" s="3"/>
      <c r="P1022" s="3"/>
      <c r="Q1022" s="3"/>
      <c r="R1022" s="18"/>
      <c r="S1022" s="3"/>
      <c r="V1022" s="17"/>
      <c r="X1022" s="11" t="s">
        <v>17</v>
      </c>
      <c r="Y1022" s="10"/>
      <c r="AA1022" s="13"/>
      <c r="AB1022" s="13"/>
      <c r="AC1022" s="13"/>
      <c r="AJ1022" s="3"/>
      <c r="AK1022" s="3"/>
      <c r="AL1022" s="3"/>
      <c r="AM1022" s="3"/>
      <c r="AN1022" s="18"/>
      <c r="AO1022" s="3"/>
    </row>
    <row r="1023" spans="2:41">
      <c r="B1023" s="12"/>
      <c r="C1023" s="10"/>
      <c r="N1023" s="212" t="s">
        <v>7</v>
      </c>
      <c r="O1023" s="213"/>
      <c r="P1023" s="213"/>
      <c r="Q1023" s="214"/>
      <c r="R1023" s="18">
        <f>SUM(R1007:R1022)</f>
        <v>0</v>
      </c>
      <c r="S1023" s="3"/>
      <c r="V1023" s="17"/>
      <c r="X1023" s="12"/>
      <c r="Y1023" s="10"/>
      <c r="AJ1023" s="212" t="s">
        <v>7</v>
      </c>
      <c r="AK1023" s="213"/>
      <c r="AL1023" s="213"/>
      <c r="AM1023" s="214"/>
      <c r="AN1023" s="18">
        <f>SUM(AN1007:AN1022)</f>
        <v>0</v>
      </c>
      <c r="AO1023" s="3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2"/>
      <c r="C1026" s="10"/>
      <c r="E1026" s="14"/>
      <c r="V1026" s="17"/>
      <c r="X1026" s="12"/>
      <c r="Y1026" s="10"/>
      <c r="AA1026" s="14"/>
    </row>
    <row r="1027" spans="2:27">
      <c r="B1027" s="12"/>
      <c r="C1027" s="10"/>
      <c r="V1027" s="17"/>
      <c r="X1027" s="12"/>
      <c r="Y1027" s="10"/>
    </row>
    <row r="1028" spans="2:27">
      <c r="B1028" s="12"/>
      <c r="C1028" s="10"/>
      <c r="V1028" s="17"/>
      <c r="X1028" s="12"/>
      <c r="Y1028" s="10"/>
    </row>
    <row r="1029" spans="2:27">
      <c r="B1029" s="12"/>
      <c r="C1029" s="10"/>
      <c r="V1029" s="17"/>
      <c r="X1029" s="12"/>
      <c r="Y1029" s="10"/>
    </row>
    <row r="1030" spans="2:27">
      <c r="B1030" s="12"/>
      <c r="C1030" s="10"/>
      <c r="V1030" s="17"/>
      <c r="X1030" s="12"/>
      <c r="Y1030" s="10"/>
    </row>
    <row r="1031" spans="2:27">
      <c r="B1031" s="12"/>
      <c r="C1031" s="10"/>
      <c r="V1031" s="17"/>
      <c r="X1031" s="12"/>
      <c r="Y1031" s="10"/>
    </row>
    <row r="1032" spans="2:27">
      <c r="B1032" s="11"/>
      <c r="C1032" s="10"/>
      <c r="V1032" s="17"/>
      <c r="X1032" s="11"/>
      <c r="Y1032" s="10"/>
    </row>
    <row r="1033" spans="2:27">
      <c r="B1033" s="15" t="s">
        <v>18</v>
      </c>
      <c r="C1033" s="16">
        <f>SUM(C1014:C1032)</f>
        <v>2341.8022550000005</v>
      </c>
      <c r="D1033" t="s">
        <v>22</v>
      </c>
      <c r="E1033" t="s">
        <v>21</v>
      </c>
      <c r="V1033" s="17"/>
      <c r="X1033" s="15" t="s">
        <v>18</v>
      </c>
      <c r="Y1033" s="16">
        <f>SUM(Y1014:Y1032)</f>
        <v>2341.8022550000005</v>
      </c>
      <c r="Z1033" t="s">
        <v>22</v>
      </c>
      <c r="AA1033" t="s">
        <v>21</v>
      </c>
    </row>
    <row r="1034" spans="2:27">
      <c r="E1034" s="1" t="s">
        <v>19</v>
      </c>
      <c r="V1034" s="17"/>
      <c r="AA1034" s="1" t="s">
        <v>19</v>
      </c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</sheetData>
  <mergeCells count="282">
    <mergeCell ref="E1021:G1021"/>
    <mergeCell ref="AA1021:AC1021"/>
    <mergeCell ref="N1023:Q1023"/>
    <mergeCell ref="AJ1023:AM1023"/>
    <mergeCell ref="E1005:H1005"/>
    <mergeCell ref="AA1005:AD1005"/>
    <mergeCell ref="X1011:Y1011"/>
    <mergeCell ref="B1012:C1012"/>
    <mergeCell ref="B1013:C1013"/>
    <mergeCell ref="X1013:Y1013"/>
    <mergeCell ref="E976:G976"/>
    <mergeCell ref="AA976:AC976"/>
    <mergeCell ref="N978:Q978"/>
    <mergeCell ref="AJ978:AM978"/>
    <mergeCell ref="AA1000:AC1001"/>
    <mergeCell ref="E960:H960"/>
    <mergeCell ref="AA960:AD960"/>
    <mergeCell ref="B966:C966"/>
    <mergeCell ref="X966:Y966"/>
    <mergeCell ref="B967:C967"/>
    <mergeCell ref="X967:Y967"/>
    <mergeCell ref="E928:G928"/>
    <mergeCell ref="AA928:AC928"/>
    <mergeCell ref="N930:Q930"/>
    <mergeCell ref="AJ930:AM930"/>
    <mergeCell ref="AC954:AE956"/>
    <mergeCell ref="E912:H912"/>
    <mergeCell ref="AA912:AD912"/>
    <mergeCell ref="X918:Y918"/>
    <mergeCell ref="B919:C919"/>
    <mergeCell ref="B920:C920"/>
    <mergeCell ref="X920:Y920"/>
    <mergeCell ref="E883:G883"/>
    <mergeCell ref="AA883:AC883"/>
    <mergeCell ref="N880:Q880"/>
    <mergeCell ref="AJ885:AM885"/>
    <mergeCell ref="AA907:AC908"/>
    <mergeCell ref="E867:H867"/>
    <mergeCell ref="AA867:AD867"/>
    <mergeCell ref="B873:C873"/>
    <mergeCell ref="X871:Y871"/>
    <mergeCell ref="B874:C874"/>
    <mergeCell ref="X872:Y872"/>
    <mergeCell ref="E834:G834"/>
    <mergeCell ref="AA834:AC834"/>
    <mergeCell ref="N836:Q836"/>
    <mergeCell ref="AJ836:AM836"/>
    <mergeCell ref="AC861:AE863"/>
    <mergeCell ref="E818:H818"/>
    <mergeCell ref="AA818:AD818"/>
    <mergeCell ref="X824:Y824"/>
    <mergeCell ref="B825:C825"/>
    <mergeCell ref="B826:C826"/>
    <mergeCell ref="X826:Y826"/>
    <mergeCell ref="AK818:AM818"/>
    <mergeCell ref="E791:G791"/>
    <mergeCell ref="AA791:AC791"/>
    <mergeCell ref="N793:Q793"/>
    <mergeCell ref="AJ793:AM793"/>
    <mergeCell ref="AA815:AC816"/>
    <mergeCell ref="E775:H775"/>
    <mergeCell ref="AA775:AD775"/>
    <mergeCell ref="B781:C781"/>
    <mergeCell ref="X781:Y781"/>
    <mergeCell ref="B782:C782"/>
    <mergeCell ref="X782:Y782"/>
    <mergeCell ref="O775:Q775"/>
    <mergeCell ref="AK775:AM775"/>
    <mergeCell ref="E746:G746"/>
    <mergeCell ref="AA746:AC746"/>
    <mergeCell ref="N748:Q748"/>
    <mergeCell ref="AJ748:AM748"/>
    <mergeCell ref="AC769:AE771"/>
    <mergeCell ref="E730:H730"/>
    <mergeCell ref="AA730:AD730"/>
    <mergeCell ref="X736:Y736"/>
    <mergeCell ref="B737:C737"/>
    <mergeCell ref="B738:C738"/>
    <mergeCell ref="X738:Y738"/>
    <mergeCell ref="O730:P730"/>
    <mergeCell ref="AK730:AM730"/>
    <mergeCell ref="AA703:AC703"/>
    <mergeCell ref="N705:Q705"/>
    <mergeCell ref="AJ705:AM705"/>
    <mergeCell ref="AA727:AC728"/>
    <mergeCell ref="E687:H687"/>
    <mergeCell ref="AA687:AD687"/>
    <mergeCell ref="B693:C693"/>
    <mergeCell ref="X693:Y693"/>
    <mergeCell ref="B694:C694"/>
    <mergeCell ref="X694:Y694"/>
    <mergeCell ref="O687:P687"/>
    <mergeCell ref="AK687:AM687"/>
    <mergeCell ref="AA661:AC661"/>
    <mergeCell ref="N663:Q663"/>
    <mergeCell ref="AJ663:AM663"/>
    <mergeCell ref="AC684:AE685"/>
    <mergeCell ref="E645:H645"/>
    <mergeCell ref="AA645:AD645"/>
    <mergeCell ref="X651:Y651"/>
    <mergeCell ref="B652:C652"/>
    <mergeCell ref="B653:C653"/>
    <mergeCell ref="X653:Y653"/>
    <mergeCell ref="E618:G618"/>
    <mergeCell ref="AA618:AC618"/>
    <mergeCell ref="N620:Q620"/>
    <mergeCell ref="AJ620:AM620"/>
    <mergeCell ref="AA642:AC643"/>
    <mergeCell ref="E602:H602"/>
    <mergeCell ref="AA602:AD602"/>
    <mergeCell ref="B608:C608"/>
    <mergeCell ref="X608:Y608"/>
    <mergeCell ref="B609:C609"/>
    <mergeCell ref="X609:Y609"/>
    <mergeCell ref="AA572:AC572"/>
    <mergeCell ref="N574:Q574"/>
    <mergeCell ref="AJ574:AM574"/>
    <mergeCell ref="AC596:AE598"/>
    <mergeCell ref="E556:H556"/>
    <mergeCell ref="AA556:AD556"/>
    <mergeCell ref="X562:Y562"/>
    <mergeCell ref="B563:C563"/>
    <mergeCell ref="B564:C564"/>
    <mergeCell ref="X564:Y564"/>
    <mergeCell ref="E573:G573"/>
    <mergeCell ref="E533:G533"/>
    <mergeCell ref="AA533:AC533"/>
    <mergeCell ref="N535:Q535"/>
    <mergeCell ref="AJ535:AM535"/>
    <mergeCell ref="AA554:AC554"/>
    <mergeCell ref="E517:H517"/>
    <mergeCell ref="AA517:AD517"/>
    <mergeCell ref="B523:C523"/>
    <mergeCell ref="X523:Y523"/>
    <mergeCell ref="B524:C524"/>
    <mergeCell ref="X524:Y524"/>
    <mergeCell ref="E490:G490"/>
    <mergeCell ref="AA490:AC490"/>
    <mergeCell ref="N492:Q492"/>
    <mergeCell ref="AJ492:AM492"/>
    <mergeCell ref="AC514:AE515"/>
    <mergeCell ref="E474:H474"/>
    <mergeCell ref="AA474:AD474"/>
    <mergeCell ref="X480:Y480"/>
    <mergeCell ref="B481:C481"/>
    <mergeCell ref="B482:C482"/>
    <mergeCell ref="X482:Y482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AJ448:AM448"/>
    <mergeCell ref="E421:G421"/>
    <mergeCell ref="AA415:AC415"/>
    <mergeCell ref="N417:Q417"/>
    <mergeCell ref="AJ409:AM409"/>
    <mergeCell ref="E399:H399"/>
    <mergeCell ref="AA399:AD399"/>
    <mergeCell ref="X405:Y405"/>
    <mergeCell ref="AB434:AC434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181"/>
  <sheetViews>
    <sheetView topLeftCell="A934" zoomScale="82" zoomScaleNormal="82" workbookViewId="0">
      <selection activeCell="A948" sqref="A948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7" width="12.85546875" customWidth="1"/>
    <col min="8" max="8" width="12.140625" customWidth="1"/>
    <col min="9" max="9" width="9.28515625" customWidth="1"/>
    <col min="15" max="15" width="34.1406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39" max="39" width="13.4257812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>
      <c r="V1" s="17"/>
    </row>
    <row r="2" spans="2:41">
      <c r="V2" s="17"/>
      <c r="AC2" s="215" t="s">
        <v>29</v>
      </c>
      <c r="AD2" s="215"/>
      <c r="AE2" s="215"/>
    </row>
    <row r="3" spans="2:41">
      <c r="H3" s="216" t="s">
        <v>28</v>
      </c>
      <c r="I3" s="216"/>
      <c r="J3" s="216"/>
      <c r="V3" s="17"/>
      <c r="AC3" s="215"/>
      <c r="AD3" s="215"/>
      <c r="AE3" s="215"/>
    </row>
    <row r="4" spans="2:41">
      <c r="H4" s="216"/>
      <c r="I4" s="216"/>
      <c r="J4" s="216"/>
      <c r="V4" s="17"/>
      <c r="AC4" s="215"/>
      <c r="AD4" s="215"/>
      <c r="AE4" s="21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17" t="s">
        <v>61</v>
      </c>
      <c r="F8" s="217"/>
      <c r="G8" s="217"/>
      <c r="H8" s="217"/>
      <c r="V8" s="17"/>
      <c r="X8" s="23" t="s">
        <v>82</v>
      </c>
      <c r="Y8" s="20">
        <f>IF(B8="PAGADO",0,C13)</f>
        <v>-702.65</v>
      </c>
      <c r="AA8" s="217" t="s">
        <v>61</v>
      </c>
      <c r="AB8" s="217"/>
      <c r="AC8" s="217"/>
      <c r="AD8" s="217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218" t="str">
        <f>IF(C13&lt;0,"NO PAGAR","COBRAR")</f>
        <v>NO PAGAR</v>
      </c>
      <c r="C14" s="21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8" t="str">
        <f>IF(Y13&lt;0,"NO PAGAR","COBRAR")</f>
        <v>COBRAR</v>
      </c>
      <c r="Y14" s="218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>
      <c r="B15" s="210" t="s">
        <v>9</v>
      </c>
      <c r="C15" s="21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0" t="s">
        <v>9</v>
      </c>
      <c r="Y15" s="211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2" t="s">
        <v>7</v>
      </c>
      <c r="F24" s="213"/>
      <c r="G24" s="214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212" t="s">
        <v>7</v>
      </c>
      <c r="AB24" s="213"/>
      <c r="AC24" s="214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2" t="s">
        <v>7</v>
      </c>
      <c r="O26" s="213"/>
      <c r="P26" s="213"/>
      <c r="Q26" s="214"/>
      <c r="R26" s="18">
        <f>SUM(R10:R25)</f>
        <v>22.65</v>
      </c>
      <c r="S26" s="3"/>
      <c r="V26" s="17"/>
      <c r="X26" s="12"/>
      <c r="Y26" s="10"/>
      <c r="AJ26" s="212" t="s">
        <v>7</v>
      </c>
      <c r="AK26" s="213"/>
      <c r="AL26" s="213"/>
      <c r="AM26" s="21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>
      <c r="H49" s="216"/>
      <c r="I49" s="216"/>
      <c r="J49" s="216"/>
      <c r="V49" s="17"/>
      <c r="AA49" s="216"/>
      <c r="AB49" s="216"/>
      <c r="AC49" s="21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217" t="s">
        <v>204</v>
      </c>
      <c r="F53" s="217"/>
      <c r="G53" s="217"/>
      <c r="H53" s="217"/>
      <c r="V53" s="17"/>
      <c r="X53" s="23" t="s">
        <v>82</v>
      </c>
      <c r="Y53" s="20">
        <f>IF(B53="PAGADO",0,C58)</f>
        <v>0</v>
      </c>
      <c r="AA53" s="217" t="s">
        <v>204</v>
      </c>
      <c r="AB53" s="217"/>
      <c r="AC53" s="217"/>
      <c r="AD53" s="217"/>
    </row>
    <row r="54" spans="2:41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219" t="str">
        <f>IF(Y58&lt;0,"NO PAGAR","COBRAR'")</f>
        <v>COBRAR'</v>
      </c>
      <c r="Y59" s="21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9" t="str">
        <f>IF(C58&lt;0,"NO PAGAR","COBRAR'")</f>
        <v>COBRAR'</v>
      </c>
      <c r="C60" s="219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0" t="s">
        <v>9</v>
      </c>
      <c r="C61" s="21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0" t="s">
        <v>9</v>
      </c>
      <c r="Y61" s="21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2" t="s">
        <v>7</v>
      </c>
      <c r="F69" s="213"/>
      <c r="G69" s="214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2" t="s">
        <v>7</v>
      </c>
      <c r="AB69" s="213"/>
      <c r="AC69" s="214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2" t="s">
        <v>7</v>
      </c>
      <c r="O71" s="213"/>
      <c r="P71" s="213"/>
      <c r="Q71" s="214"/>
      <c r="R71" s="18">
        <f>SUM(R55:R70)</f>
        <v>220</v>
      </c>
      <c r="S71" s="3"/>
      <c r="V71" s="17"/>
      <c r="X71" s="12"/>
      <c r="Y71" s="10"/>
      <c r="AJ71" s="212" t="s">
        <v>7</v>
      </c>
      <c r="AK71" s="213"/>
      <c r="AL71" s="213"/>
      <c r="AM71" s="214"/>
      <c r="AN71" s="18">
        <f>SUM(AN55:AN70)</f>
        <v>360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15" t="s">
        <v>29</v>
      </c>
      <c r="AD100" s="215"/>
      <c r="AE100" s="215"/>
    </row>
    <row r="101" spans="2:41">
      <c r="H101" s="216" t="s">
        <v>28</v>
      </c>
      <c r="I101" s="216"/>
      <c r="J101" s="216"/>
      <c r="V101" s="17"/>
      <c r="AC101" s="215"/>
      <c r="AD101" s="215"/>
      <c r="AE101" s="215"/>
    </row>
    <row r="102" spans="2:41">
      <c r="H102" s="216"/>
      <c r="I102" s="216"/>
      <c r="J102" s="216"/>
      <c r="V102" s="17"/>
      <c r="AC102" s="215"/>
      <c r="AD102" s="215"/>
      <c r="AE102" s="21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383</v>
      </c>
      <c r="C106" s="20">
        <f>IF(X53="PAGADO",0,Y58)</f>
        <v>0</v>
      </c>
      <c r="E106" s="217" t="s">
        <v>204</v>
      </c>
      <c r="F106" s="217"/>
      <c r="G106" s="217"/>
      <c r="H106" s="217"/>
      <c r="V106" s="17"/>
      <c r="X106" s="23" t="s">
        <v>32</v>
      </c>
      <c r="Y106" s="20">
        <f>IF(B106="PAGADO",0,C111)</f>
        <v>-110</v>
      </c>
      <c r="AA106" s="217" t="s">
        <v>315</v>
      </c>
      <c r="AB106" s="217"/>
      <c r="AC106" s="217"/>
      <c r="AD106" s="217"/>
    </row>
    <row r="107" spans="2:41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310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317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18" t="str">
        <f>IF(C111&lt;0,"NO PAGAR","COBRAR")</f>
        <v>NO PAGAR</v>
      </c>
      <c r="C112" s="21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8" t="str">
        <f>IF(Y111&lt;0,"NO PAGAR","COBRAR")</f>
        <v>NO PAGAR</v>
      </c>
      <c r="Y112" s="21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10" t="s">
        <v>9</v>
      </c>
      <c r="C113" s="21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0" t="s">
        <v>9</v>
      </c>
      <c r="Y113" s="21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2" t="s">
        <v>7</v>
      </c>
      <c r="F122" s="213"/>
      <c r="G122" s="214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2" t="s">
        <v>7</v>
      </c>
      <c r="AB122" s="213"/>
      <c r="AC122" s="214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2" t="s">
        <v>7</v>
      </c>
      <c r="O124" s="213"/>
      <c r="P124" s="213"/>
      <c r="Q124" s="214"/>
      <c r="R124" s="18">
        <f>SUM(R108:R123)</f>
        <v>540</v>
      </c>
      <c r="S124" s="3"/>
      <c r="V124" s="17"/>
      <c r="X124" s="12"/>
      <c r="Y124" s="10"/>
      <c r="AJ124" s="212" t="s">
        <v>7</v>
      </c>
      <c r="AK124" s="213"/>
      <c r="AL124" s="213"/>
      <c r="AM124" s="214"/>
      <c r="AN124" s="18">
        <f>SUM(AN108:AN123)</f>
        <v>300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>
      <c r="E129" s="1" t="s">
        <v>19</v>
      </c>
      <c r="V129" s="17"/>
      <c r="AA129" s="1" t="s">
        <v>19</v>
      </c>
    </row>
    <row r="130" spans="1:43">
      <c r="V130" s="17"/>
    </row>
    <row r="131" spans="1:43">
      <c r="V131" s="17"/>
    </row>
    <row r="132" spans="1:43">
      <c r="V132" s="17"/>
    </row>
    <row r="133" spans="1:43">
      <c r="V133" s="17"/>
    </row>
    <row r="134" spans="1:43">
      <c r="V134" s="17"/>
    </row>
    <row r="135" spans="1:43">
      <c r="V135" s="17"/>
    </row>
    <row r="136" spans="1:4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>
      <c r="V139" s="17"/>
    </row>
    <row r="140" spans="1:43">
      <c r="H140" s="216" t="s">
        <v>30</v>
      </c>
      <c r="I140" s="216"/>
      <c r="J140" s="216"/>
      <c r="V140" s="17"/>
      <c r="AA140" s="216" t="s">
        <v>31</v>
      </c>
      <c r="AB140" s="216"/>
      <c r="AC140" s="216"/>
    </row>
    <row r="141" spans="1:43">
      <c r="H141" s="216"/>
      <c r="I141" s="216"/>
      <c r="J141" s="216"/>
      <c r="V141" s="17"/>
      <c r="AA141" s="216"/>
      <c r="AB141" s="216"/>
      <c r="AC141" s="216"/>
    </row>
    <row r="142" spans="1:43">
      <c r="V142" s="17"/>
    </row>
    <row r="143" spans="1:43">
      <c r="V143" s="17"/>
    </row>
    <row r="144" spans="1:43" ht="23.25">
      <c r="B144" s="24" t="s">
        <v>33</v>
      </c>
      <c r="V144" s="17"/>
      <c r="X144" s="22" t="s">
        <v>33</v>
      </c>
    </row>
    <row r="145" spans="2:41" ht="23.25">
      <c r="B145" s="23" t="s">
        <v>32</v>
      </c>
      <c r="C145" s="20">
        <f>IF(X106="PAGADO",0,Y111)</f>
        <v>-417.04</v>
      </c>
      <c r="E145" s="217" t="s">
        <v>204</v>
      </c>
      <c r="F145" s="217"/>
      <c r="G145" s="217"/>
      <c r="H145" s="217"/>
      <c r="V145" s="17"/>
      <c r="X145" s="23" t="s">
        <v>32</v>
      </c>
      <c r="Y145" s="20">
        <f>IF(B145="PAGADO",0,C150)</f>
        <v>-267.52</v>
      </c>
      <c r="AA145" s="217" t="s">
        <v>204</v>
      </c>
      <c r="AB145" s="217"/>
      <c r="AC145" s="217"/>
      <c r="AD145" s="217"/>
      <c r="AK145" t="s">
        <v>188</v>
      </c>
    </row>
    <row r="146" spans="2:41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346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377</v>
      </c>
      <c r="AD147" s="5">
        <v>220</v>
      </c>
      <c r="AJ147" s="25">
        <v>44974</v>
      </c>
      <c r="AK147" s="3" t="s">
        <v>364</v>
      </c>
      <c r="AL147" s="3">
        <v>200</v>
      </c>
      <c r="AM147" s="3"/>
      <c r="AN147" s="18">
        <v>200</v>
      </c>
      <c r="AO147" s="3"/>
    </row>
    <row r="148" spans="2:41">
      <c r="B148" s="1" t="s">
        <v>24</v>
      </c>
      <c r="C148" s="19">
        <f>IF(C145&gt;0,C146+C145,C146)</f>
        <v>250</v>
      </c>
      <c r="E148" s="4">
        <v>44972</v>
      </c>
      <c r="F148" s="3" t="s">
        <v>328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382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382</v>
      </c>
      <c r="AD149" s="5">
        <v>200</v>
      </c>
      <c r="AJ149" s="3"/>
      <c r="AK149" s="3"/>
      <c r="AL149" s="3"/>
      <c r="AM149" s="3"/>
      <c r="AN149" s="18"/>
      <c r="AO149" s="3"/>
    </row>
    <row r="150" spans="2:41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219" t="str">
        <f>IF(Y150&lt;0,"NO PAGAR","COBRAR'")</f>
        <v>NO PAGAR</v>
      </c>
      <c r="Y151" s="219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>
      <c r="B152" s="219" t="str">
        <f>IF(C150&lt;0,"NO PAGAR","COBRAR'")</f>
        <v>NO PAGAR</v>
      </c>
      <c r="C152" s="219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210" t="s">
        <v>9</v>
      </c>
      <c r="C153" s="211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210" t="s">
        <v>9</v>
      </c>
      <c r="Y153" s="211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1" t="s">
        <v>340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16</v>
      </c>
      <c r="C161" s="10"/>
      <c r="E161" s="212" t="s">
        <v>7</v>
      </c>
      <c r="F161" s="213"/>
      <c r="G161" s="214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212" t="s">
        <v>7</v>
      </c>
      <c r="AB161" s="213"/>
      <c r="AC161" s="214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>
      <c r="B163" s="12"/>
      <c r="C163" s="10"/>
      <c r="N163" s="212" t="s">
        <v>7</v>
      </c>
      <c r="O163" s="213"/>
      <c r="P163" s="213"/>
      <c r="Q163" s="214"/>
      <c r="R163" s="18">
        <f>SUM(R147:R162)</f>
        <v>40</v>
      </c>
      <c r="S163" s="3"/>
      <c r="V163" s="17"/>
      <c r="X163" s="12"/>
      <c r="Y163" s="10"/>
      <c r="AJ163" s="212" t="s">
        <v>7</v>
      </c>
      <c r="AK163" s="213"/>
      <c r="AL163" s="213"/>
      <c r="AM163" s="214"/>
      <c r="AN163" s="18">
        <f>SUM(AN147:AN162)</f>
        <v>400</v>
      </c>
      <c r="AO163" s="3"/>
    </row>
    <row r="164" spans="2:41">
      <c r="B164" s="12"/>
      <c r="C164" s="10"/>
      <c r="V164" s="17"/>
      <c r="X164" s="12"/>
      <c r="Y164" s="10"/>
    </row>
    <row r="165" spans="2:41">
      <c r="B165" s="12"/>
      <c r="C165" s="10"/>
      <c r="V165" s="17"/>
      <c r="X165" s="12"/>
      <c r="Y165" s="10"/>
    </row>
    <row r="166" spans="2:41">
      <c r="B166" s="12"/>
      <c r="C166" s="10"/>
      <c r="E166" s="14"/>
      <c r="V166" s="17"/>
      <c r="X166" s="12"/>
      <c r="Y166" s="10"/>
      <c r="AA166" s="14"/>
    </row>
    <row r="167" spans="2:41">
      <c r="B167" s="12"/>
      <c r="C167" s="10"/>
      <c r="V167" s="17"/>
      <c r="X167" s="12"/>
      <c r="Y167" s="10"/>
    </row>
    <row r="168" spans="2:41">
      <c r="B168" s="12"/>
      <c r="C168" s="10"/>
      <c r="V168" s="17"/>
      <c r="X168" s="12"/>
      <c r="Y168" s="10"/>
    </row>
    <row r="169" spans="2:41">
      <c r="B169" s="12"/>
      <c r="C169" s="10"/>
      <c r="V169" s="17"/>
      <c r="X169" s="12"/>
      <c r="Y169" s="10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1"/>
      <c r="C172" s="10"/>
      <c r="V172" s="17"/>
      <c r="X172" s="11"/>
      <c r="Y172" s="10"/>
    </row>
    <row r="173" spans="2:41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>
      <c r="E174" s="1" t="s">
        <v>19</v>
      </c>
      <c r="V174" s="17"/>
      <c r="AA174" s="1" t="s">
        <v>19</v>
      </c>
    </row>
    <row r="175" spans="2:41">
      <c r="V175" s="17"/>
    </row>
    <row r="176" spans="2:41">
      <c r="V176" s="17"/>
    </row>
    <row r="177" spans="8:31">
      <c r="V177" s="17"/>
    </row>
    <row r="178" spans="8:31">
      <c r="V178" s="17"/>
    </row>
    <row r="179" spans="8:31">
      <c r="V179" s="17"/>
    </row>
    <row r="180" spans="8:31">
      <c r="V180" s="17"/>
    </row>
    <row r="181" spans="8:31">
      <c r="V181" s="17"/>
    </row>
    <row r="182" spans="8:31">
      <c r="V182" s="17"/>
    </row>
    <row r="183" spans="8:31">
      <c r="V183" s="17"/>
    </row>
    <row r="184" spans="8:31">
      <c r="V184" s="17"/>
    </row>
    <row r="185" spans="8:31">
      <c r="V185" s="17"/>
    </row>
    <row r="186" spans="8:31">
      <c r="V186" s="17"/>
    </row>
    <row r="187" spans="8:31">
      <c r="V187" s="17"/>
    </row>
    <row r="188" spans="8:31">
      <c r="V188" s="17"/>
      <c r="AC188" s="215" t="s">
        <v>29</v>
      </c>
      <c r="AD188" s="215"/>
      <c r="AE188" s="215"/>
    </row>
    <row r="189" spans="8:31">
      <c r="H189" s="216" t="s">
        <v>28</v>
      </c>
      <c r="I189" s="216"/>
      <c r="J189" s="216"/>
      <c r="V189" s="17"/>
      <c r="AC189" s="215"/>
      <c r="AD189" s="215"/>
      <c r="AE189" s="215"/>
    </row>
    <row r="190" spans="8:31">
      <c r="H190" s="216"/>
      <c r="I190" s="216"/>
      <c r="J190" s="216"/>
      <c r="V190" s="17"/>
      <c r="AC190" s="215"/>
      <c r="AD190" s="215"/>
      <c r="AE190" s="215"/>
    </row>
    <row r="191" spans="8:31">
      <c r="V191" s="17"/>
    </row>
    <row r="192" spans="8:31">
      <c r="V192" s="17"/>
    </row>
    <row r="193" spans="2:41" ht="23.25">
      <c r="B193" s="22" t="s">
        <v>63</v>
      </c>
      <c r="V193" s="17"/>
      <c r="X193" s="22" t="s">
        <v>63</v>
      </c>
    </row>
    <row r="194" spans="2:41" ht="23.25">
      <c r="B194" s="23" t="s">
        <v>82</v>
      </c>
      <c r="C194" s="20">
        <f>IF(X145="PAGADO",0,Y150)</f>
        <v>-47.519999999999982</v>
      </c>
      <c r="E194" s="217" t="s">
        <v>359</v>
      </c>
      <c r="F194" s="217"/>
      <c r="G194" s="217"/>
      <c r="H194" s="217"/>
      <c r="V194" s="17"/>
      <c r="X194" s="23" t="s">
        <v>32</v>
      </c>
      <c r="Y194" s="20">
        <f>IF(B194="PAGADO",0,C199)</f>
        <v>0</v>
      </c>
      <c r="AA194" s="217" t="s">
        <v>61</v>
      </c>
      <c r="AB194" s="217"/>
      <c r="AC194" s="217"/>
      <c r="AD194" s="217"/>
    </row>
    <row r="195" spans="2:41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404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410</v>
      </c>
      <c r="AC196" s="3" t="s">
        <v>411</v>
      </c>
      <c r="AD196" s="5">
        <v>150</v>
      </c>
      <c r="AJ196" s="25">
        <v>44985</v>
      </c>
      <c r="AK196" s="3" t="s">
        <v>248</v>
      </c>
      <c r="AL196" s="3" t="s">
        <v>409</v>
      </c>
      <c r="AM196" s="3"/>
      <c r="AN196" s="18">
        <v>620.76</v>
      </c>
      <c r="AO196" s="3"/>
    </row>
    <row r="197" spans="2:41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412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>
      <c r="B198" s="1" t="s">
        <v>9</v>
      </c>
      <c r="C198" s="20">
        <f>C221</f>
        <v>851.07999999999993</v>
      </c>
      <c r="E198" s="4">
        <v>44965</v>
      </c>
      <c r="F198" s="3" t="s">
        <v>397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412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>
      <c r="B199" s="6" t="s">
        <v>25</v>
      </c>
      <c r="C199" s="21">
        <f>C197-C198</f>
        <v>218.92000000000007</v>
      </c>
      <c r="E199" s="4">
        <v>44985</v>
      </c>
      <c r="F199" s="3" t="s">
        <v>405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>
      <c r="B200" s="218" t="str">
        <f>IF(C199&lt;0,"NO PAGAR","COBRAR")</f>
        <v>COBRAR</v>
      </c>
      <c r="C200" s="218"/>
      <c r="E200" s="4">
        <v>44985</v>
      </c>
      <c r="F200" s="3" t="s">
        <v>406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218" t="str">
        <f>IF(Y199&lt;0,"NO PAGAR","COBRAR")</f>
        <v>NO PAGAR</v>
      </c>
      <c r="Y200" s="218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>
      <c r="B201" s="210" t="s">
        <v>9</v>
      </c>
      <c r="C201" s="211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210" t="s">
        <v>9</v>
      </c>
      <c r="Y201" s="211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451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17</v>
      </c>
      <c r="C210" s="10">
        <v>120</v>
      </c>
      <c r="E210" s="212" t="s">
        <v>7</v>
      </c>
      <c r="F210" s="213"/>
      <c r="G210" s="214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444</v>
      </c>
      <c r="Y210" s="10">
        <v>90</v>
      </c>
      <c r="AA210" s="212" t="s">
        <v>7</v>
      </c>
      <c r="AB210" s="213"/>
      <c r="AC210" s="214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481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>
      <c r="B212" s="12"/>
      <c r="C212" s="10"/>
      <c r="N212" s="212" t="s">
        <v>7</v>
      </c>
      <c r="O212" s="213"/>
      <c r="P212" s="213"/>
      <c r="Q212" s="214"/>
      <c r="R212" s="18">
        <f>SUM(R196:R211)</f>
        <v>683.56</v>
      </c>
      <c r="S212" s="3"/>
      <c r="V212" s="17"/>
      <c r="X212" s="12"/>
      <c r="Y212" s="10"/>
      <c r="AJ212" s="212" t="s">
        <v>7</v>
      </c>
      <c r="AK212" s="213"/>
      <c r="AL212" s="213"/>
      <c r="AM212" s="214"/>
      <c r="AN212" s="18">
        <f>SUM(AN196:AN211)</f>
        <v>770.76</v>
      </c>
      <c r="AO212" s="3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E215" s="14"/>
      <c r="V215" s="17"/>
      <c r="X215" s="12"/>
      <c r="Y215" s="10"/>
      <c r="AA215" s="14"/>
    </row>
    <row r="216" spans="2:41">
      <c r="B216" s="12"/>
      <c r="C216" s="10"/>
      <c r="V216" s="17"/>
      <c r="X216" s="12"/>
      <c r="Y216" s="10"/>
    </row>
    <row r="217" spans="2:41">
      <c r="B217" s="12"/>
      <c r="C217" s="10"/>
      <c r="V217" s="17"/>
      <c r="X217" s="12"/>
      <c r="Y217" s="10"/>
    </row>
    <row r="218" spans="2:41">
      <c r="B218" s="12"/>
      <c r="C218" s="10"/>
      <c r="V218" s="17"/>
      <c r="X218" s="12"/>
      <c r="Y218" s="10"/>
    </row>
    <row r="219" spans="2:41">
      <c r="B219" s="12"/>
      <c r="C219" s="10"/>
      <c r="V219" s="17"/>
      <c r="X219" s="12"/>
      <c r="Y219" s="10"/>
    </row>
    <row r="220" spans="2:41">
      <c r="B220" s="11"/>
      <c r="C220" s="10"/>
      <c r="V220" s="17"/>
      <c r="X220" s="11"/>
      <c r="Y220" s="10"/>
    </row>
    <row r="221" spans="2:41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>
      <c r="E223" s="1" t="s">
        <v>19</v>
      </c>
      <c r="V223" s="17"/>
      <c r="AA223" s="1" t="s">
        <v>19</v>
      </c>
    </row>
    <row r="224" spans="2:41">
      <c r="V224" s="17"/>
    </row>
    <row r="225" spans="1:43">
      <c r="V225" s="17"/>
    </row>
    <row r="226" spans="1:43">
      <c r="V226" s="17"/>
    </row>
    <row r="227" spans="1:43">
      <c r="V227" s="17"/>
    </row>
    <row r="228" spans="1:43">
      <c r="V228" s="17"/>
    </row>
    <row r="229" spans="1:43">
      <c r="V229" s="17"/>
    </row>
    <row r="230" spans="1:4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>
      <c r="V233" s="17"/>
    </row>
    <row r="234" spans="1:43">
      <c r="H234" s="216" t="s">
        <v>30</v>
      </c>
      <c r="I234" s="216"/>
      <c r="J234" s="216"/>
      <c r="V234" s="17"/>
      <c r="AA234" s="216" t="s">
        <v>31</v>
      </c>
      <c r="AB234" s="216"/>
      <c r="AC234" s="216"/>
    </row>
    <row r="235" spans="1:43">
      <c r="H235" s="216"/>
      <c r="I235" s="216"/>
      <c r="J235" s="216"/>
      <c r="V235" s="17"/>
      <c r="AA235" s="216"/>
      <c r="AB235" s="216"/>
      <c r="AC235" s="216"/>
    </row>
    <row r="236" spans="1:43">
      <c r="V236" s="17"/>
    </row>
    <row r="237" spans="1:43">
      <c r="V237" s="17"/>
    </row>
    <row r="238" spans="1:43" ht="23.25">
      <c r="B238" s="24" t="s">
        <v>63</v>
      </c>
      <c r="V238" s="17"/>
      <c r="X238" s="22" t="s">
        <v>63</v>
      </c>
    </row>
    <row r="239" spans="1:43" ht="23.25">
      <c r="B239" s="23" t="s">
        <v>32</v>
      </c>
      <c r="C239" s="20">
        <f>IF(X194="PAGADO",0,Y199)</f>
        <v>-553.88000000000011</v>
      </c>
      <c r="E239" s="217" t="s">
        <v>204</v>
      </c>
      <c r="F239" s="217"/>
      <c r="G239" s="217"/>
      <c r="H239" s="217"/>
      <c r="V239" s="17"/>
      <c r="X239" s="23" t="s">
        <v>32</v>
      </c>
      <c r="Y239" s="20">
        <f>IF(B239="PAGADO",0,C244)</f>
        <v>-50.880000000000109</v>
      </c>
      <c r="AA239" s="217" t="s">
        <v>359</v>
      </c>
      <c r="AB239" s="217"/>
      <c r="AC239" s="217"/>
      <c r="AD239" s="217"/>
    </row>
    <row r="240" spans="1:43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>
      <c r="C241" s="20"/>
      <c r="E241" s="4">
        <v>44985</v>
      </c>
      <c r="F241" s="3" t="s">
        <v>494</v>
      </c>
      <c r="G241" s="3" t="s">
        <v>331</v>
      </c>
      <c r="H241" s="5">
        <v>300</v>
      </c>
      <c r="N241" s="25">
        <v>45000</v>
      </c>
      <c r="O241" s="3" t="s">
        <v>503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535</v>
      </c>
      <c r="AL241" s="3">
        <v>200</v>
      </c>
      <c r="AM241" s="3">
        <v>1170</v>
      </c>
      <c r="AN241" s="18">
        <v>200</v>
      </c>
      <c r="AO241" s="3"/>
    </row>
    <row r="242" spans="2:41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542</v>
      </c>
      <c r="AL242" s="3">
        <v>870</v>
      </c>
      <c r="AM242" s="3">
        <v>1173</v>
      </c>
      <c r="AN242" s="18">
        <v>770</v>
      </c>
      <c r="AO242" s="3"/>
    </row>
    <row r="243" spans="2:41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507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>
      <c r="B244" s="6" t="s">
        <v>26</v>
      </c>
      <c r="C244" s="21">
        <f>C242-C243</f>
        <v>-50.880000000000109</v>
      </c>
      <c r="E244" s="4">
        <v>45000</v>
      </c>
      <c r="F244" s="3" t="s">
        <v>510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>
      <c r="B245" s="6"/>
      <c r="C245" s="7"/>
      <c r="E245" s="4" t="s">
        <v>514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219" t="str">
        <f>IF(Y244&lt;0,"NO PAGAR","COBRAR'")</f>
        <v>NO PAGAR</v>
      </c>
      <c r="Y245" s="219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>
      <c r="B246" s="219" t="str">
        <f>IF(C244&lt;0,"NO PAGAR","COBRAR'")</f>
        <v>NO PAGAR</v>
      </c>
      <c r="C246" s="219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210" t="s">
        <v>9</v>
      </c>
      <c r="C247" s="211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210" t="s">
        <v>9</v>
      </c>
      <c r="Y247" s="211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16</v>
      </c>
      <c r="C255" s="10"/>
      <c r="E255" s="212" t="s">
        <v>7</v>
      </c>
      <c r="F255" s="213"/>
      <c r="G255" s="214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212" t="s">
        <v>7</v>
      </c>
      <c r="AB255" s="213"/>
      <c r="AC255" s="214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525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>
      <c r="B257" s="12"/>
      <c r="C257" s="10"/>
      <c r="N257" s="212" t="s">
        <v>7</v>
      </c>
      <c r="O257" s="213"/>
      <c r="P257" s="213"/>
      <c r="Q257" s="214"/>
      <c r="R257" s="18">
        <f>SUM(R241:R256)</f>
        <v>250</v>
      </c>
      <c r="S257" s="3"/>
      <c r="V257" s="17"/>
      <c r="X257" s="12" t="s">
        <v>555</v>
      </c>
      <c r="Y257" s="10">
        <v>236</v>
      </c>
      <c r="AJ257" s="212" t="s">
        <v>7</v>
      </c>
      <c r="AK257" s="213"/>
      <c r="AL257" s="213"/>
      <c r="AM257" s="214"/>
      <c r="AN257" s="18">
        <f>SUM(AN241:AN256)</f>
        <v>970</v>
      </c>
      <c r="AO257" s="3"/>
    </row>
    <row r="258" spans="2:41">
      <c r="B258" s="12"/>
      <c r="C258" s="10"/>
      <c r="V258" s="17"/>
      <c r="X258" s="12"/>
      <c r="Y258" s="10"/>
    </row>
    <row r="259" spans="2:41">
      <c r="B259" s="12"/>
      <c r="C259" s="10"/>
      <c r="V259" s="17"/>
      <c r="X259" s="12"/>
      <c r="Y259" s="10"/>
    </row>
    <row r="260" spans="2:41">
      <c r="B260" s="12"/>
      <c r="C260" s="10"/>
      <c r="E260" s="14"/>
      <c r="V260" s="17"/>
      <c r="X260" s="12"/>
      <c r="Y260" s="10"/>
      <c r="AA260" s="14"/>
    </row>
    <row r="261" spans="2:41">
      <c r="B261" s="12"/>
      <c r="C261" s="10"/>
      <c r="V261" s="17"/>
      <c r="X261" s="12"/>
      <c r="Y261" s="10"/>
    </row>
    <row r="262" spans="2:41">
      <c r="B262" s="12"/>
      <c r="C262" s="10"/>
      <c r="V262" s="17"/>
      <c r="X262" s="12"/>
      <c r="Y262" s="10"/>
    </row>
    <row r="263" spans="2:41">
      <c r="B263" s="12"/>
      <c r="C263" s="10"/>
      <c r="V263" s="17"/>
      <c r="X263" s="12"/>
      <c r="Y263" s="10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1"/>
      <c r="C266" s="10"/>
      <c r="V266" s="17"/>
      <c r="X266" s="11"/>
      <c r="Y266" s="10"/>
    </row>
    <row r="267" spans="2:41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>
      <c r="E268" s="1" t="s">
        <v>19</v>
      </c>
      <c r="V268" s="17"/>
      <c r="AA268" s="1" t="s">
        <v>19</v>
      </c>
    </row>
    <row r="269" spans="2:41">
      <c r="V269" s="17"/>
    </row>
    <row r="270" spans="2:41">
      <c r="V270" s="17"/>
    </row>
    <row r="271" spans="2:41">
      <c r="V271" s="17"/>
    </row>
    <row r="272" spans="2:41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</row>
    <row r="278" spans="2:41">
      <c r="V278" s="17"/>
    </row>
    <row r="279" spans="2:41">
      <c r="V279" s="17"/>
    </row>
    <row r="280" spans="2:41">
      <c r="V280" s="17"/>
      <c r="AC280" s="215" t="s">
        <v>29</v>
      </c>
      <c r="AD280" s="215"/>
      <c r="AE280" s="215"/>
    </row>
    <row r="281" spans="2:41">
      <c r="H281" s="216" t="s">
        <v>28</v>
      </c>
      <c r="I281" s="216"/>
      <c r="J281" s="216"/>
      <c r="V281" s="17"/>
      <c r="AC281" s="215"/>
      <c r="AD281" s="215"/>
      <c r="AE281" s="215"/>
    </row>
    <row r="282" spans="2:41">
      <c r="H282" s="216"/>
      <c r="I282" s="216"/>
      <c r="J282" s="216"/>
      <c r="V282" s="17"/>
      <c r="AC282" s="215"/>
      <c r="AD282" s="215"/>
      <c r="AE282" s="215"/>
    </row>
    <row r="283" spans="2:41">
      <c r="V283" s="17"/>
    </row>
    <row r="284" spans="2:41">
      <c r="V284" s="17"/>
    </row>
    <row r="285" spans="2:41" ht="23.25">
      <c r="B285" s="22" t="s">
        <v>65</v>
      </c>
      <c r="V285" s="17"/>
      <c r="X285" s="22" t="s">
        <v>65</v>
      </c>
    </row>
    <row r="286" spans="2:41" ht="23.25">
      <c r="B286" s="23" t="s">
        <v>32</v>
      </c>
      <c r="C286" s="20">
        <f>IF(X239="PAGADO",0,Y244)</f>
        <v>-756.88000000000011</v>
      </c>
      <c r="E286" s="217" t="s">
        <v>359</v>
      </c>
      <c r="F286" s="217"/>
      <c r="G286" s="217"/>
      <c r="H286" s="217"/>
      <c r="V286" s="17"/>
      <c r="X286" s="23" t="s">
        <v>32</v>
      </c>
      <c r="Y286" s="20">
        <f>IF(B286="PAGADO",0,C291)</f>
        <v>-293.98</v>
      </c>
      <c r="AA286" s="217" t="s">
        <v>359</v>
      </c>
      <c r="AB286" s="217"/>
      <c r="AC286" s="217"/>
      <c r="AD286" s="217"/>
    </row>
    <row r="287" spans="2:41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>
      <c r="C288" s="20"/>
      <c r="E288" s="4">
        <v>45015</v>
      </c>
      <c r="F288" s="3" t="s">
        <v>584</v>
      </c>
      <c r="G288" s="3"/>
      <c r="H288" s="5">
        <v>100</v>
      </c>
      <c r="N288" s="25">
        <v>45013</v>
      </c>
      <c r="O288" s="3" t="s">
        <v>566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511</v>
      </c>
      <c r="AL288" s="3">
        <v>580</v>
      </c>
      <c r="AM288" s="3"/>
      <c r="AN288" s="18">
        <v>580</v>
      </c>
      <c r="AO288" s="3"/>
    </row>
    <row r="289" spans="2:41">
      <c r="B289" s="1" t="s">
        <v>24</v>
      </c>
      <c r="C289" s="19">
        <f>IF(C286&gt;0,C286+C287,C287)</f>
        <v>820</v>
      </c>
      <c r="E289" s="4">
        <v>45015</v>
      </c>
      <c r="F289" s="3" t="s">
        <v>586</v>
      </c>
      <c r="G289" s="3"/>
      <c r="H289" s="5">
        <v>50</v>
      </c>
      <c r="N289" s="25">
        <v>45014</v>
      </c>
      <c r="O289" s="3" t="s">
        <v>576</v>
      </c>
      <c r="P289" s="3"/>
      <c r="Q289" s="3" t="s">
        <v>577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620</v>
      </c>
      <c r="AL289" s="3">
        <v>200</v>
      </c>
      <c r="AM289" s="3"/>
      <c r="AN289" s="18">
        <v>200</v>
      </c>
      <c r="AO289" s="3"/>
    </row>
    <row r="290" spans="2:41">
      <c r="B290" s="1" t="s">
        <v>9</v>
      </c>
      <c r="C290" s="20">
        <f>C313</f>
        <v>1113.98</v>
      </c>
      <c r="E290" s="4">
        <v>45002</v>
      </c>
      <c r="F290" s="3" t="s">
        <v>589</v>
      </c>
      <c r="G290" s="3" t="s">
        <v>86</v>
      </c>
      <c r="H290" s="5">
        <v>120</v>
      </c>
      <c r="N290" s="25">
        <v>45022</v>
      </c>
      <c r="O290" s="3" t="s">
        <v>601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597</v>
      </c>
      <c r="H291" s="5">
        <v>200</v>
      </c>
      <c r="N291" s="25">
        <v>44991</v>
      </c>
      <c r="O291" s="3" t="s">
        <v>612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>
      <c r="B292" s="218" t="str">
        <f>IF(C291&lt;0,"NO PAGAR","COBRAR")</f>
        <v>NO PAGAR</v>
      </c>
      <c r="C292" s="218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218" t="str">
        <f>IF(Y291&lt;0,"NO PAGAR","COBRAR")</f>
        <v>NO PAGAR</v>
      </c>
      <c r="Y292" s="218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210" t="s">
        <v>9</v>
      </c>
      <c r="C293" s="211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210" t="s">
        <v>9</v>
      </c>
      <c r="Y293" s="211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14</v>
      </c>
      <c r="C299" s="10"/>
      <c r="E299" s="4"/>
      <c r="F299" s="3"/>
      <c r="G299" s="3"/>
      <c r="H299" s="5"/>
      <c r="K299" t="s">
        <v>1034</v>
      </c>
      <c r="N299" s="3"/>
      <c r="O299" s="3"/>
      <c r="P299" s="3"/>
      <c r="Q299" s="3"/>
      <c r="R299" s="18"/>
      <c r="S299" s="3"/>
      <c r="V299" s="17"/>
      <c r="X299" s="11" t="s">
        <v>623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570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17</v>
      </c>
      <c r="C302" s="10"/>
      <c r="E302" s="212" t="s">
        <v>7</v>
      </c>
      <c r="F302" s="213"/>
      <c r="G302" s="214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212" t="s">
        <v>7</v>
      </c>
      <c r="AB302" s="213"/>
      <c r="AC302" s="214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>
      <c r="B304" s="12"/>
      <c r="C304" s="10"/>
      <c r="N304" s="212" t="s">
        <v>7</v>
      </c>
      <c r="O304" s="213"/>
      <c r="P304" s="213"/>
      <c r="Q304" s="214"/>
      <c r="R304" s="18">
        <f>SUM(R288:R303)</f>
        <v>310</v>
      </c>
      <c r="S304" s="3"/>
      <c r="V304" s="17"/>
      <c r="X304" s="12"/>
      <c r="Y304" s="10"/>
      <c r="AJ304" s="212" t="s">
        <v>7</v>
      </c>
      <c r="AK304" s="213"/>
      <c r="AL304" s="213"/>
      <c r="AM304" s="214"/>
      <c r="AN304" s="18">
        <f>SUM(AN288:AN303)</f>
        <v>780</v>
      </c>
      <c r="AO304" s="3"/>
    </row>
    <row r="305" spans="2:27">
      <c r="B305" s="12"/>
      <c r="C305" s="10"/>
      <c r="V305" s="17"/>
      <c r="X305" s="12"/>
      <c r="Y305" s="10"/>
    </row>
    <row r="306" spans="2:27">
      <c r="B306" s="12"/>
      <c r="C306" s="10"/>
      <c r="V306" s="17"/>
      <c r="X306" s="12"/>
      <c r="Y306" s="10"/>
    </row>
    <row r="307" spans="2:27">
      <c r="B307" s="12"/>
      <c r="C307" s="10"/>
      <c r="E307" s="14"/>
      <c r="V307" s="17"/>
      <c r="X307" s="12"/>
      <c r="Y307" s="10"/>
      <c r="AA307" s="14"/>
    </row>
    <row r="308" spans="2:27">
      <c r="B308" s="12"/>
      <c r="C308" s="10"/>
      <c r="V308" s="17"/>
      <c r="X308" s="12"/>
      <c r="Y308" s="10"/>
    </row>
    <row r="309" spans="2:27">
      <c r="B309" s="12"/>
      <c r="C309" s="10"/>
      <c r="V309" s="17"/>
      <c r="X309" s="12"/>
      <c r="Y309" s="10"/>
    </row>
    <row r="310" spans="2:27">
      <c r="B310" s="12"/>
      <c r="C310" s="10"/>
      <c r="V310" s="17"/>
      <c r="X310" s="12"/>
      <c r="Y310" s="10"/>
    </row>
    <row r="311" spans="2:27">
      <c r="B311" s="12"/>
      <c r="C311" s="10"/>
      <c r="V311" s="17"/>
      <c r="X311" s="12"/>
      <c r="Y311" s="10"/>
    </row>
    <row r="312" spans="2:27">
      <c r="B312" s="11"/>
      <c r="C312" s="10"/>
      <c r="V312" s="17"/>
      <c r="X312" s="11"/>
      <c r="Y312" s="10"/>
    </row>
    <row r="313" spans="2:27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>
      <c r="E315" s="1" t="s">
        <v>19</v>
      </c>
      <c r="V315" s="17"/>
      <c r="AA315" s="1" t="s">
        <v>19</v>
      </c>
    </row>
    <row r="316" spans="2:27">
      <c r="V316" s="17"/>
    </row>
    <row r="317" spans="2:27">
      <c r="V317" s="17"/>
    </row>
    <row r="318" spans="2:27">
      <c r="V318" s="17"/>
    </row>
    <row r="319" spans="2:27">
      <c r="V319" s="17"/>
    </row>
    <row r="320" spans="2:27">
      <c r="V320" s="17"/>
    </row>
    <row r="321" spans="1:43">
      <c r="V321" s="17"/>
    </row>
    <row r="322" spans="1:4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>
      <c r="V325" s="17"/>
    </row>
    <row r="326" spans="1:43">
      <c r="H326" s="216" t="s">
        <v>30</v>
      </c>
      <c r="I326" s="216"/>
      <c r="J326" s="216"/>
      <c r="V326" s="17"/>
      <c r="AA326" s="216" t="s">
        <v>31</v>
      </c>
      <c r="AB326" s="216"/>
      <c r="AC326" s="216"/>
    </row>
    <row r="327" spans="1:43">
      <c r="H327" s="216"/>
      <c r="I327" s="216"/>
      <c r="J327" s="216"/>
      <c r="V327" s="17"/>
      <c r="AA327" s="216"/>
      <c r="AB327" s="216"/>
      <c r="AC327" s="216"/>
    </row>
    <row r="328" spans="1:43">
      <c r="V328" s="17"/>
    </row>
    <row r="329" spans="1:43">
      <c r="V329" s="17"/>
    </row>
    <row r="330" spans="1:43" ht="23.25">
      <c r="B330" s="24" t="s">
        <v>65</v>
      </c>
      <c r="V330" s="17"/>
      <c r="X330" s="22" t="s">
        <v>65</v>
      </c>
    </row>
    <row r="331" spans="1:43" ht="23.25">
      <c r="B331" s="23" t="s">
        <v>32</v>
      </c>
      <c r="C331" s="20">
        <f>IF(X286="PAGADO",0,Y291)</f>
        <v>-1218.23</v>
      </c>
      <c r="E331" s="217" t="s">
        <v>359</v>
      </c>
      <c r="F331" s="217"/>
      <c r="G331" s="217"/>
      <c r="H331" s="217"/>
      <c r="V331" s="17"/>
      <c r="X331" s="23" t="s">
        <v>32</v>
      </c>
      <c r="Y331" s="20">
        <f>IF(B1081="PAGADO",0,C336)</f>
        <v>-457.30000000000018</v>
      </c>
      <c r="AA331" s="217" t="s">
        <v>61</v>
      </c>
      <c r="AB331" s="217"/>
      <c r="AC331" s="217"/>
      <c r="AD331" s="217"/>
    </row>
    <row r="332" spans="1:43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>
      <c r="C333" s="20"/>
      <c r="E333" s="4">
        <v>44987</v>
      </c>
      <c r="F333" s="3" t="s">
        <v>494</v>
      </c>
      <c r="G333" s="3" t="s">
        <v>331</v>
      </c>
      <c r="H333" s="5">
        <v>310</v>
      </c>
      <c r="N333" s="25">
        <v>45030</v>
      </c>
      <c r="O333" s="3" t="s">
        <v>576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511</v>
      </c>
      <c r="AL333" s="3">
        <v>190.07</v>
      </c>
      <c r="AM333" s="3">
        <v>1223</v>
      </c>
      <c r="AN333" s="18">
        <v>190.07</v>
      </c>
      <c r="AO333" s="3"/>
    </row>
    <row r="334" spans="1:43">
      <c r="B334" s="1" t="s">
        <v>24</v>
      </c>
      <c r="C334" s="19">
        <f>IF(C331&gt;0,C331+C332,C332)</f>
        <v>2080</v>
      </c>
      <c r="E334" s="4">
        <v>45000</v>
      </c>
      <c r="F334" s="3" t="s">
        <v>494</v>
      </c>
      <c r="G334" s="3" t="s">
        <v>151</v>
      </c>
      <c r="H334" s="5">
        <v>140</v>
      </c>
      <c r="N334" s="25">
        <v>45033</v>
      </c>
      <c r="O334" s="3" t="s">
        <v>576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698</v>
      </c>
      <c r="AL334" s="3">
        <v>20</v>
      </c>
      <c r="AM334" s="3"/>
      <c r="AN334" s="18">
        <v>20</v>
      </c>
      <c r="AO334" s="3"/>
    </row>
    <row r="335" spans="1:43">
      <c r="B335" s="1" t="s">
        <v>9</v>
      </c>
      <c r="C335" s="20">
        <f>C359</f>
        <v>2537.3000000000002</v>
      </c>
      <c r="E335" s="4">
        <v>45008</v>
      </c>
      <c r="F335" s="3" t="s">
        <v>494</v>
      </c>
      <c r="G335" s="3" t="s">
        <v>106</v>
      </c>
      <c r="H335" s="5">
        <v>285</v>
      </c>
      <c r="N335" s="25">
        <v>45035</v>
      </c>
      <c r="O335" s="3" t="s">
        <v>655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702</v>
      </c>
      <c r="AL335" s="3">
        <v>210</v>
      </c>
      <c r="AM335" s="3">
        <v>1226</v>
      </c>
      <c r="AN335" s="18">
        <v>210</v>
      </c>
      <c r="AO335" s="3"/>
    </row>
    <row r="336" spans="1:43">
      <c r="B336" s="6" t="s">
        <v>26</v>
      </c>
      <c r="C336" s="21">
        <f>C334-C335</f>
        <v>-457.30000000000018</v>
      </c>
      <c r="E336" s="4">
        <v>45011</v>
      </c>
      <c r="F336" s="3" t="s">
        <v>494</v>
      </c>
      <c r="G336" s="3" t="s">
        <v>634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>
      <c r="B337" s="6"/>
      <c r="C337" s="7"/>
      <c r="E337" s="4">
        <v>45015</v>
      </c>
      <c r="F337" s="3" t="s">
        <v>494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219" t="str">
        <f>IF(Y336&lt;0,"NO PAGAR","COBRAR'")</f>
        <v>NO PAGAR</v>
      </c>
      <c r="Y337" s="219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>
      <c r="B338" s="219" t="str">
        <f>IF(C336&lt;0,"NO PAGAR","COBRAR'")</f>
        <v>NO PAGAR</v>
      </c>
      <c r="C338" s="219"/>
      <c r="E338" s="4">
        <v>44967</v>
      </c>
      <c r="F338" s="3" t="s">
        <v>149</v>
      </c>
      <c r="G338" s="3" t="s">
        <v>645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210" t="s">
        <v>9</v>
      </c>
      <c r="C339" s="211"/>
      <c r="E339" s="4">
        <v>44980</v>
      </c>
      <c r="F339" s="3" t="s">
        <v>149</v>
      </c>
      <c r="G339" s="3" t="s">
        <v>151</v>
      </c>
      <c r="H339" s="74">
        <v>190</v>
      </c>
      <c r="N339" s="3"/>
      <c r="O339" s="3"/>
      <c r="P339" s="3"/>
      <c r="Q339" s="3"/>
      <c r="R339" s="18"/>
      <c r="S339" s="3"/>
      <c r="V339" s="17"/>
      <c r="X339" s="210" t="s">
        <v>9</v>
      </c>
      <c r="Y339" s="211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656</v>
      </c>
      <c r="G340" s="3" t="s">
        <v>574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667</v>
      </c>
      <c r="C347" s="10">
        <v>47.05</v>
      </c>
      <c r="E347" s="212" t="s">
        <v>7</v>
      </c>
      <c r="F347" s="213"/>
      <c r="G347" s="214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212" t="s">
        <v>7</v>
      </c>
      <c r="AB347" s="213"/>
      <c r="AC347" s="214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>
      <c r="B348" s="11" t="s">
        <v>670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693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>
      <c r="B349" s="12"/>
      <c r="C349" s="10"/>
      <c r="N349" s="212" t="s">
        <v>7</v>
      </c>
      <c r="O349" s="213"/>
      <c r="P349" s="213"/>
      <c r="Q349" s="214"/>
      <c r="R349" s="18">
        <f>SUM(R333:R348)</f>
        <v>1010</v>
      </c>
      <c r="S349" s="3"/>
      <c r="V349" s="17"/>
      <c r="X349" s="12"/>
      <c r="Y349" s="10"/>
      <c r="AJ349" s="212" t="s">
        <v>7</v>
      </c>
      <c r="AK349" s="213"/>
      <c r="AL349" s="213"/>
      <c r="AM349" s="214"/>
      <c r="AN349" s="18">
        <f>SUM(AN333:AN348)</f>
        <v>420.07</v>
      </c>
      <c r="AO349" s="3"/>
    </row>
    <row r="350" spans="2:41">
      <c r="B350" s="12"/>
      <c r="C350" s="10"/>
      <c r="V350" s="17"/>
      <c r="X350" s="12"/>
      <c r="Y350" s="10"/>
    </row>
    <row r="351" spans="2:41">
      <c r="B351" s="12"/>
      <c r="C351" s="10"/>
      <c r="V351" s="17"/>
      <c r="X351" s="12"/>
      <c r="Y351" s="10"/>
    </row>
    <row r="352" spans="2:41">
      <c r="B352" s="12"/>
      <c r="C352" s="10"/>
      <c r="E352" s="14"/>
      <c r="V352" s="17"/>
      <c r="X352" s="12"/>
      <c r="Y352" s="10"/>
    </row>
    <row r="353" spans="2:27">
      <c r="B353" s="12"/>
      <c r="C353" s="10"/>
      <c r="V353" s="17"/>
      <c r="X353" s="11"/>
      <c r="Y353" s="10"/>
    </row>
    <row r="354" spans="2:27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>
      <c r="B355" s="12"/>
      <c r="C355" s="10"/>
      <c r="V355" s="17"/>
      <c r="AA355" s="1" t="s">
        <v>19</v>
      </c>
    </row>
    <row r="356" spans="2:27">
      <c r="B356" s="12"/>
      <c r="C356" s="10"/>
      <c r="V356" s="17"/>
    </row>
    <row r="357" spans="2:27">
      <c r="B357" s="12"/>
      <c r="C357" s="10"/>
      <c r="V357" s="17"/>
    </row>
    <row r="358" spans="2:27">
      <c r="B358" s="11"/>
      <c r="C358" s="10"/>
      <c r="V358" s="17"/>
    </row>
    <row r="359" spans="2:27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>
      <c r="E360" s="1" t="s">
        <v>19</v>
      </c>
      <c r="V360" s="17"/>
    </row>
    <row r="361" spans="2:27">
      <c r="V361" s="17"/>
    </row>
    <row r="362" spans="2:27">
      <c r="V362" s="17"/>
    </row>
    <row r="363" spans="2:27">
      <c r="V363" s="17"/>
    </row>
    <row r="364" spans="2:27">
      <c r="V364" s="17"/>
    </row>
    <row r="365" spans="2:27">
      <c r="V365" s="17"/>
    </row>
    <row r="366" spans="2:27">
      <c r="V366" s="17"/>
    </row>
    <row r="367" spans="2:27">
      <c r="V367" s="17"/>
    </row>
    <row r="368" spans="2:27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</row>
    <row r="374" spans="2:41">
      <c r="H374" s="216" t="s">
        <v>28</v>
      </c>
      <c r="I374" s="216"/>
      <c r="J374" s="216"/>
      <c r="V374" s="17"/>
    </row>
    <row r="375" spans="2:41">
      <c r="H375" s="216"/>
      <c r="I375" s="216"/>
      <c r="J375" s="216"/>
      <c r="V375" s="17"/>
    </row>
    <row r="376" spans="2:41">
      <c r="V376" s="17"/>
      <c r="X376" s="229" t="s">
        <v>64</v>
      </c>
      <c r="AB376" s="223" t="s">
        <v>29</v>
      </c>
      <c r="AC376" s="223"/>
      <c r="AD376" s="223"/>
    </row>
    <row r="377" spans="2:41">
      <c r="V377" s="17"/>
      <c r="X377" s="229"/>
      <c r="AB377" s="223"/>
      <c r="AC377" s="223"/>
      <c r="AD377" s="223"/>
    </row>
    <row r="378" spans="2:41" ht="23.25">
      <c r="B378" s="22" t="s">
        <v>64</v>
      </c>
      <c r="V378" s="17"/>
      <c r="X378" s="229"/>
      <c r="AB378" s="223"/>
      <c r="AC378" s="223"/>
      <c r="AD378" s="223"/>
    </row>
    <row r="379" spans="2:41" ht="23.25">
      <c r="B379" s="23" t="s">
        <v>32</v>
      </c>
      <c r="C379" s="20">
        <f>IF(X331="PAGADO",0,Y336)</f>
        <v>-852.37000000000012</v>
      </c>
      <c r="E379" s="217" t="s">
        <v>359</v>
      </c>
      <c r="F379" s="217"/>
      <c r="G379" s="217"/>
      <c r="H379" s="217"/>
      <c r="V379" s="17"/>
      <c r="X379" s="23" t="s">
        <v>32</v>
      </c>
      <c r="Y379" s="20">
        <f>IF(B379="PAGADO",0,C384)</f>
        <v>-887.71000000000015</v>
      </c>
      <c r="AA379" s="217" t="s">
        <v>61</v>
      </c>
      <c r="AB379" s="217"/>
      <c r="AC379" s="217"/>
      <c r="AD379" s="217"/>
    </row>
    <row r="380" spans="2:41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431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731</v>
      </c>
      <c r="AC381" s="3"/>
      <c r="AD381" s="5">
        <v>33</v>
      </c>
      <c r="AJ381" s="25">
        <v>45056</v>
      </c>
      <c r="AK381" s="3" t="s">
        <v>747</v>
      </c>
      <c r="AL381" s="3">
        <v>350</v>
      </c>
      <c r="AM381" s="3">
        <v>1245</v>
      </c>
      <c r="AN381" s="18">
        <v>350</v>
      </c>
      <c r="AO381" s="3"/>
    </row>
    <row r="382" spans="2:41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745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746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>
      <c r="B385" s="218" t="str">
        <f>IF(C384&lt;0,"NO PAGAR","COBRAR")</f>
        <v>NO PAGAR</v>
      </c>
      <c r="C385" s="218"/>
      <c r="E385" s="4">
        <v>45049</v>
      </c>
      <c r="F385" s="3" t="s">
        <v>712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218" t="str">
        <f>IF(Y384&lt;0,"NO PAGAR","COBRAR")</f>
        <v>NO PAGAR</v>
      </c>
      <c r="Y385" s="218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210" t="s">
        <v>9</v>
      </c>
      <c r="C386" s="211"/>
      <c r="E386" s="4">
        <v>45049</v>
      </c>
      <c r="F386" s="3" t="s">
        <v>713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210" t="s">
        <v>9</v>
      </c>
      <c r="Y386" s="211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212" t="s">
        <v>7</v>
      </c>
      <c r="AK390" s="213"/>
      <c r="AL390" s="213"/>
      <c r="AM390" s="214"/>
      <c r="AN390" s="18">
        <f>SUM(AN381:AN389)</f>
        <v>350</v>
      </c>
      <c r="AO390" s="3"/>
    </row>
    <row r="391" spans="2:46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761</v>
      </c>
      <c r="Y392" s="10">
        <v>58.92</v>
      </c>
      <c r="AA392" s="4"/>
      <c r="AB392" s="3"/>
      <c r="AC392" s="3"/>
      <c r="AD392" s="5"/>
    </row>
    <row r="393" spans="2:46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>
      <c r="B395" s="11" t="s">
        <v>17</v>
      </c>
      <c r="C395" s="10"/>
      <c r="E395" s="212" t="s">
        <v>7</v>
      </c>
      <c r="F395" s="213"/>
      <c r="G395" s="214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212" t="s">
        <v>7</v>
      </c>
      <c r="AB395" s="213"/>
      <c r="AC395" s="214"/>
      <c r="AD395" s="5">
        <f>SUM(AD381:AD394)</f>
        <v>173</v>
      </c>
    </row>
    <row r="396" spans="2:46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>
      <c r="B397" s="12"/>
      <c r="C397" s="10"/>
      <c r="N397" s="212" t="s">
        <v>7</v>
      </c>
      <c r="O397" s="213"/>
      <c r="P397" s="213"/>
      <c r="Q397" s="214"/>
      <c r="R397" s="18">
        <f>SUM(R381:R396)</f>
        <v>845</v>
      </c>
      <c r="S397" s="3"/>
      <c r="V397" s="17"/>
      <c r="X397" s="12"/>
      <c r="Y397" s="10"/>
    </row>
    <row r="398" spans="2:46">
      <c r="B398" s="12"/>
      <c r="C398" s="10"/>
      <c r="V398" s="17"/>
      <c r="X398" s="12"/>
      <c r="Y398" s="10"/>
    </row>
    <row r="399" spans="2:46">
      <c r="B399" s="11"/>
      <c r="C399" s="10"/>
      <c r="V399" s="17"/>
      <c r="X399" s="11"/>
      <c r="Y399" s="10"/>
      <c r="AA399" t="s">
        <v>22</v>
      </c>
      <c r="AB399" t="s">
        <v>21</v>
      </c>
      <c r="AI399" s="108" t="s">
        <v>550</v>
      </c>
      <c r="AJ399" s="109">
        <v>373586</v>
      </c>
      <c r="AK399" s="108" t="s">
        <v>466</v>
      </c>
      <c r="AL399" s="110">
        <v>45035</v>
      </c>
      <c r="AM399" s="108">
        <v>2300248628</v>
      </c>
      <c r="AN399" s="108" t="s">
        <v>475</v>
      </c>
      <c r="AO399" s="108" t="s">
        <v>474</v>
      </c>
      <c r="AP399" s="108">
        <v>306404</v>
      </c>
      <c r="AQ399" s="108">
        <v>77.14</v>
      </c>
      <c r="AR399" s="108">
        <v>135</v>
      </c>
      <c r="AS399" s="61"/>
      <c r="AT399" s="60"/>
    </row>
    <row r="400" spans="2:46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1" t="s">
        <v>468</v>
      </c>
      <c r="AJ400" s="112">
        <v>24632</v>
      </c>
      <c r="AK400" s="111" t="s">
        <v>466</v>
      </c>
      <c r="AL400" s="113">
        <v>45043</v>
      </c>
      <c r="AM400" s="111">
        <v>1726019084</v>
      </c>
      <c r="AN400" s="111" t="s">
        <v>744</v>
      </c>
      <c r="AO400" s="111" t="s">
        <v>474</v>
      </c>
      <c r="AP400" s="111">
        <v>307170</v>
      </c>
      <c r="AQ400" s="111">
        <v>76.28</v>
      </c>
      <c r="AR400" s="111">
        <v>133.49</v>
      </c>
      <c r="AS400" s="66"/>
      <c r="AT400" s="65"/>
    </row>
    <row r="401" spans="1:44">
      <c r="D401" t="s">
        <v>22</v>
      </c>
      <c r="E401" t="s">
        <v>21</v>
      </c>
      <c r="V401" s="17"/>
      <c r="AR401">
        <f>SUM(AR399:AR400)</f>
        <v>268.49</v>
      </c>
    </row>
    <row r="402" spans="1:44">
      <c r="E402" s="1" t="s">
        <v>19</v>
      </c>
      <c r="V402" s="17"/>
    </row>
    <row r="403" spans="1:44">
      <c r="V403" s="17"/>
    </row>
    <row r="404" spans="1:44">
      <c r="V404" s="17"/>
    </row>
    <row r="405" spans="1:44">
      <c r="V405" s="17"/>
    </row>
    <row r="406" spans="1:44">
      <c r="V406" s="17"/>
    </row>
    <row r="407" spans="1:44">
      <c r="V407" s="17"/>
    </row>
    <row r="408" spans="1:44">
      <c r="V408" s="17"/>
    </row>
    <row r="409" spans="1:4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>
      <c r="V412" s="17"/>
    </row>
    <row r="413" spans="1:44">
      <c r="H413" s="216" t="s">
        <v>30</v>
      </c>
      <c r="I413" s="216"/>
      <c r="J413" s="216"/>
      <c r="V413" s="17"/>
      <c r="AA413" s="216" t="s">
        <v>31</v>
      </c>
      <c r="AB413" s="216"/>
      <c r="AC413" s="216"/>
    </row>
    <row r="414" spans="1:44">
      <c r="H414" s="216"/>
      <c r="I414" s="216"/>
      <c r="J414" s="216"/>
      <c r="V414" s="17"/>
      <c r="AA414" s="216"/>
      <c r="AB414" s="216"/>
      <c r="AC414" s="216"/>
    </row>
    <row r="415" spans="1:44">
      <c r="V415" s="17"/>
    </row>
    <row r="416" spans="1:44">
      <c r="V416" s="17"/>
    </row>
    <row r="417" spans="2:41" ht="23.25">
      <c r="B417" s="24" t="s">
        <v>64</v>
      </c>
      <c r="V417" s="17"/>
      <c r="X417" s="22" t="s">
        <v>64</v>
      </c>
    </row>
    <row r="418" spans="2:41" ht="23.25">
      <c r="B418" s="23" t="s">
        <v>32</v>
      </c>
      <c r="C418" s="20">
        <f>IF(X379="PAGADO",0,C384)</f>
        <v>-887.71000000000015</v>
      </c>
      <c r="E418" s="217" t="s">
        <v>359</v>
      </c>
      <c r="F418" s="217"/>
      <c r="G418" s="217"/>
      <c r="H418" s="217"/>
      <c r="V418" s="17"/>
      <c r="X418" s="23" t="s">
        <v>32</v>
      </c>
      <c r="Y418" s="20">
        <f>IF(B1174="PAGADO",0,C423)</f>
        <v>-980.52000000000021</v>
      </c>
      <c r="AA418" s="217" t="s">
        <v>841</v>
      </c>
      <c r="AB418" s="217"/>
      <c r="AC418" s="217"/>
      <c r="AD418" s="217"/>
    </row>
    <row r="419" spans="2:41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781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850</v>
      </c>
      <c r="AL420" s="3"/>
      <c r="AM420" s="3"/>
      <c r="AN420" s="18">
        <v>150</v>
      </c>
      <c r="AO420" s="3"/>
    </row>
    <row r="421" spans="2:41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796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855</v>
      </c>
      <c r="AL421" s="3"/>
      <c r="AM421" s="3"/>
      <c r="AN421" s="18">
        <v>40</v>
      </c>
      <c r="AO421" s="3"/>
    </row>
    <row r="422" spans="2:41">
      <c r="B422" s="1" t="s">
        <v>9</v>
      </c>
      <c r="C422" s="20">
        <f>C440</f>
        <v>1640.5200000000002</v>
      </c>
      <c r="E422" s="4">
        <v>45021</v>
      </c>
      <c r="F422" s="3" t="s">
        <v>642</v>
      </c>
      <c r="G422" s="3" t="s">
        <v>788</v>
      </c>
      <c r="H422" s="5">
        <v>360</v>
      </c>
      <c r="N422" s="25">
        <v>45063</v>
      </c>
      <c r="O422" s="3" t="s">
        <v>805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1645.7600000000002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511</v>
      </c>
      <c r="AL422" s="3"/>
      <c r="AM422" s="3"/>
      <c r="AN422" s="18">
        <v>10</v>
      </c>
      <c r="AO422" s="3"/>
    </row>
    <row r="423" spans="2:41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809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-155.76000000000022</v>
      </c>
      <c r="AA423" s="4">
        <v>45035</v>
      </c>
      <c r="AB423" s="3" t="s">
        <v>194</v>
      </c>
      <c r="AC423" s="3" t="s">
        <v>375</v>
      </c>
      <c r="AD423" s="5">
        <v>580</v>
      </c>
      <c r="AJ423" s="4">
        <v>45070</v>
      </c>
      <c r="AK423" s="3" t="s">
        <v>314</v>
      </c>
      <c r="AL423" s="3"/>
      <c r="AM423" s="3">
        <v>1276</v>
      </c>
      <c r="AN423" s="18">
        <v>250</v>
      </c>
      <c r="AO423" s="3"/>
    </row>
    <row r="424" spans="2:41" ht="23.2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219" t="str">
        <f>IF(Y423&lt;0,"NO PAGAR","COBRAR'")</f>
        <v>NO PAGAR</v>
      </c>
      <c r="Y424" s="219"/>
      <c r="AA424" s="4">
        <v>45037</v>
      </c>
      <c r="AB424" s="3" t="s">
        <v>194</v>
      </c>
      <c r="AC424" s="3" t="s">
        <v>735</v>
      </c>
      <c r="AD424" s="5">
        <v>200</v>
      </c>
      <c r="AJ424" s="25">
        <v>45086</v>
      </c>
      <c r="AK424" s="3" t="s">
        <v>917</v>
      </c>
      <c r="AL424" s="3"/>
      <c r="AM424" s="3"/>
      <c r="AN424" s="18">
        <v>20</v>
      </c>
      <c r="AO424" s="3"/>
    </row>
    <row r="425" spans="2:41" ht="23.25">
      <c r="B425" s="219" t="str">
        <f>IF(C423&lt;0,"NO PAGAR","COBRAR'")</f>
        <v>NO PAGAR</v>
      </c>
      <c r="C425" s="219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595</v>
      </c>
      <c r="AC425" s="3" t="s">
        <v>860</v>
      </c>
      <c r="AD425" s="5">
        <v>160</v>
      </c>
      <c r="AJ425" s="3"/>
      <c r="AK425" s="3"/>
      <c r="AL425" s="3"/>
      <c r="AM425" s="3"/>
      <c r="AN425" s="18"/>
      <c r="AO425" s="3"/>
    </row>
    <row r="426" spans="2:41">
      <c r="B426" s="210" t="s">
        <v>9</v>
      </c>
      <c r="C426" s="211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210" t="s">
        <v>9</v>
      </c>
      <c r="Y426" s="211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470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11</v>
      </c>
      <c r="C429" s="10"/>
      <c r="E429" s="4"/>
      <c r="F429" s="3"/>
      <c r="G429" s="3"/>
      <c r="H429" s="5"/>
      <c r="N429" s="212" t="s">
        <v>7</v>
      </c>
      <c r="O429" s="213"/>
      <c r="P429" s="213"/>
      <c r="Q429" s="214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212" t="s">
        <v>7</v>
      </c>
      <c r="AK429" s="213"/>
      <c r="AL429" s="213"/>
      <c r="AM429" s="214"/>
      <c r="AN429" s="18">
        <f>SUM(AN420:AN428)</f>
        <v>470</v>
      </c>
      <c r="AO429" s="3"/>
    </row>
    <row r="430" spans="2:41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7" t="s">
        <v>828</v>
      </c>
      <c r="AK431" s="117" t="s">
        <v>466</v>
      </c>
      <c r="AL431" s="117" t="s">
        <v>474</v>
      </c>
      <c r="AM431" s="118">
        <v>78.180000000000007</v>
      </c>
      <c r="AN431" s="119">
        <v>44.674999999999997</v>
      </c>
      <c r="AO431" s="119">
        <v>307619</v>
      </c>
    </row>
    <row r="432" spans="2:41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7" t="s">
        <v>830</v>
      </c>
      <c r="AK432" s="117" t="s">
        <v>466</v>
      </c>
      <c r="AL432" s="117" t="s">
        <v>474</v>
      </c>
      <c r="AM432" s="118">
        <v>117.06</v>
      </c>
      <c r="AN432" s="119">
        <v>66.888999999999996</v>
      </c>
      <c r="AO432" s="119">
        <v>308331</v>
      </c>
    </row>
    <row r="433" spans="2:39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>
      <c r="B434" s="11" t="s">
        <v>16</v>
      </c>
      <c r="C434" s="10"/>
      <c r="E434" s="212" t="s">
        <v>7</v>
      </c>
      <c r="F434" s="213"/>
      <c r="G434" s="214"/>
      <c r="H434" s="5">
        <f>SUM(H420:H433)</f>
        <v>660</v>
      </c>
      <c r="V434" s="17"/>
      <c r="X434" s="11" t="s">
        <v>16</v>
      </c>
      <c r="Y434" s="10"/>
      <c r="AA434" s="212" t="s">
        <v>7</v>
      </c>
      <c r="AB434" s="213"/>
      <c r="AC434" s="214"/>
      <c r="AD434" s="5">
        <f>SUM(AD420:AD433)</f>
        <v>1490</v>
      </c>
    </row>
    <row r="435" spans="2:39">
      <c r="B435" s="11" t="s">
        <v>17</v>
      </c>
      <c r="C435" s="10"/>
      <c r="E435" s="13"/>
      <c r="F435" s="13"/>
      <c r="G435" s="13"/>
      <c r="V435" s="17"/>
      <c r="X435" s="11" t="s">
        <v>838</v>
      </c>
      <c r="Y435" s="10">
        <v>195.24</v>
      </c>
      <c r="AA435" s="13"/>
      <c r="AB435" s="13"/>
      <c r="AC435" s="13"/>
    </row>
    <row r="436" spans="2:39">
      <c r="B436" s="12"/>
      <c r="C436" s="10"/>
      <c r="V436" s="17"/>
      <c r="X436" s="12"/>
      <c r="Y436" s="10"/>
    </row>
    <row r="437" spans="2:39">
      <c r="B437" s="12"/>
      <c r="C437" s="10"/>
      <c r="V437" s="17"/>
      <c r="X437" s="12"/>
      <c r="Y437" s="10"/>
    </row>
    <row r="438" spans="2:39">
      <c r="B438" s="12"/>
      <c r="C438" s="10"/>
      <c r="V438" s="17"/>
      <c r="X438" s="12"/>
      <c r="Y438" s="10"/>
    </row>
    <row r="439" spans="2:39">
      <c r="B439" s="11"/>
      <c r="C439" s="10"/>
      <c r="V439" s="17"/>
      <c r="X439" s="11"/>
      <c r="Y439" s="10"/>
    </row>
    <row r="440" spans="2:39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1645.7600000000002</v>
      </c>
      <c r="Z440" t="s">
        <v>22</v>
      </c>
      <c r="AA440" t="s">
        <v>21</v>
      </c>
    </row>
    <row r="441" spans="2:39">
      <c r="E441" s="1" t="s">
        <v>19</v>
      </c>
      <c r="V441" s="17"/>
      <c r="AA441" s="1" t="s">
        <v>19</v>
      </c>
    </row>
    <row r="442" spans="2:39">
      <c r="V442" s="17"/>
    </row>
    <row r="443" spans="2:39">
      <c r="V443" s="17"/>
    </row>
    <row r="444" spans="2:39">
      <c r="V444" s="17"/>
    </row>
    <row r="445" spans="2:39">
      <c r="V445" s="17"/>
    </row>
    <row r="446" spans="2:39">
      <c r="V446" s="17"/>
    </row>
    <row r="447" spans="2:39">
      <c r="V447" s="17"/>
    </row>
    <row r="448" spans="2:3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</row>
    <row r="455" spans="2:41">
      <c r="V455" s="17"/>
    </row>
    <row r="456" spans="2:41">
      <c r="V456" s="17"/>
    </row>
    <row r="457" spans="2:41">
      <c r="V457" s="17"/>
    </row>
    <row r="458" spans="2:41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215" t="s">
        <v>29</v>
      </c>
      <c r="AD458" s="215"/>
      <c r="AE458" s="215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>
      <c r="H459" s="216" t="s">
        <v>28</v>
      </c>
      <c r="I459" s="216"/>
      <c r="J459" s="216"/>
      <c r="N459" s="25">
        <v>45071</v>
      </c>
      <c r="O459" s="3" t="s">
        <v>511</v>
      </c>
      <c r="P459" s="3">
        <v>950</v>
      </c>
      <c r="Q459" s="3"/>
      <c r="R459" s="18">
        <v>950</v>
      </c>
      <c r="S459" s="3"/>
      <c r="V459" s="17"/>
      <c r="AC459" s="215"/>
      <c r="AD459" s="215"/>
      <c r="AE459" s="215"/>
      <c r="AJ459" s="4">
        <v>45082</v>
      </c>
      <c r="AK459" s="3" t="s">
        <v>314</v>
      </c>
      <c r="AL459" s="3">
        <v>240</v>
      </c>
      <c r="AM459" s="3">
        <v>1302</v>
      </c>
      <c r="AN459" s="18">
        <v>340</v>
      </c>
      <c r="AO459" s="3"/>
    </row>
    <row r="460" spans="2:41">
      <c r="H460" s="216"/>
      <c r="I460" s="216"/>
      <c r="J460" s="216"/>
      <c r="N460" s="25">
        <v>45078</v>
      </c>
      <c r="O460" s="3" t="s">
        <v>511</v>
      </c>
      <c r="P460" s="3">
        <v>50</v>
      </c>
      <c r="Q460" s="3"/>
      <c r="R460" s="18">
        <v>50</v>
      </c>
      <c r="S460" s="3"/>
      <c r="V460" s="17"/>
      <c r="AC460" s="215"/>
      <c r="AD460" s="215"/>
      <c r="AE460" s="215"/>
      <c r="AJ460" s="25">
        <v>45084</v>
      </c>
      <c r="AK460" s="3" t="s">
        <v>885</v>
      </c>
      <c r="AL460" s="3"/>
      <c r="AM460" s="3"/>
      <c r="AN460" s="3">
        <v>29.57</v>
      </c>
      <c r="AO460" s="3"/>
    </row>
    <row r="461" spans="2:41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>
      <c r="B464" s="23" t="s">
        <v>32</v>
      </c>
      <c r="C464" s="20">
        <f>IF(X418="PAGADO",0,Y423)</f>
        <v>-155.76000000000022</v>
      </c>
      <c r="E464" s="217" t="s">
        <v>359</v>
      </c>
      <c r="F464" s="217"/>
      <c r="G464" s="217"/>
      <c r="H464" s="217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-1104.4200000000003</v>
      </c>
      <c r="AA464" s="217" t="s">
        <v>204</v>
      </c>
      <c r="AB464" s="217"/>
      <c r="AC464" s="217"/>
      <c r="AD464" s="217"/>
      <c r="AJ464" s="3"/>
      <c r="AK464" s="3"/>
      <c r="AL464" s="3"/>
      <c r="AM464" s="3"/>
      <c r="AN464" s="18"/>
      <c r="AO464" s="3"/>
    </row>
    <row r="465" spans="2:42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>
      <c r="C466" s="20"/>
      <c r="E466" s="4">
        <v>44972</v>
      </c>
      <c r="F466" s="3" t="s">
        <v>868</v>
      </c>
      <c r="G466" s="3" t="s">
        <v>869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882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>
      <c r="B468" s="1" t="s">
        <v>9</v>
      </c>
      <c r="C468" s="20">
        <f>C485</f>
        <v>1274.4200000000003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1613.9900000000002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6" t="s">
        <v>25</v>
      </c>
      <c r="C469" s="21">
        <f>C467-C468</f>
        <v>-1104.4200000000003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-1078.9900000000002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>
      <c r="B470" s="218" t="str">
        <f>IF(C469&lt;0,"NO PAGAR","COBRAR")</f>
        <v>NO PAGAR</v>
      </c>
      <c r="C470" s="218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18" t="str">
        <f>IF(Y469&lt;0,"NO PAGAR","COBRAR")</f>
        <v>NO PAGAR</v>
      </c>
      <c r="Y470" s="218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210" t="s">
        <v>9</v>
      </c>
      <c r="C471" s="211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210" t="s">
        <v>9</v>
      </c>
      <c r="Y471" s="211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>
      <c r="B472" s="9" t="str">
        <f>IF(C499&lt;0,"SALDO A FAVOR","SALDO ADELANTAD0'")</f>
        <v>SALDO ADELANTAD0'</v>
      </c>
      <c r="C472" s="10">
        <f>IF(Y423&lt;=0,Y423*-1)</f>
        <v>155.76000000000022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1104.4200000000003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>
      <c r="B475" s="11" t="s">
        <v>12</v>
      </c>
      <c r="C475" s="10"/>
      <c r="E475" s="4"/>
      <c r="F475" s="3"/>
      <c r="G475" s="3"/>
      <c r="H475" s="5"/>
      <c r="N475" s="212" t="s">
        <v>7</v>
      </c>
      <c r="O475" s="213"/>
      <c r="P475" s="213"/>
      <c r="Q475" s="214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212" t="s">
        <v>7</v>
      </c>
      <c r="AK475" s="213"/>
      <c r="AL475" s="213"/>
      <c r="AM475" s="214"/>
      <c r="AN475" s="18">
        <f>SUM(AN459:AN474)</f>
        <v>369.57</v>
      </c>
      <c r="AO475" s="3"/>
    </row>
    <row r="476" spans="2:42" ht="30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29" t="s">
        <v>891</v>
      </c>
      <c r="AK476" s="129" t="s">
        <v>892</v>
      </c>
      <c r="AL476" s="129" t="s">
        <v>893</v>
      </c>
      <c r="AM476" s="129" t="s">
        <v>894</v>
      </c>
      <c r="AN476" s="129" t="s">
        <v>895</v>
      </c>
      <c r="AO476" s="129" t="s">
        <v>896</v>
      </c>
      <c r="AP476" s="129" t="s">
        <v>897</v>
      </c>
    </row>
    <row r="477" spans="2:42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5" t="s">
        <v>466</v>
      </c>
      <c r="AK477" s="126">
        <v>45072.533622690004</v>
      </c>
      <c r="AL477" s="125" t="s">
        <v>474</v>
      </c>
      <c r="AM477" s="127">
        <v>79.998999999999995</v>
      </c>
      <c r="AN477" s="132">
        <v>140</v>
      </c>
      <c r="AO477" s="127">
        <v>308940</v>
      </c>
      <c r="AP477" s="128" t="s">
        <v>911</v>
      </c>
    </row>
    <row r="478" spans="2:42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>
      <c r="B479" s="11" t="s">
        <v>864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>
      <c r="B480" s="11" t="s">
        <v>17</v>
      </c>
      <c r="C480" s="10"/>
      <c r="E480" s="212" t="s">
        <v>7</v>
      </c>
      <c r="F480" s="213"/>
      <c r="G480" s="214"/>
      <c r="H480" s="5">
        <f>SUM(H466:H479)</f>
        <v>170</v>
      </c>
      <c r="V480" s="17"/>
      <c r="X480" s="11" t="s">
        <v>912</v>
      </c>
      <c r="Y480" s="10">
        <f>AN477</f>
        <v>140</v>
      </c>
      <c r="AA480" s="212" t="s">
        <v>7</v>
      </c>
      <c r="AB480" s="213"/>
      <c r="AC480" s="214"/>
      <c r="AD480" s="5">
        <f>SUM(AD466:AD479)</f>
        <v>535</v>
      </c>
    </row>
    <row r="481" spans="1:43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1"/>
      <c r="C484" s="10"/>
      <c r="V484" s="17"/>
      <c r="X484" s="11"/>
      <c r="Y484" s="10"/>
    </row>
    <row r="485" spans="1:43">
      <c r="B485" s="15" t="s">
        <v>18</v>
      </c>
      <c r="C485" s="16">
        <f>SUM(C472:C484)</f>
        <v>1274.4200000000003</v>
      </c>
      <c r="V485" s="17"/>
      <c r="X485" s="15" t="s">
        <v>18</v>
      </c>
      <c r="Y485" s="16">
        <f>SUM(Y472:Y484)</f>
        <v>1613.9900000000002</v>
      </c>
    </row>
    <row r="486" spans="1:43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>
      <c r="E487" s="1" t="s">
        <v>19</v>
      </c>
      <c r="V487" s="17"/>
      <c r="AA487" s="1" t="s">
        <v>19</v>
      </c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>
      <c r="V497" s="17"/>
    </row>
    <row r="498" spans="2:41">
      <c r="H498" s="216" t="s">
        <v>30</v>
      </c>
      <c r="I498" s="216"/>
      <c r="J498" s="216"/>
      <c r="V498" s="17"/>
      <c r="AA498" s="216" t="s">
        <v>31</v>
      </c>
      <c r="AB498" s="216"/>
      <c r="AC498" s="216"/>
    </row>
    <row r="499" spans="2:41">
      <c r="H499" s="216"/>
      <c r="I499" s="216"/>
      <c r="J499" s="216"/>
      <c r="V499" s="17"/>
      <c r="AA499" s="216"/>
      <c r="AB499" s="216"/>
      <c r="AC499" s="216"/>
    </row>
    <row r="500" spans="2:41">
      <c r="V500" s="17"/>
    </row>
    <row r="501" spans="2:41">
      <c r="V501" s="17"/>
    </row>
    <row r="502" spans="2:41" ht="23.25">
      <c r="B502" s="24" t="s">
        <v>66</v>
      </c>
      <c r="V502" s="17"/>
      <c r="X502" s="22" t="s">
        <v>66</v>
      </c>
    </row>
    <row r="503" spans="2:41" ht="23.25">
      <c r="B503" s="23" t="s">
        <v>32</v>
      </c>
      <c r="C503" s="20">
        <f>IF(X464="PAGADO",0,Y469)</f>
        <v>-1078.9900000000002</v>
      </c>
      <c r="E503" s="217" t="s">
        <v>204</v>
      </c>
      <c r="F503" s="217"/>
      <c r="G503" s="217"/>
      <c r="H503" s="217"/>
      <c r="V503" s="17"/>
      <c r="X503" s="23" t="s">
        <v>32</v>
      </c>
      <c r="Y503" s="20">
        <f>IF(B1271="PAGADO",0,C508)</f>
        <v>-237.65000000000032</v>
      </c>
      <c r="AA503" s="217" t="s">
        <v>359</v>
      </c>
      <c r="AB503" s="217"/>
      <c r="AC503" s="217"/>
      <c r="AD503" s="217"/>
    </row>
    <row r="504" spans="2:41">
      <c r="B504" s="1" t="s">
        <v>0</v>
      </c>
      <c r="C504" s="19">
        <f>H519</f>
        <v>1035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1170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>
      <c r="C505" s="20"/>
      <c r="E505" s="4">
        <v>45063</v>
      </c>
      <c r="F505" s="3" t="s">
        <v>88</v>
      </c>
      <c r="G505" s="3" t="s">
        <v>89</v>
      </c>
      <c r="H505" s="5">
        <v>200</v>
      </c>
      <c r="N505" s="25">
        <v>45089</v>
      </c>
      <c r="O505" s="3" t="s">
        <v>930</v>
      </c>
      <c r="P505" s="3"/>
      <c r="Q505" s="3"/>
      <c r="R505" s="18">
        <v>25</v>
      </c>
      <c r="S505" s="3"/>
      <c r="V505" s="17"/>
      <c r="Y505" s="20"/>
      <c r="AA505" s="4">
        <v>45079</v>
      </c>
      <c r="AB505" s="3" t="s">
        <v>88</v>
      </c>
      <c r="AC505" s="3" t="s">
        <v>89</v>
      </c>
      <c r="AD505" s="5">
        <v>200</v>
      </c>
      <c r="AJ505" s="25">
        <v>45093</v>
      </c>
      <c r="AK505" s="3" t="s">
        <v>511</v>
      </c>
      <c r="AL505" s="3"/>
      <c r="AM505" s="3"/>
      <c r="AN505" s="18">
        <v>28.75</v>
      </c>
      <c r="AO505" s="3"/>
    </row>
    <row r="506" spans="2:41">
      <c r="B506" s="1" t="s">
        <v>24</v>
      </c>
      <c r="C506" s="19">
        <f>IF(C503&gt;0,C503+C504,C504)</f>
        <v>1035</v>
      </c>
      <c r="E506" s="4">
        <v>45069</v>
      </c>
      <c r="F506" s="3" t="s">
        <v>88</v>
      </c>
      <c r="G506" s="3" t="s">
        <v>141</v>
      </c>
      <c r="H506" s="5">
        <v>150</v>
      </c>
      <c r="N506" s="25">
        <v>45060</v>
      </c>
      <c r="O506" s="3" t="s">
        <v>960</v>
      </c>
      <c r="P506" s="3"/>
      <c r="Q506" s="3"/>
      <c r="R506" s="18">
        <v>105</v>
      </c>
      <c r="S506" s="3"/>
      <c r="V506" s="17"/>
      <c r="X506" s="1" t="s">
        <v>24</v>
      </c>
      <c r="Y506" s="19">
        <f>IF(Y503&gt;0,Y503+Y504,Y504)</f>
        <v>1170</v>
      </c>
      <c r="AA506" s="4">
        <v>45084</v>
      </c>
      <c r="AB506" s="3" t="s">
        <v>88</v>
      </c>
      <c r="AC506" s="3" t="s">
        <v>89</v>
      </c>
      <c r="AD506" s="5">
        <v>200</v>
      </c>
      <c r="AJ506" s="25">
        <v>45004</v>
      </c>
      <c r="AK506" s="3" t="s">
        <v>978</v>
      </c>
      <c r="AL506" s="3"/>
      <c r="AM506" s="3"/>
      <c r="AN506" s="18">
        <v>34</v>
      </c>
      <c r="AO506" s="3"/>
    </row>
    <row r="507" spans="2:41">
      <c r="B507" s="1" t="s">
        <v>9</v>
      </c>
      <c r="C507" s="20">
        <f>C526</f>
        <v>1272.6500000000003</v>
      </c>
      <c r="E507" s="4">
        <v>45070</v>
      </c>
      <c r="F507" s="3" t="s">
        <v>88</v>
      </c>
      <c r="G507" s="3" t="s">
        <v>89</v>
      </c>
      <c r="H507" s="5">
        <v>200</v>
      </c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Y526</f>
        <v>1673.3200000000002</v>
      </c>
      <c r="AA507" s="4">
        <v>45077</v>
      </c>
      <c r="AB507" s="3" t="s">
        <v>88</v>
      </c>
      <c r="AC507" s="3" t="s">
        <v>89</v>
      </c>
      <c r="AD507" s="5">
        <v>200</v>
      </c>
      <c r="AJ507" s="25">
        <v>45097</v>
      </c>
      <c r="AK507" s="3" t="s">
        <v>184</v>
      </c>
      <c r="AL507" s="3"/>
      <c r="AM507" s="3"/>
      <c r="AN507" s="18">
        <v>555</v>
      </c>
      <c r="AO507" s="3">
        <v>1330</v>
      </c>
    </row>
    <row r="508" spans="2:41">
      <c r="B508" s="6" t="s">
        <v>26</v>
      </c>
      <c r="C508" s="21">
        <f>C506-C507</f>
        <v>-237.65000000000032</v>
      </c>
      <c r="E508" s="4">
        <v>45075</v>
      </c>
      <c r="F508" s="3" t="s">
        <v>88</v>
      </c>
      <c r="G508" s="3" t="s">
        <v>89</v>
      </c>
      <c r="H508" s="5">
        <v>200</v>
      </c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-503.32000000000016</v>
      </c>
      <c r="AA508" s="4">
        <v>45043</v>
      </c>
      <c r="AB508" s="3" t="s">
        <v>149</v>
      </c>
      <c r="AC508" s="3" t="s">
        <v>89</v>
      </c>
      <c r="AD508" s="5">
        <v>170</v>
      </c>
      <c r="AJ508" s="25">
        <v>45106</v>
      </c>
      <c r="AK508" s="3" t="s">
        <v>184</v>
      </c>
      <c r="AL508" s="3"/>
      <c r="AM508" s="3"/>
      <c r="AN508" s="18">
        <v>677.89</v>
      </c>
      <c r="AO508" s="3"/>
    </row>
    <row r="509" spans="2:41" ht="23.25">
      <c r="B509" s="6"/>
      <c r="C509" s="7"/>
      <c r="E509" s="4">
        <v>45053</v>
      </c>
      <c r="F509" s="3" t="s">
        <v>329</v>
      </c>
      <c r="G509" s="3" t="s">
        <v>106</v>
      </c>
      <c r="H509" s="5">
        <v>285</v>
      </c>
      <c r="N509" s="3"/>
      <c r="O509" s="3"/>
      <c r="P509" s="3"/>
      <c r="Q509" s="3"/>
      <c r="R509" s="18"/>
      <c r="S509" s="3"/>
      <c r="V509" s="17"/>
      <c r="X509" s="219" t="str">
        <f>IF(Y508&lt;0,"NO PAGAR","COBRAR'")</f>
        <v>NO PAGAR</v>
      </c>
      <c r="Y509" s="219"/>
      <c r="AA509" s="4">
        <v>45086</v>
      </c>
      <c r="AB509" s="3" t="s">
        <v>88</v>
      </c>
      <c r="AC509" s="3" t="s">
        <v>89</v>
      </c>
      <c r="AD509" s="5">
        <v>150</v>
      </c>
      <c r="AJ509" s="3"/>
      <c r="AK509" s="3"/>
      <c r="AL509" s="3"/>
      <c r="AM509" s="3"/>
      <c r="AN509" s="18"/>
      <c r="AO509" s="3"/>
    </row>
    <row r="510" spans="2:41" ht="23.25">
      <c r="B510" s="219" t="str">
        <f>IF(C508&lt;0,"NO PAGAR","COBRAR'")</f>
        <v>NO PAGAR</v>
      </c>
      <c r="C510" s="219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>
        <v>45089</v>
      </c>
      <c r="AB510" s="3" t="s">
        <v>88</v>
      </c>
      <c r="AC510" s="3" t="s">
        <v>89</v>
      </c>
      <c r="AD510" s="5">
        <v>200</v>
      </c>
      <c r="AJ510" s="3"/>
      <c r="AK510" s="3"/>
      <c r="AL510" s="3"/>
      <c r="AM510" s="3"/>
      <c r="AN510" s="18"/>
      <c r="AO510" s="3"/>
    </row>
    <row r="511" spans="2:41">
      <c r="B511" s="210" t="s">
        <v>9</v>
      </c>
      <c r="C511" s="211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210" t="s">
        <v>9</v>
      </c>
      <c r="Y511" s="211"/>
      <c r="AA511" s="4"/>
      <c r="AB511" s="3" t="s">
        <v>998</v>
      </c>
      <c r="AC511" s="3" t="s">
        <v>999</v>
      </c>
      <c r="AD511" s="5">
        <v>50</v>
      </c>
      <c r="AJ511" s="3"/>
      <c r="AK511" s="3"/>
      <c r="AL511" s="3"/>
      <c r="AM511" s="3"/>
      <c r="AN511" s="18"/>
      <c r="AO511" s="3"/>
    </row>
    <row r="512" spans="2:41">
      <c r="B512" s="9" t="str">
        <f>IF(Y469&lt;0,"SALDO ADELANTADO","SALDO A FAVOR '")</f>
        <v>SALDO ADELANTADO</v>
      </c>
      <c r="C512" s="10">
        <f>IF(Y469&lt;=0,Y469*-1)</f>
        <v>1078.9900000000002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237.65000000000032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2">
      <c r="B513" s="11" t="s">
        <v>10</v>
      </c>
      <c r="C513" s="10">
        <f>R521</f>
        <v>130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1295.6399999999999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2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2">
      <c r="B515" s="11" t="s">
        <v>12</v>
      </c>
      <c r="C515" s="10">
        <v>15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2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2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2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2">
      <c r="B519" s="11" t="s">
        <v>956</v>
      </c>
      <c r="C519" s="10">
        <v>48.66</v>
      </c>
      <c r="E519" s="212" t="s">
        <v>7</v>
      </c>
      <c r="F519" s="213"/>
      <c r="G519" s="214"/>
      <c r="H519" s="5">
        <f>SUM(H505:H518)</f>
        <v>1035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56"/>
      <c r="AA519" s="212" t="s">
        <v>7</v>
      </c>
      <c r="AB519" s="213"/>
      <c r="AC519" s="214"/>
      <c r="AD519" s="5">
        <f>SUM(AD505:AD518)</f>
        <v>1170</v>
      </c>
      <c r="AJ519" s="3"/>
      <c r="AK519" s="3"/>
      <c r="AL519" s="3"/>
      <c r="AM519" s="3"/>
      <c r="AN519" s="18"/>
      <c r="AO519" s="3"/>
    </row>
    <row r="520" spans="2:42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55" t="s">
        <v>974</v>
      </c>
      <c r="Y520" s="158">
        <v>140.03</v>
      </c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2">
      <c r="B521" s="12"/>
      <c r="C521" s="10"/>
      <c r="N521" s="212" t="s">
        <v>7</v>
      </c>
      <c r="O521" s="213"/>
      <c r="P521" s="213"/>
      <c r="Q521" s="214"/>
      <c r="R521" s="18">
        <f>SUM(R505:R520)</f>
        <v>130</v>
      </c>
      <c r="S521" s="3"/>
      <c r="V521" s="17"/>
      <c r="X521" s="12"/>
      <c r="Y521" s="157"/>
      <c r="AJ521" s="212" t="s">
        <v>7</v>
      </c>
      <c r="AK521" s="213"/>
      <c r="AL521" s="213"/>
      <c r="AM521" s="214"/>
      <c r="AN521" s="18">
        <f>SUM(AN505:AN520)</f>
        <v>1295.6399999999999</v>
      </c>
      <c r="AO521" s="3"/>
    </row>
    <row r="522" spans="2:42" ht="15.75" thickBot="1">
      <c r="B522" s="12"/>
      <c r="C522" s="10"/>
      <c r="V522" s="17"/>
      <c r="X522" s="12"/>
      <c r="Y522" s="10"/>
    </row>
    <row r="523" spans="2:42" ht="27" thickBot="1">
      <c r="B523" s="12"/>
      <c r="C523" s="10"/>
      <c r="V523" s="17"/>
      <c r="X523" s="12"/>
      <c r="Y523" s="10"/>
      <c r="AJ523" s="151">
        <v>20230602</v>
      </c>
      <c r="AK523" s="151" t="s">
        <v>466</v>
      </c>
      <c r="AL523" s="151" t="s">
        <v>973</v>
      </c>
      <c r="AM523" s="151" t="s">
        <v>474</v>
      </c>
      <c r="AN523" s="153">
        <v>140.03</v>
      </c>
      <c r="AO523" s="152">
        <v>80015</v>
      </c>
      <c r="AP523" s="151">
        <v>309692</v>
      </c>
    </row>
    <row r="524" spans="2:42">
      <c r="B524" s="12"/>
      <c r="C524" s="10"/>
      <c r="E524" s="14"/>
      <c r="V524" s="17"/>
      <c r="X524" s="12"/>
      <c r="Y524" s="10"/>
      <c r="AA524" s="14"/>
    </row>
    <row r="525" spans="2:42">
      <c r="B525" s="11"/>
      <c r="C525" s="10"/>
      <c r="V525" s="17"/>
      <c r="X525" s="11"/>
      <c r="Y525" s="10"/>
    </row>
    <row r="526" spans="2:42">
      <c r="B526" s="15" t="s">
        <v>18</v>
      </c>
      <c r="C526" s="16">
        <f>SUM(C512:C525)</f>
        <v>1272.6500000000003</v>
      </c>
      <c r="D526" t="s">
        <v>22</v>
      </c>
      <c r="E526" t="s">
        <v>21</v>
      </c>
      <c r="V526" s="17"/>
      <c r="X526" s="15" t="s">
        <v>18</v>
      </c>
      <c r="Y526" s="16">
        <f>SUM(Y512:Y525)</f>
        <v>1673.3200000000002</v>
      </c>
      <c r="Z526" t="s">
        <v>22</v>
      </c>
      <c r="AA526" t="s">
        <v>21</v>
      </c>
    </row>
    <row r="527" spans="2:42">
      <c r="E527" s="1" t="s">
        <v>19</v>
      </c>
      <c r="V527" s="17"/>
      <c r="AA527" s="1" t="s">
        <v>19</v>
      </c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215" t="s">
        <v>29</v>
      </c>
      <c r="AD546" s="215"/>
      <c r="AE546" s="215"/>
    </row>
    <row r="547" spans="2:41">
      <c r="H547" s="216" t="s">
        <v>28</v>
      </c>
      <c r="I547" s="216"/>
      <c r="J547" s="216"/>
      <c r="V547" s="17"/>
      <c r="AC547" s="215"/>
      <c r="AD547" s="215"/>
      <c r="AE547" s="215"/>
    </row>
    <row r="548" spans="2:41">
      <c r="H548" s="216"/>
      <c r="I548" s="216"/>
      <c r="J548" s="216"/>
      <c r="V548" s="17"/>
      <c r="AC548" s="215"/>
      <c r="AD548" s="215"/>
      <c r="AE548" s="215"/>
    </row>
    <row r="549" spans="2:41" ht="23.25">
      <c r="B549" s="22" t="s">
        <v>67</v>
      </c>
      <c r="V549" s="17"/>
      <c r="X549" s="22" t="s">
        <v>67</v>
      </c>
    </row>
    <row r="550" spans="2:41" ht="23.25">
      <c r="B550" s="23" t="s">
        <v>32</v>
      </c>
      <c r="C550" s="20">
        <f>IF(X503="PAGADO",0,Y508)</f>
        <v>-503.32000000000016</v>
      </c>
      <c r="E550" s="217" t="s">
        <v>359</v>
      </c>
      <c r="F550" s="217"/>
      <c r="G550" s="217"/>
      <c r="H550" s="217"/>
      <c r="V550" s="17"/>
      <c r="X550" s="23" t="s">
        <v>32</v>
      </c>
      <c r="Y550" s="20">
        <f>IF(B550="PAGADO",0,C555)</f>
        <v>-140.01000000000022</v>
      </c>
      <c r="AA550" s="217" t="s">
        <v>204</v>
      </c>
      <c r="AB550" s="217"/>
      <c r="AC550" s="217"/>
      <c r="AD550" s="217"/>
    </row>
    <row r="551" spans="2:41">
      <c r="B551" s="1" t="s">
        <v>0</v>
      </c>
      <c r="C551" s="19">
        <f>H566</f>
        <v>1270</v>
      </c>
      <c r="E551" s="2" t="s">
        <v>1</v>
      </c>
      <c r="F551" s="2" t="s">
        <v>2</v>
      </c>
      <c r="G551" s="2" t="s">
        <v>3</v>
      </c>
      <c r="H551" s="2" t="s">
        <v>4</v>
      </c>
      <c r="N551" s="2" t="s">
        <v>1</v>
      </c>
      <c r="O551" s="2" t="s">
        <v>5</v>
      </c>
      <c r="P551" s="2" t="s">
        <v>4</v>
      </c>
      <c r="Q551" s="2" t="s">
        <v>6</v>
      </c>
      <c r="R551" s="2" t="s">
        <v>7</v>
      </c>
      <c r="S551" s="3"/>
      <c r="V551" s="17"/>
      <c r="X551" s="1" t="s">
        <v>0</v>
      </c>
      <c r="Y551" s="19">
        <f>AD566</f>
        <v>200</v>
      </c>
      <c r="AA551" s="2" t="s">
        <v>1</v>
      </c>
      <c r="AB551" s="2" t="s">
        <v>2</v>
      </c>
      <c r="AC551" s="2" t="s">
        <v>3</v>
      </c>
      <c r="AD551" s="2" t="s">
        <v>4</v>
      </c>
      <c r="AJ551" s="2" t="s">
        <v>1</v>
      </c>
      <c r="AK551" s="2" t="s">
        <v>5</v>
      </c>
      <c r="AL551" s="2" t="s">
        <v>4</v>
      </c>
      <c r="AM551" s="2" t="s">
        <v>6</v>
      </c>
      <c r="AN551" s="2" t="s">
        <v>7</v>
      </c>
      <c r="AO551" s="3"/>
    </row>
    <row r="552" spans="2:41">
      <c r="C552" s="20"/>
      <c r="E552" s="4">
        <v>45076</v>
      </c>
      <c r="F552" s="3" t="s">
        <v>595</v>
      </c>
      <c r="G552" s="3" t="s">
        <v>574</v>
      </c>
      <c r="H552" s="5">
        <v>210</v>
      </c>
      <c r="N552" s="25">
        <v>45107</v>
      </c>
      <c r="O552" s="3" t="s">
        <v>511</v>
      </c>
      <c r="P552" s="3"/>
      <c r="Q552" s="3"/>
      <c r="R552" s="18">
        <v>300</v>
      </c>
      <c r="S552" s="3"/>
      <c r="V552" s="17"/>
      <c r="Y552" s="20"/>
      <c r="AA552" s="4">
        <v>45100</v>
      </c>
      <c r="AB552" s="3" t="s">
        <v>88</v>
      </c>
      <c r="AC552" s="3" t="s">
        <v>89</v>
      </c>
      <c r="AD552" s="5">
        <v>200</v>
      </c>
      <c r="AJ552" s="25">
        <v>45114</v>
      </c>
      <c r="AK552" s="3" t="s">
        <v>431</v>
      </c>
      <c r="AL552" s="3"/>
      <c r="AM552" s="3"/>
      <c r="AN552" s="18">
        <v>175</v>
      </c>
      <c r="AO552" s="3"/>
    </row>
    <row r="553" spans="2:41">
      <c r="B553" s="1" t="s">
        <v>24</v>
      </c>
      <c r="C553" s="19">
        <f>IF(C550&gt;0,C550+C551,C551)</f>
        <v>1270</v>
      </c>
      <c r="E553" s="4">
        <v>45093</v>
      </c>
      <c r="F553" s="3" t="s">
        <v>1015</v>
      </c>
      <c r="G553" s="3" t="s">
        <v>881</v>
      </c>
      <c r="H553" s="5">
        <v>160</v>
      </c>
      <c r="N553" s="25">
        <v>45108</v>
      </c>
      <c r="O553" s="3" t="s">
        <v>1005</v>
      </c>
      <c r="P553" s="3"/>
      <c r="Q553" s="3">
        <v>1339</v>
      </c>
      <c r="R553" s="18">
        <v>150</v>
      </c>
      <c r="S553" s="3"/>
      <c r="V553" s="17"/>
      <c r="X553" s="1" t="s">
        <v>24</v>
      </c>
      <c r="Y553" s="19">
        <f>IF(Y550&gt;0,Y550+Y551,Y551)</f>
        <v>200</v>
      </c>
      <c r="AA553" s="4"/>
      <c r="AB553" s="3"/>
      <c r="AC553" s="3"/>
      <c r="AD553" s="5"/>
      <c r="AJ553" s="25">
        <v>45119</v>
      </c>
      <c r="AK553" s="3" t="s">
        <v>431</v>
      </c>
      <c r="AL553" s="3"/>
      <c r="AM553" s="3"/>
      <c r="AN553" s="18">
        <v>70</v>
      </c>
      <c r="AO553" s="3"/>
    </row>
    <row r="554" spans="2:41">
      <c r="B554" s="1" t="s">
        <v>9</v>
      </c>
      <c r="C554" s="20">
        <f>C571</f>
        <v>1410.0100000000002</v>
      </c>
      <c r="E554" s="4">
        <v>45091</v>
      </c>
      <c r="F554" s="3" t="s">
        <v>88</v>
      </c>
      <c r="G554" s="3" t="s">
        <v>89</v>
      </c>
      <c r="H554" s="5">
        <v>200</v>
      </c>
      <c r="N554" s="25">
        <v>45112</v>
      </c>
      <c r="O554" s="3" t="s">
        <v>1039</v>
      </c>
      <c r="P554" s="3"/>
      <c r="Q554" s="3"/>
      <c r="R554" s="18">
        <v>76.5</v>
      </c>
      <c r="S554" s="3"/>
      <c r="V554" s="17"/>
      <c r="X554" s="1" t="s">
        <v>9</v>
      </c>
      <c r="Y554" s="20">
        <f>Y571</f>
        <v>465.01000000000022</v>
      </c>
      <c r="AA554" s="4"/>
      <c r="AB554" s="3"/>
      <c r="AC554" s="3"/>
      <c r="AD554" s="5"/>
      <c r="AJ554" s="25">
        <v>45119</v>
      </c>
      <c r="AK554" s="3" t="s">
        <v>431</v>
      </c>
      <c r="AL554" s="3"/>
      <c r="AM554" s="3"/>
      <c r="AN554" s="18">
        <v>50</v>
      </c>
      <c r="AO554" s="3"/>
    </row>
    <row r="555" spans="2:41">
      <c r="B555" s="6" t="s">
        <v>25</v>
      </c>
      <c r="C555" s="21">
        <f>C553-C554</f>
        <v>-140.01000000000022</v>
      </c>
      <c r="E555" s="4">
        <v>45093</v>
      </c>
      <c r="F555" s="3" t="s">
        <v>88</v>
      </c>
      <c r="G555" s="3" t="s">
        <v>89</v>
      </c>
      <c r="H555" s="5">
        <v>150</v>
      </c>
      <c r="N555" s="25">
        <v>45112</v>
      </c>
      <c r="O555" s="3" t="s">
        <v>359</v>
      </c>
      <c r="P555" s="3"/>
      <c r="Q555" s="3"/>
      <c r="R555" s="18">
        <v>55</v>
      </c>
      <c r="S555" s="3"/>
      <c r="V555" s="17"/>
      <c r="X555" s="6" t="s">
        <v>8</v>
      </c>
      <c r="Y555" s="21">
        <f>Y553-Y554</f>
        <v>-265.01000000000022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ht="26.25">
      <c r="B556" s="218" t="str">
        <f>IF(C555&lt;0,"NO PAGAR","COBRAR")</f>
        <v>NO PAGAR</v>
      </c>
      <c r="C556" s="218"/>
      <c r="E556" s="4">
        <v>45096</v>
      </c>
      <c r="F556" s="3" t="s">
        <v>88</v>
      </c>
      <c r="G556" s="3" t="s">
        <v>89</v>
      </c>
      <c r="H556" s="5">
        <v>200</v>
      </c>
      <c r="N556" s="3"/>
      <c r="O556" s="3"/>
      <c r="P556" s="3"/>
      <c r="Q556" s="3"/>
      <c r="R556" s="18"/>
      <c r="S556" s="3"/>
      <c r="V556" s="17"/>
      <c r="X556" s="218" t="str">
        <f>IF(Y555&lt;0,"NO PAGAR","COBRAR")</f>
        <v>NO PAGAR</v>
      </c>
      <c r="Y556" s="218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210" t="s">
        <v>9</v>
      </c>
      <c r="C557" s="211"/>
      <c r="E557" s="4">
        <v>45098</v>
      </c>
      <c r="F557" s="3" t="s">
        <v>88</v>
      </c>
      <c r="G557" s="3" t="s">
        <v>89</v>
      </c>
      <c r="H557" s="5">
        <v>200</v>
      </c>
      <c r="I557" s="70"/>
      <c r="N557" s="3"/>
      <c r="O557" s="3"/>
      <c r="P557" s="3"/>
      <c r="Q557" s="3"/>
      <c r="R557" s="18"/>
      <c r="S557" s="3"/>
      <c r="V557" s="17"/>
      <c r="X557" s="210" t="s">
        <v>9</v>
      </c>
      <c r="Y557" s="211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9" t="str">
        <f>IF(C585&lt;0,"SALDO A FAVOR","SALDO ADELANTAD0'")</f>
        <v>SALDO ADELANTAD0'</v>
      </c>
      <c r="C558" s="10">
        <f>IF(Y508&lt;=0,Y508*-1)</f>
        <v>503.32000000000016</v>
      </c>
      <c r="E558" s="4">
        <v>45040</v>
      </c>
      <c r="F558" s="3" t="s">
        <v>88</v>
      </c>
      <c r="G558" s="3" t="s">
        <v>89</v>
      </c>
      <c r="H558" s="5">
        <v>150</v>
      </c>
      <c r="N558" s="3"/>
      <c r="O558" s="3"/>
      <c r="P558" s="3"/>
      <c r="Q558" s="3"/>
      <c r="R558" s="18"/>
      <c r="S558" s="3"/>
      <c r="V558" s="17"/>
      <c r="X558" s="9" t="str">
        <f>IF(C555&lt;0,"SALDO ADELANTADO","SALDO A FAVOR'")</f>
        <v>SALDO ADELANTADO</v>
      </c>
      <c r="Y558" s="10">
        <f>IF(C555&lt;=0,C555*-1)</f>
        <v>140.01000000000022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1" t="s">
        <v>10</v>
      </c>
      <c r="C559" s="10">
        <f>R568</f>
        <v>581.5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10</v>
      </c>
      <c r="Y559" s="10">
        <f>AN568</f>
        <v>295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1" t="s">
        <v>11</v>
      </c>
      <c r="C560" s="10">
        <v>50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11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12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12</v>
      </c>
      <c r="Y561" s="10">
        <v>30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13</v>
      </c>
      <c r="C562" s="10">
        <v>20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13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1028</v>
      </c>
      <c r="C563" s="10">
        <v>59.14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14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15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15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15.75" thickBot="1">
      <c r="B565" s="11" t="s">
        <v>16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16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ht="15.75" thickBot="1">
      <c r="B566" s="11" t="s">
        <v>1024</v>
      </c>
      <c r="C566" s="10">
        <v>196.05</v>
      </c>
      <c r="E566" s="212" t="s">
        <v>7</v>
      </c>
      <c r="F566" s="213"/>
      <c r="G566" s="214"/>
      <c r="H566" s="5">
        <f>SUM(H552:H565)</f>
        <v>1270</v>
      </c>
      <c r="N566" s="3"/>
      <c r="O566" s="3"/>
      <c r="P566" s="3"/>
      <c r="Q566" s="3"/>
      <c r="R566" s="18"/>
      <c r="S566" s="3"/>
      <c r="V566" s="17"/>
      <c r="X566" s="11" t="s">
        <v>974</v>
      </c>
      <c r="Y566" s="153"/>
      <c r="AA566" s="212" t="s">
        <v>7</v>
      </c>
      <c r="AB566" s="213"/>
      <c r="AC566" s="214"/>
      <c r="AD566" s="5">
        <f>SUM(AD552:AD565)</f>
        <v>200</v>
      </c>
      <c r="AJ566" s="3"/>
      <c r="AK566" s="3"/>
      <c r="AL566" s="3"/>
      <c r="AM566" s="3"/>
      <c r="AN566" s="18"/>
      <c r="AO566" s="3"/>
    </row>
    <row r="567" spans="2:41">
      <c r="B567" s="12"/>
      <c r="C567" s="10"/>
      <c r="E567" s="13"/>
      <c r="F567" s="13"/>
      <c r="G567" s="13"/>
      <c r="N567" s="3"/>
      <c r="O567" s="3"/>
      <c r="P567" s="3"/>
      <c r="Q567" s="3"/>
      <c r="R567" s="18"/>
      <c r="S567" s="3"/>
      <c r="V567" s="17"/>
      <c r="X567" s="12"/>
      <c r="Y567" s="10"/>
      <c r="AA567" s="13"/>
      <c r="AB567" s="13"/>
      <c r="AC567" s="13"/>
      <c r="AJ567" s="3"/>
      <c r="AK567" s="3"/>
      <c r="AL567" s="3"/>
      <c r="AM567" s="3"/>
      <c r="AN567" s="18"/>
      <c r="AO567" s="3"/>
    </row>
    <row r="568" spans="2:41" ht="15.75" thickBot="1">
      <c r="B568" s="12"/>
      <c r="C568" s="10"/>
      <c r="N568" s="212" t="s">
        <v>7</v>
      </c>
      <c r="O568" s="213"/>
      <c r="P568" s="213"/>
      <c r="Q568" s="214"/>
      <c r="R568" s="18">
        <f>SUM(R552:R567)</f>
        <v>581.5</v>
      </c>
      <c r="S568" s="3"/>
      <c r="V568" s="17"/>
      <c r="X568" s="12"/>
      <c r="Y568" s="10"/>
      <c r="AJ568" s="212" t="s">
        <v>7</v>
      </c>
      <c r="AK568" s="213"/>
      <c r="AL568" s="213"/>
      <c r="AM568" s="214"/>
      <c r="AN568" s="18">
        <f>SUM(AN552:AN567)</f>
        <v>295</v>
      </c>
      <c r="AO568" s="3"/>
    </row>
    <row r="569" spans="2:41" ht="27" thickBot="1">
      <c r="B569" s="12"/>
      <c r="C569" s="10"/>
      <c r="N569" s="151">
        <v>20230616</v>
      </c>
      <c r="O569" s="151" t="s">
        <v>466</v>
      </c>
      <c r="P569" s="151" t="s">
        <v>474</v>
      </c>
      <c r="Q569" s="153">
        <v>116.05</v>
      </c>
      <c r="R569" s="151">
        <v>66.316000000000003</v>
      </c>
      <c r="S569" s="151">
        <v>310236</v>
      </c>
      <c r="V569" s="17"/>
      <c r="X569" s="12"/>
      <c r="Y569" s="10"/>
    </row>
    <row r="570" spans="2:41" ht="27" thickBot="1">
      <c r="B570" s="12"/>
      <c r="C570" s="10"/>
      <c r="N570" s="151">
        <v>20230630</v>
      </c>
      <c r="O570" s="151" t="s">
        <v>466</v>
      </c>
      <c r="P570" s="151" t="s">
        <v>474</v>
      </c>
      <c r="Q570" s="153">
        <v>80</v>
      </c>
      <c r="R570" s="151">
        <v>45.716999999999999</v>
      </c>
      <c r="S570" s="151">
        <v>310542</v>
      </c>
      <c r="V570" s="17"/>
      <c r="X570" s="12"/>
      <c r="Y570" s="10"/>
    </row>
    <row r="571" spans="2:41">
      <c r="B571" s="15" t="s">
        <v>18</v>
      </c>
      <c r="C571" s="16">
        <f>SUM(C558:C570)</f>
        <v>1410.0100000000002</v>
      </c>
      <c r="Q571" s="166">
        <f>SUM(Q569:Q570)</f>
        <v>196.05</v>
      </c>
      <c r="V571" s="17"/>
      <c r="X571" s="15" t="s">
        <v>18</v>
      </c>
      <c r="Y571" s="16">
        <f>SUM(Y558:Y570)</f>
        <v>465.01000000000022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>
      <c r="H584" s="216" t="s">
        <v>30</v>
      </c>
      <c r="I584" s="216"/>
      <c r="J584" s="216"/>
      <c r="V584" s="17"/>
      <c r="AA584" s="216" t="s">
        <v>31</v>
      </c>
      <c r="AB584" s="216"/>
      <c r="AC584" s="216"/>
    </row>
    <row r="585" spans="1:43">
      <c r="H585" s="216"/>
      <c r="I585" s="216"/>
      <c r="J585" s="216"/>
      <c r="V585" s="17"/>
      <c r="AA585" s="216"/>
      <c r="AB585" s="216"/>
      <c r="AC585" s="216"/>
    </row>
    <row r="586" spans="1:43">
      <c r="V586" s="17"/>
    </row>
    <row r="587" spans="1:43">
      <c r="V587" s="17"/>
    </row>
    <row r="588" spans="1:43" ht="23.25">
      <c r="B588" s="24" t="s">
        <v>67</v>
      </c>
      <c r="V588" s="17"/>
      <c r="X588" s="22" t="s">
        <v>67</v>
      </c>
    </row>
    <row r="589" spans="1:43" ht="23.25">
      <c r="B589" s="23" t="s">
        <v>32</v>
      </c>
      <c r="C589" s="20">
        <f>IF(X550="PAGADO",0,Y555)</f>
        <v>-265.01000000000022</v>
      </c>
      <c r="E589" s="217" t="s">
        <v>204</v>
      </c>
      <c r="F589" s="217"/>
      <c r="G589" s="217"/>
      <c r="H589" s="217"/>
      <c r="V589" s="17"/>
      <c r="X589" s="23" t="s">
        <v>32</v>
      </c>
      <c r="Y589" s="20">
        <f>IF(B1370="PAGADO",0,C594)</f>
        <v>-95.040000000000191</v>
      </c>
      <c r="AA589" s="217" t="s">
        <v>359</v>
      </c>
      <c r="AB589" s="217"/>
      <c r="AC589" s="217"/>
      <c r="AD589" s="217"/>
    </row>
    <row r="590" spans="1:43">
      <c r="B590" s="1" t="s">
        <v>0</v>
      </c>
      <c r="C590" s="19">
        <f>H605</f>
        <v>1180</v>
      </c>
      <c r="E590" s="2" t="s">
        <v>1</v>
      </c>
      <c r="F590" s="2" t="s">
        <v>2</v>
      </c>
      <c r="G590" s="2" t="s">
        <v>3</v>
      </c>
      <c r="H590" s="2" t="s">
        <v>4</v>
      </c>
      <c r="N590" s="2" t="s">
        <v>1</v>
      </c>
      <c r="O590" s="2" t="s">
        <v>5</v>
      </c>
      <c r="P590" s="2" t="s">
        <v>4</v>
      </c>
      <c r="Q590" s="2" t="s">
        <v>6</v>
      </c>
      <c r="R590" s="2" t="s">
        <v>7</v>
      </c>
      <c r="S590" s="3"/>
      <c r="V590" s="17"/>
      <c r="X590" s="1" t="s">
        <v>0</v>
      </c>
      <c r="Y590" s="19">
        <f>AD605</f>
        <v>0</v>
      </c>
      <c r="AA590" s="2" t="s">
        <v>1</v>
      </c>
      <c r="AB590" s="2" t="s">
        <v>2</v>
      </c>
      <c r="AC590" s="2" t="s">
        <v>3</v>
      </c>
      <c r="AD590" s="2" t="s">
        <v>4</v>
      </c>
      <c r="AJ590" s="2" t="s">
        <v>1</v>
      </c>
      <c r="AK590" s="2" t="s">
        <v>5</v>
      </c>
      <c r="AL590" s="2" t="s">
        <v>4</v>
      </c>
      <c r="AM590" s="2" t="s">
        <v>6</v>
      </c>
      <c r="AN590" s="2" t="s">
        <v>7</v>
      </c>
      <c r="AO590" s="3"/>
    </row>
    <row r="591" spans="1:43">
      <c r="C591" s="20"/>
      <c r="E591" s="4">
        <v>45057</v>
      </c>
      <c r="F591" s="3" t="s">
        <v>138</v>
      </c>
      <c r="G591" s="3" t="s">
        <v>155</v>
      </c>
      <c r="H591" s="5">
        <v>380</v>
      </c>
      <c r="N591" s="25">
        <v>45124</v>
      </c>
      <c r="O591" s="3" t="s">
        <v>511</v>
      </c>
      <c r="P591" s="3">
        <v>100</v>
      </c>
      <c r="Q591" s="3"/>
      <c r="R591" s="18">
        <v>100</v>
      </c>
      <c r="S591" s="3"/>
      <c r="V591" s="17"/>
      <c r="Y591" s="20"/>
      <c r="AA591" s="4"/>
      <c r="AB591" s="3"/>
      <c r="AC591" s="3"/>
      <c r="AD591" s="5"/>
      <c r="AJ591" s="25">
        <v>45128</v>
      </c>
      <c r="AK591" s="3" t="s">
        <v>431</v>
      </c>
      <c r="AL591" s="3"/>
      <c r="AM591" s="3"/>
      <c r="AN591" s="18">
        <v>400</v>
      </c>
      <c r="AO591" s="3"/>
    </row>
    <row r="592" spans="1:43">
      <c r="B592" s="1" t="s">
        <v>24</v>
      </c>
      <c r="C592" s="19">
        <f>IF(C589&gt;0,C589+C590,C590)</f>
        <v>1180</v>
      </c>
      <c r="E592" s="4">
        <v>45004</v>
      </c>
      <c r="F592" s="3" t="s">
        <v>138</v>
      </c>
      <c r="G592" s="3" t="s">
        <v>143</v>
      </c>
      <c r="H592" s="5">
        <v>190</v>
      </c>
      <c r="N592" s="25">
        <v>45126</v>
      </c>
      <c r="O592" s="3" t="s">
        <v>1071</v>
      </c>
      <c r="P592" s="3"/>
      <c r="Q592" s="3"/>
      <c r="R592" s="18">
        <v>600</v>
      </c>
      <c r="S592" s="3"/>
      <c r="V592" s="17"/>
      <c r="X592" s="1" t="s">
        <v>24</v>
      </c>
      <c r="Y592" s="19">
        <f>IF(Y589&gt;0,Y589+Y590,Y590)</f>
        <v>0</v>
      </c>
      <c r="AA592" s="4"/>
      <c r="AB592" s="3"/>
      <c r="AC592" s="3"/>
      <c r="AD592" s="5"/>
      <c r="AJ592" s="25">
        <v>45131</v>
      </c>
      <c r="AK592" s="3" t="s">
        <v>1079</v>
      </c>
      <c r="AL592" s="3" t="s">
        <v>1080</v>
      </c>
      <c r="AM592" s="3"/>
      <c r="AN592" s="18">
        <v>48</v>
      </c>
      <c r="AO592" s="3"/>
    </row>
    <row r="593" spans="2:41">
      <c r="B593" s="1" t="s">
        <v>9</v>
      </c>
      <c r="C593" s="20">
        <f>C611</f>
        <v>1275.0400000000002</v>
      </c>
      <c r="E593" s="4">
        <v>45110</v>
      </c>
      <c r="F593" s="3" t="s">
        <v>88</v>
      </c>
      <c r="G593" s="3" t="s">
        <v>89</v>
      </c>
      <c r="H593" s="5">
        <v>200</v>
      </c>
      <c r="N593" s="25">
        <v>45126</v>
      </c>
      <c r="O593" s="3" t="s">
        <v>1070</v>
      </c>
      <c r="P593" s="3"/>
      <c r="Q593" s="3"/>
      <c r="R593" s="18">
        <v>200</v>
      </c>
      <c r="S593" s="3"/>
      <c r="V593" s="17"/>
      <c r="X593" s="1" t="s">
        <v>9</v>
      </c>
      <c r="Y593" s="20">
        <f>Y611</f>
        <v>1211.0400000000002</v>
      </c>
      <c r="AA593" s="4"/>
      <c r="AB593" s="3"/>
      <c r="AC593" s="3"/>
      <c r="AD593" s="5"/>
      <c r="AJ593" s="25">
        <v>45131</v>
      </c>
      <c r="AK593" s="3" t="s">
        <v>1083</v>
      </c>
      <c r="AL593" s="3"/>
      <c r="AM593" s="3"/>
      <c r="AN593" s="18">
        <v>12</v>
      </c>
      <c r="AO593" s="3"/>
    </row>
    <row r="594" spans="2:41">
      <c r="B594" s="6" t="s">
        <v>26</v>
      </c>
      <c r="C594" s="21">
        <f>C592-C593</f>
        <v>-95.040000000000191</v>
      </c>
      <c r="E594" s="4">
        <v>45112</v>
      </c>
      <c r="F594" s="3" t="s">
        <v>88</v>
      </c>
      <c r="G594" s="3" t="s">
        <v>89</v>
      </c>
      <c r="H594" s="5">
        <v>200</v>
      </c>
      <c r="N594" s="3"/>
      <c r="O594" s="3"/>
      <c r="P594" s="3"/>
      <c r="Q594" s="3"/>
      <c r="R594" s="18"/>
      <c r="S594" s="3"/>
      <c r="V594" s="17"/>
      <c r="X594" s="6" t="s">
        <v>27</v>
      </c>
      <c r="Y594" s="21">
        <f>Y592-Y593</f>
        <v>-1211.0400000000002</v>
      </c>
      <c r="AA594" s="4"/>
      <c r="AB594" s="3"/>
      <c r="AC594" s="3"/>
      <c r="AD594" s="5"/>
      <c r="AJ594" s="3"/>
      <c r="AK594" s="3" t="s">
        <v>1084</v>
      </c>
      <c r="AL594" s="3"/>
      <c r="AM594" s="3"/>
      <c r="AN594" s="18">
        <v>16</v>
      </c>
      <c r="AO594" s="3"/>
    </row>
    <row r="595" spans="2:41" ht="23.25">
      <c r="B595" s="6"/>
      <c r="C595" s="7"/>
      <c r="E595" s="4">
        <v>45072</v>
      </c>
      <c r="F595" s="3" t="s">
        <v>181</v>
      </c>
      <c r="G595" s="3" t="s">
        <v>89</v>
      </c>
      <c r="H595" s="5">
        <v>210</v>
      </c>
      <c r="N595" s="3"/>
      <c r="O595" s="3"/>
      <c r="P595" s="3"/>
      <c r="Q595" s="3"/>
      <c r="R595" s="18"/>
      <c r="S595" s="3"/>
      <c r="V595" s="17"/>
      <c r="X595" s="219" t="str">
        <f>IF(Y594&lt;0,"NO PAGAR","COBRAR'")</f>
        <v>NO PAGAR</v>
      </c>
      <c r="Y595" s="219"/>
      <c r="AA595" s="4"/>
      <c r="AB595" s="3"/>
      <c r="AC595" s="3"/>
      <c r="AD595" s="5"/>
      <c r="AJ595" s="3"/>
      <c r="AK595" s="3" t="s">
        <v>1085</v>
      </c>
      <c r="AL595" s="3"/>
      <c r="AM595" s="3"/>
      <c r="AN595" s="18">
        <v>16</v>
      </c>
      <c r="AO595" s="3"/>
    </row>
    <row r="596" spans="2:41" ht="23.25">
      <c r="B596" s="219" t="str">
        <f>IF(C594&lt;0,"NO PAGAR","COBRAR'")</f>
        <v>NO PAGAR</v>
      </c>
      <c r="C596" s="219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/>
      <c r="Y596" s="8"/>
      <c r="AA596" s="4"/>
      <c r="AB596" s="3"/>
      <c r="AC596" s="3"/>
      <c r="AD596" s="5"/>
      <c r="AJ596" s="3"/>
      <c r="AK596" s="3" t="s">
        <v>1086</v>
      </c>
      <c r="AL596" s="3"/>
      <c r="AM596" s="3"/>
      <c r="AN596" s="18">
        <v>24</v>
      </c>
      <c r="AO596" s="3"/>
    </row>
    <row r="597" spans="2:41">
      <c r="B597" s="210" t="s">
        <v>9</v>
      </c>
      <c r="C597" s="211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210" t="s">
        <v>9</v>
      </c>
      <c r="Y597" s="211"/>
      <c r="AA597" s="4"/>
      <c r="AB597" s="3"/>
      <c r="AC597" s="3"/>
      <c r="AD597" s="5"/>
      <c r="AJ597" s="25">
        <v>45134</v>
      </c>
      <c r="AK597" s="3" t="s">
        <v>1088</v>
      </c>
      <c r="AL597" s="3"/>
      <c r="AM597" s="3"/>
      <c r="AN597" s="18">
        <v>100</v>
      </c>
      <c r="AO597" s="3"/>
    </row>
    <row r="598" spans="2:41">
      <c r="B598" s="9" t="str">
        <f>IF(Y555&lt;0,"SALDO ADELANTADO","SALDO A FAVOR '")</f>
        <v>SALDO ADELANTADO</v>
      </c>
      <c r="C598" s="10">
        <f>IF(Y555&lt;=0,Y555*-1)</f>
        <v>265.01000000000022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9" t="str">
        <f>IF(C594&lt;0,"SALDO ADELANTADO","SALDO A FAVOR'")</f>
        <v>SALDO ADELANTADO</v>
      </c>
      <c r="Y598" s="10">
        <f>IF(C594&lt;=0,C594*-1)</f>
        <v>95.040000000000191</v>
      </c>
      <c r="AA598" s="4"/>
      <c r="AB598" s="3"/>
      <c r="AC598" s="3"/>
      <c r="AD598" s="5"/>
      <c r="AJ598" s="25">
        <v>45134</v>
      </c>
      <c r="AK598" s="3" t="s">
        <v>110</v>
      </c>
      <c r="AL598" s="3"/>
      <c r="AM598" s="3"/>
      <c r="AN598" s="18">
        <v>500</v>
      </c>
      <c r="AO598" s="3"/>
    </row>
    <row r="599" spans="2:41">
      <c r="B599" s="11" t="s">
        <v>10</v>
      </c>
      <c r="C599" s="10">
        <f>R607</f>
        <v>900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10</v>
      </c>
      <c r="Y599" s="10">
        <f>AN607</f>
        <v>1116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11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11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12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12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13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13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14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14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15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15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16</v>
      </c>
      <c r="C605" s="10"/>
      <c r="E605" s="212" t="s">
        <v>7</v>
      </c>
      <c r="F605" s="213"/>
      <c r="G605" s="214"/>
      <c r="H605" s="5">
        <f>SUM(H591:H604)</f>
        <v>1180</v>
      </c>
      <c r="N605" s="3"/>
      <c r="O605" s="3"/>
      <c r="P605" s="3"/>
      <c r="Q605" s="3"/>
      <c r="R605" s="18"/>
      <c r="S605" s="3"/>
      <c r="V605" s="17"/>
      <c r="X605" s="11" t="s">
        <v>16</v>
      </c>
      <c r="Y605" s="10"/>
      <c r="AA605" s="212" t="s">
        <v>7</v>
      </c>
      <c r="AB605" s="213"/>
      <c r="AC605" s="214"/>
      <c r="AD605" s="5">
        <f>SUM(AD591:AD604)</f>
        <v>0</v>
      </c>
      <c r="AJ605" s="3"/>
      <c r="AK605" s="3"/>
      <c r="AL605" s="3"/>
      <c r="AM605" s="3"/>
      <c r="AN605" s="18"/>
      <c r="AO605" s="3"/>
    </row>
    <row r="606" spans="2:41">
      <c r="B606" s="11" t="s">
        <v>1073</v>
      </c>
      <c r="C606" s="10">
        <f>T609</f>
        <v>110.03</v>
      </c>
      <c r="E606" s="13"/>
      <c r="F606" s="13"/>
      <c r="G606" s="13"/>
      <c r="N606" s="3"/>
      <c r="O606" s="3"/>
      <c r="P606" s="3"/>
      <c r="Q606" s="3"/>
      <c r="R606" s="18"/>
      <c r="S606" s="3"/>
      <c r="V606" s="17"/>
      <c r="X606" s="11" t="s">
        <v>17</v>
      </c>
      <c r="Y606" s="10"/>
      <c r="AA606" s="13"/>
      <c r="AB606" s="13"/>
      <c r="AC606" s="13"/>
      <c r="AJ606" s="3"/>
      <c r="AK606" s="3"/>
      <c r="AL606" s="3"/>
      <c r="AM606" s="3"/>
      <c r="AN606" s="18"/>
      <c r="AO606" s="3"/>
    </row>
    <row r="607" spans="2:41">
      <c r="B607" s="12"/>
      <c r="C607" s="10"/>
      <c r="N607" s="212" t="s">
        <v>7</v>
      </c>
      <c r="O607" s="213"/>
      <c r="P607" s="213"/>
      <c r="Q607" s="214"/>
      <c r="R607" s="18">
        <f>SUM(R591:R606)</f>
        <v>900</v>
      </c>
      <c r="S607" s="3"/>
      <c r="V607" s="17"/>
      <c r="X607" s="12"/>
      <c r="Y607" s="10"/>
      <c r="AJ607" s="212" t="s">
        <v>7</v>
      </c>
      <c r="AK607" s="213"/>
      <c r="AL607" s="213"/>
      <c r="AM607" s="214"/>
      <c r="AN607" s="18">
        <f>SUM(AN591:AN606)</f>
        <v>1116</v>
      </c>
      <c r="AO607" s="3"/>
    </row>
    <row r="608" spans="2:41" ht="15.75" thickBot="1">
      <c r="B608" s="12"/>
      <c r="C608" s="10"/>
      <c r="V608" s="17"/>
      <c r="X608" s="12"/>
      <c r="Y608" s="10"/>
    </row>
    <row r="609" spans="2:27" ht="15.75" thickBot="1">
      <c r="B609" s="12"/>
      <c r="C609" s="10"/>
      <c r="N609" t="s">
        <v>1072</v>
      </c>
      <c r="O609" s="169">
        <v>0.69341435185185185</v>
      </c>
      <c r="P609">
        <v>20230707</v>
      </c>
      <c r="Q609" t="s">
        <v>466</v>
      </c>
      <c r="R609" t="s">
        <v>973</v>
      </c>
      <c r="S609" t="s">
        <v>474</v>
      </c>
      <c r="T609" s="171">
        <v>110.03</v>
      </c>
      <c r="U609" s="165">
        <v>62.875999999999998</v>
      </c>
      <c r="V609" s="17"/>
      <c r="X609" s="12"/>
      <c r="Y609" s="10"/>
    </row>
    <row r="610" spans="2:27">
      <c r="B610" s="12"/>
      <c r="C610" s="10"/>
      <c r="E610" s="14"/>
      <c r="V610" s="17"/>
      <c r="X610" s="12"/>
      <c r="Y610" s="10"/>
      <c r="AA610" s="14"/>
    </row>
    <row r="611" spans="2:27">
      <c r="B611" s="15" t="s">
        <v>18</v>
      </c>
      <c r="C611" s="16">
        <f>SUM(C598:C610)</f>
        <v>1275.0400000000002</v>
      </c>
      <c r="D611" t="s">
        <v>22</v>
      </c>
      <c r="E611" t="s">
        <v>21</v>
      </c>
      <c r="V611" s="17"/>
      <c r="X611" s="15" t="s">
        <v>18</v>
      </c>
      <c r="Y611" s="16">
        <f>SUM(Y598:Y610)</f>
        <v>1211.0400000000002</v>
      </c>
      <c r="Z611" t="s">
        <v>22</v>
      </c>
      <c r="AA611" t="s">
        <v>21</v>
      </c>
    </row>
    <row r="612" spans="2:27">
      <c r="E612" s="1" t="s">
        <v>19</v>
      </c>
      <c r="V612" s="17"/>
      <c r="AA612" s="1" t="s">
        <v>19</v>
      </c>
    </row>
    <row r="613" spans="2:27">
      <c r="V613" s="17"/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  <c r="AC625" s="215" t="s">
        <v>29</v>
      </c>
      <c r="AD625" s="215"/>
      <c r="AE625" s="215"/>
    </row>
    <row r="626" spans="2:41">
      <c r="H626" s="216" t="s">
        <v>28</v>
      </c>
      <c r="I626" s="216"/>
      <c r="J626" s="216"/>
      <c r="V626" s="17"/>
      <c r="AC626" s="215"/>
      <c r="AD626" s="215"/>
      <c r="AE626" s="215"/>
    </row>
    <row r="627" spans="2:41">
      <c r="H627" s="216"/>
      <c r="I627" s="216"/>
      <c r="J627" s="216"/>
      <c r="V627" s="17"/>
      <c r="AC627" s="215"/>
      <c r="AD627" s="215"/>
      <c r="AE627" s="215"/>
    </row>
    <row r="628" spans="2:41">
      <c r="V628" s="17"/>
    </row>
    <row r="629" spans="2:41">
      <c r="V629" s="17"/>
    </row>
    <row r="630" spans="2:41" ht="23.25">
      <c r="B630" s="22" t="s">
        <v>68</v>
      </c>
      <c r="V630" s="17"/>
      <c r="X630" s="22" t="s">
        <v>68</v>
      </c>
    </row>
    <row r="631" spans="2:41" ht="23.25">
      <c r="B631" s="23" t="s">
        <v>32</v>
      </c>
      <c r="C631" s="20">
        <f>IF(X589="PAGADO",0,Y594)</f>
        <v>-1211.0400000000002</v>
      </c>
      <c r="E631" s="217" t="s">
        <v>204</v>
      </c>
      <c r="F631" s="217"/>
      <c r="G631" s="217"/>
      <c r="H631" s="217"/>
      <c r="V631" s="17"/>
      <c r="X631" s="23" t="s">
        <v>32</v>
      </c>
      <c r="Y631" s="20">
        <f>IF(B631="PAGADO",0,C636)</f>
        <v>-475.33000000000015</v>
      </c>
      <c r="AA631" s="217" t="s">
        <v>204</v>
      </c>
      <c r="AB631" s="217"/>
      <c r="AC631" s="217"/>
      <c r="AD631" s="217"/>
    </row>
    <row r="632" spans="2:41">
      <c r="B632" s="1" t="s">
        <v>0</v>
      </c>
      <c r="C632" s="19">
        <f>H647</f>
        <v>1362</v>
      </c>
      <c r="E632" s="2" t="s">
        <v>1</v>
      </c>
      <c r="F632" s="2" t="s">
        <v>2</v>
      </c>
      <c r="G632" s="2" t="s">
        <v>3</v>
      </c>
      <c r="H632" s="2" t="s">
        <v>4</v>
      </c>
      <c r="N632" s="2" t="s">
        <v>1</v>
      </c>
      <c r="O632" s="2" t="s">
        <v>5</v>
      </c>
      <c r="P632" s="2" t="s">
        <v>4</v>
      </c>
      <c r="Q632" s="2" t="s">
        <v>6</v>
      </c>
      <c r="R632" s="2" t="s">
        <v>7</v>
      </c>
      <c r="S632" s="3"/>
      <c r="V632" s="17"/>
      <c r="X632" s="1" t="s">
        <v>0</v>
      </c>
      <c r="Y632" s="19">
        <f>AD647</f>
        <v>0</v>
      </c>
      <c r="AA632" s="2" t="s">
        <v>1</v>
      </c>
      <c r="AB632" s="2" t="s">
        <v>2</v>
      </c>
      <c r="AC632" s="2" t="s">
        <v>3</v>
      </c>
      <c r="AD632" s="2" t="s">
        <v>4</v>
      </c>
      <c r="AJ632" s="2" t="s">
        <v>1</v>
      </c>
      <c r="AK632" s="2" t="s">
        <v>5</v>
      </c>
      <c r="AL632" s="2" t="s">
        <v>4</v>
      </c>
      <c r="AM632" s="2" t="s">
        <v>6</v>
      </c>
      <c r="AN632" s="2" t="s">
        <v>7</v>
      </c>
      <c r="AO632" s="3"/>
    </row>
    <row r="633" spans="2:41">
      <c r="C633" s="20"/>
      <c r="E633" s="4">
        <v>45096</v>
      </c>
      <c r="F633" s="3" t="s">
        <v>288</v>
      </c>
      <c r="G633" s="3" t="s">
        <v>656</v>
      </c>
      <c r="H633" s="5">
        <v>160</v>
      </c>
      <c r="N633" s="25">
        <v>45135</v>
      </c>
      <c r="O633" s="3" t="s">
        <v>110</v>
      </c>
      <c r="P633" s="3"/>
      <c r="Q633" s="3"/>
      <c r="R633" s="18">
        <v>100</v>
      </c>
      <c r="S633" s="3"/>
      <c r="V633" s="17"/>
      <c r="Y633" s="20"/>
      <c r="AA633" s="4"/>
      <c r="AB633" s="3"/>
      <c r="AC633" s="3"/>
      <c r="AD633" s="5"/>
      <c r="AJ633" s="25">
        <v>45142</v>
      </c>
      <c r="AK633" s="3" t="s">
        <v>110</v>
      </c>
      <c r="AL633" s="3"/>
      <c r="AM633" s="3"/>
      <c r="AN633" s="18">
        <v>400</v>
      </c>
      <c r="AO633" s="3"/>
    </row>
    <row r="634" spans="2:41">
      <c r="B634" s="1" t="s">
        <v>24</v>
      </c>
      <c r="C634" s="19">
        <f>IF(C631&gt;0,C631+C632,C632)</f>
        <v>1362</v>
      </c>
      <c r="E634" s="4">
        <v>45114</v>
      </c>
      <c r="F634" s="3" t="s">
        <v>88</v>
      </c>
      <c r="G634" s="3" t="s">
        <v>89</v>
      </c>
      <c r="H634" s="5">
        <v>150</v>
      </c>
      <c r="N634" s="25">
        <v>45108</v>
      </c>
      <c r="O634" s="3" t="s">
        <v>110</v>
      </c>
      <c r="P634" s="3"/>
      <c r="Q634" s="3"/>
      <c r="R634" s="18">
        <v>100</v>
      </c>
      <c r="S634" s="3"/>
      <c r="V634" s="17"/>
      <c r="X634" s="1" t="s">
        <v>24</v>
      </c>
      <c r="Y634" s="19">
        <f>IF(Y631&gt;0,Y631+Y632,Y632)</f>
        <v>0</v>
      </c>
      <c r="AA634" s="4"/>
      <c r="AB634" s="3"/>
      <c r="AC634" s="3"/>
      <c r="AD634" s="5"/>
      <c r="AJ634" s="25">
        <v>45145</v>
      </c>
      <c r="AK634" s="3" t="s">
        <v>1176</v>
      </c>
      <c r="AL634" s="3"/>
      <c r="AM634" s="3"/>
      <c r="AN634" s="18">
        <v>40</v>
      </c>
      <c r="AO634" s="3"/>
    </row>
    <row r="635" spans="2:41">
      <c r="B635" s="1" t="s">
        <v>9</v>
      </c>
      <c r="C635" s="20">
        <f>C658</f>
        <v>1837.3300000000002</v>
      </c>
      <c r="E635" s="4">
        <v>45117</v>
      </c>
      <c r="F635" s="3" t="s">
        <v>88</v>
      </c>
      <c r="G635" s="3" t="s">
        <v>89</v>
      </c>
      <c r="H635" s="5">
        <v>150</v>
      </c>
      <c r="N635" s="25">
        <v>45140</v>
      </c>
      <c r="O635" s="3" t="s">
        <v>1127</v>
      </c>
      <c r="P635" s="3"/>
      <c r="Q635" s="3"/>
      <c r="R635" s="18">
        <v>46</v>
      </c>
      <c r="S635" s="3"/>
      <c r="V635" s="17"/>
      <c r="X635" s="1" t="s">
        <v>9</v>
      </c>
      <c r="Y635" s="20">
        <f>Y658</f>
        <v>1354.42</v>
      </c>
      <c r="AA635" s="4"/>
      <c r="AB635" s="3"/>
      <c r="AC635" s="3"/>
      <c r="AD635" s="5"/>
      <c r="AJ635" s="25">
        <v>45146</v>
      </c>
      <c r="AK635" s="3" t="s">
        <v>1180</v>
      </c>
      <c r="AL635" s="3"/>
      <c r="AM635" s="3"/>
      <c r="AN635" s="18">
        <v>59.09</v>
      </c>
      <c r="AO635" s="3"/>
    </row>
    <row r="636" spans="2:41">
      <c r="B636" s="6" t="s">
        <v>25</v>
      </c>
      <c r="C636" s="21">
        <f>C634-C635</f>
        <v>-475.33000000000015</v>
      </c>
      <c r="E636" s="4">
        <v>45119</v>
      </c>
      <c r="F636" s="3" t="s">
        <v>88</v>
      </c>
      <c r="G636" s="3" t="s">
        <v>89</v>
      </c>
      <c r="H636" s="5">
        <v>200</v>
      </c>
      <c r="N636" s="25">
        <v>45110</v>
      </c>
      <c r="O636" s="3" t="s">
        <v>1129</v>
      </c>
      <c r="P636" s="3"/>
      <c r="Q636" s="3"/>
      <c r="R636" s="18">
        <v>50</v>
      </c>
      <c r="S636" s="3"/>
      <c r="V636" s="17"/>
      <c r="X636" s="6" t="s">
        <v>8</v>
      </c>
      <c r="Y636" s="21">
        <f>Y634-Y635</f>
        <v>-1354.42</v>
      </c>
      <c r="AA636" s="4"/>
      <c r="AB636" s="3"/>
      <c r="AC636" s="3"/>
      <c r="AD636" s="5"/>
      <c r="AJ636" s="25">
        <v>45147</v>
      </c>
      <c r="AK636" s="3" t="s">
        <v>511</v>
      </c>
      <c r="AL636" s="3"/>
      <c r="AM636" s="3"/>
      <c r="AN636" s="18">
        <v>350</v>
      </c>
      <c r="AO636" s="3"/>
    </row>
    <row r="637" spans="2:41" ht="26.25">
      <c r="B637" s="218" t="str">
        <f>IF(C636&lt;0,"NO PAGAR","COBRAR")</f>
        <v>NO PAGAR</v>
      </c>
      <c r="C637" s="218"/>
      <c r="E637" s="4">
        <v>45084</v>
      </c>
      <c r="F637" s="3" t="s">
        <v>138</v>
      </c>
      <c r="G637" s="3" t="s">
        <v>155</v>
      </c>
      <c r="H637" s="5">
        <v>380</v>
      </c>
      <c r="N637" s="3"/>
      <c r="O637" s="3"/>
      <c r="P637" s="3"/>
      <c r="Q637" s="3"/>
      <c r="R637" s="18"/>
      <c r="S637" s="3"/>
      <c r="V637" s="17"/>
      <c r="X637" s="218" t="str">
        <f>IF(Y636&lt;0,"NO PAGAR","COBRAR")</f>
        <v>NO PAGAR</v>
      </c>
      <c r="Y637" s="218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210" t="s">
        <v>9</v>
      </c>
      <c r="C638" s="211"/>
      <c r="E638" s="4">
        <v>45139</v>
      </c>
      <c r="F638" s="3" t="s">
        <v>1105</v>
      </c>
      <c r="G638" s="3" t="s">
        <v>89</v>
      </c>
      <c r="H638" s="5">
        <v>150</v>
      </c>
      <c r="N638" s="3"/>
      <c r="O638" s="3"/>
      <c r="P638" s="3"/>
      <c r="Q638" s="3"/>
      <c r="R638" s="18"/>
      <c r="S638" s="3"/>
      <c r="V638" s="17"/>
      <c r="X638" s="210" t="s">
        <v>9</v>
      </c>
      <c r="Y638" s="211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9" t="str">
        <f>IF(C672&lt;0,"SALDO A FAVOR","SALDO ADELANTAD0'")</f>
        <v>SALDO ADELANTAD0'</v>
      </c>
      <c r="C639" s="10">
        <f>IF(Y594&lt;=0,Y594*-1)</f>
        <v>1211.0400000000002</v>
      </c>
      <c r="E639" s="4">
        <v>45140</v>
      </c>
      <c r="F639" s="3" t="s">
        <v>1107</v>
      </c>
      <c r="G639" s="3"/>
      <c r="H639" s="5">
        <v>100</v>
      </c>
      <c r="N639" s="3"/>
      <c r="O639" s="3"/>
      <c r="P639" s="3"/>
      <c r="Q639" s="3"/>
      <c r="R639" s="18"/>
      <c r="S639" s="3"/>
      <c r="V639" s="17"/>
      <c r="X639" s="9" t="str">
        <f>IF(C636&lt;0,"SALDO ADELANTADO","SALDO A FAVOR'")</f>
        <v>SALDO ADELANTADO</v>
      </c>
      <c r="Y639" s="10">
        <f>IF(C636&lt;=0,C636*-1)</f>
        <v>475.33000000000015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10</v>
      </c>
      <c r="C640" s="10">
        <f>R649</f>
        <v>296</v>
      </c>
      <c r="E640" s="4">
        <v>45140</v>
      </c>
      <c r="F640" s="3" t="s">
        <v>1109</v>
      </c>
      <c r="G640" s="3"/>
      <c r="H640" s="5">
        <v>50</v>
      </c>
      <c r="N640" s="3"/>
      <c r="O640" s="3"/>
      <c r="P640" s="3"/>
      <c r="Q640" s="3"/>
      <c r="R640" s="18"/>
      <c r="S640" s="3"/>
      <c r="V640" s="17"/>
      <c r="X640" s="11" t="s">
        <v>10</v>
      </c>
      <c r="Y640" s="10">
        <f>AN649</f>
        <v>849.09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11</v>
      </c>
      <c r="C641" s="10">
        <v>50</v>
      </c>
      <c r="E641" s="4">
        <v>45140</v>
      </c>
      <c r="F641" s="3" t="s">
        <v>1126</v>
      </c>
      <c r="G641" s="3"/>
      <c r="H641" s="5">
        <v>22</v>
      </c>
      <c r="N641" s="3"/>
      <c r="O641" s="3"/>
      <c r="P641" s="3"/>
      <c r="Q641" s="3"/>
      <c r="R641" s="18"/>
      <c r="S641" s="3"/>
      <c r="V641" s="17"/>
      <c r="X641" s="11" t="s">
        <v>11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12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12</v>
      </c>
      <c r="Y642" s="10">
        <v>30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13</v>
      </c>
      <c r="C643" s="10">
        <v>20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13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14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14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15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15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16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16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17</v>
      </c>
      <c r="C647" s="10">
        <f>R653</f>
        <v>260.29000000000002</v>
      </c>
      <c r="E647" s="212" t="s">
        <v>7</v>
      </c>
      <c r="F647" s="213"/>
      <c r="G647" s="214"/>
      <c r="H647" s="5">
        <f>SUM(H633:H646)</f>
        <v>1362</v>
      </c>
      <c r="N647" s="3"/>
      <c r="O647" s="3"/>
      <c r="P647" s="3"/>
      <c r="Q647" s="3"/>
      <c r="R647" s="18"/>
      <c r="S647" s="3"/>
      <c r="V647" s="17"/>
      <c r="X647" s="11" t="s">
        <v>17</v>
      </c>
      <c r="Y647" s="10"/>
      <c r="AA647" s="212" t="s">
        <v>7</v>
      </c>
      <c r="AB647" s="213"/>
      <c r="AC647" s="214"/>
      <c r="AD647" s="5">
        <f>SUM(AD633:AD646)</f>
        <v>0</v>
      </c>
      <c r="AJ647" s="3"/>
      <c r="AK647" s="3"/>
      <c r="AL647" s="3"/>
      <c r="AM647" s="3"/>
      <c r="AN647" s="18"/>
      <c r="AO647" s="3"/>
    </row>
    <row r="648" spans="2:41">
      <c r="B648" s="12"/>
      <c r="C648" s="10"/>
      <c r="E648" s="13"/>
      <c r="F648" s="13"/>
      <c r="G648" s="13"/>
      <c r="N648" s="3"/>
      <c r="O648" s="3"/>
      <c r="P648" s="3"/>
      <c r="Q648" s="3"/>
      <c r="R648" s="18"/>
      <c r="S648" s="3"/>
      <c r="V648" s="17"/>
      <c r="X648" s="12"/>
      <c r="Y648" s="10"/>
      <c r="AA648" s="13"/>
      <c r="AB648" s="13"/>
      <c r="AC648" s="13"/>
      <c r="AJ648" s="3"/>
      <c r="AK648" s="3"/>
      <c r="AL648" s="3"/>
      <c r="AM648" s="3"/>
      <c r="AN648" s="18"/>
      <c r="AO648" s="3"/>
    </row>
    <row r="649" spans="2:41">
      <c r="B649" s="12"/>
      <c r="C649" s="10"/>
      <c r="N649" s="212" t="s">
        <v>7</v>
      </c>
      <c r="O649" s="213"/>
      <c r="P649" s="213"/>
      <c r="Q649" s="214"/>
      <c r="R649" s="18">
        <f>SUM(R633:R648)</f>
        <v>296</v>
      </c>
      <c r="S649" s="3"/>
      <c r="V649" s="17"/>
      <c r="X649" s="12"/>
      <c r="Y649" s="10"/>
      <c r="AJ649" s="212" t="s">
        <v>7</v>
      </c>
      <c r="AK649" s="213"/>
      <c r="AL649" s="213"/>
      <c r="AM649" s="214"/>
      <c r="AN649" s="18">
        <f>SUM(AN633:AN648)</f>
        <v>849.09</v>
      </c>
      <c r="AO649" s="3"/>
    </row>
    <row r="650" spans="2:41">
      <c r="B650" s="12"/>
      <c r="C650" s="10"/>
      <c r="N650" s="125" t="s">
        <v>466</v>
      </c>
      <c r="O650" s="126">
        <v>45129.784942129998</v>
      </c>
      <c r="P650" s="125" t="s">
        <v>474</v>
      </c>
      <c r="Q650" s="127">
        <v>67.864000000000004</v>
      </c>
      <c r="R650" s="127">
        <v>118.76</v>
      </c>
      <c r="S650" s="128" t="s">
        <v>1122</v>
      </c>
      <c r="V650" s="17"/>
      <c r="X650" s="12"/>
      <c r="Y650" s="10"/>
    </row>
    <row r="651" spans="2:41">
      <c r="B651" s="12"/>
      <c r="C651" s="10"/>
      <c r="N651" s="125" t="s">
        <v>466</v>
      </c>
      <c r="O651" s="126">
        <v>45132.936400459999</v>
      </c>
      <c r="P651" s="125" t="s">
        <v>474</v>
      </c>
      <c r="Q651" s="127">
        <v>12.298</v>
      </c>
      <c r="R651" s="127">
        <v>21.52</v>
      </c>
      <c r="S651" s="128" t="s">
        <v>61</v>
      </c>
      <c r="V651" s="17"/>
      <c r="X651" s="12"/>
      <c r="Y651" s="10"/>
    </row>
    <row r="652" spans="2:41">
      <c r="B652" s="12"/>
      <c r="C652" s="10"/>
      <c r="E652" s="14"/>
      <c r="N652" s="125" t="s">
        <v>466</v>
      </c>
      <c r="O652" s="126">
        <v>45135.576215280002</v>
      </c>
      <c r="P652" s="125" t="s">
        <v>474</v>
      </c>
      <c r="Q652" s="127">
        <v>68.578000000000003</v>
      </c>
      <c r="R652" s="127">
        <v>120.01</v>
      </c>
      <c r="S652" s="128" t="s">
        <v>1121</v>
      </c>
      <c r="V652" s="17"/>
      <c r="X652" s="12"/>
      <c r="Y652" s="10"/>
      <c r="AA652" s="14"/>
    </row>
    <row r="653" spans="2:41">
      <c r="B653" s="12"/>
      <c r="C653" s="10"/>
      <c r="R653" s="175">
        <f>SUM(R650:R652)</f>
        <v>260.29000000000002</v>
      </c>
      <c r="V653" s="17"/>
      <c r="X653" s="12"/>
      <c r="Y653" s="10"/>
    </row>
    <row r="654" spans="2:41">
      <c r="B654" s="12"/>
      <c r="C654" s="10"/>
      <c r="V654" s="17"/>
      <c r="X654" s="12"/>
      <c r="Y654" s="10"/>
    </row>
    <row r="655" spans="2:41">
      <c r="B655" s="12"/>
      <c r="C655" s="10"/>
      <c r="V655" s="17"/>
      <c r="X655" s="12"/>
      <c r="Y655" s="10"/>
    </row>
    <row r="656" spans="2:41">
      <c r="B656" s="12"/>
      <c r="C656" s="10"/>
      <c r="V656" s="17"/>
      <c r="X656" s="12"/>
      <c r="Y656" s="10"/>
    </row>
    <row r="657" spans="1:43">
      <c r="B657" s="11"/>
      <c r="C657" s="10"/>
      <c r="V657" s="17"/>
      <c r="X657" s="11"/>
      <c r="Y657" s="10"/>
    </row>
    <row r="658" spans="1:43">
      <c r="B658" s="15" t="s">
        <v>18</v>
      </c>
      <c r="C658" s="16">
        <f>SUM(C639:C657)</f>
        <v>1837.3300000000002</v>
      </c>
      <c r="V658" s="17"/>
      <c r="X658" s="15" t="s">
        <v>18</v>
      </c>
      <c r="Y658" s="16">
        <f>SUM(Y639:Y657)</f>
        <v>1354.42</v>
      </c>
    </row>
    <row r="659" spans="1:43">
      <c r="D659" t="s">
        <v>22</v>
      </c>
      <c r="E659" t="s">
        <v>21</v>
      </c>
      <c r="V659" s="17"/>
      <c r="Z659" t="s">
        <v>22</v>
      </c>
      <c r="AA659" t="s">
        <v>21</v>
      </c>
    </row>
    <row r="660" spans="1:43">
      <c r="E660" s="1" t="s">
        <v>19</v>
      </c>
      <c r="V660" s="17"/>
      <c r="AA660" s="1" t="s">
        <v>19</v>
      </c>
    </row>
    <row r="661" spans="1:43">
      <c r="V661" s="17"/>
    </row>
    <row r="662" spans="1:43">
      <c r="V662" s="17"/>
    </row>
    <row r="663" spans="1:43">
      <c r="V663" s="17"/>
    </row>
    <row r="664" spans="1:43">
      <c r="V664" s="17"/>
    </row>
    <row r="665" spans="1:43">
      <c r="V665" s="17"/>
    </row>
    <row r="666" spans="1:43">
      <c r="V666" s="17"/>
    </row>
    <row r="667" spans="1:4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</row>
    <row r="668" spans="1:4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</row>
    <row r="669" spans="1:4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</row>
    <row r="670" spans="1:43">
      <c r="V670" s="17"/>
    </row>
    <row r="671" spans="1:43">
      <c r="H671" s="216" t="s">
        <v>30</v>
      </c>
      <c r="I671" s="216"/>
      <c r="J671" s="216"/>
      <c r="V671" s="17"/>
      <c r="AA671" s="216" t="s">
        <v>31</v>
      </c>
      <c r="AB671" s="216"/>
      <c r="AC671" s="216"/>
    </row>
    <row r="672" spans="1:43">
      <c r="H672" s="216"/>
      <c r="I672" s="216"/>
      <c r="J672" s="216"/>
      <c r="V672" s="17"/>
      <c r="AA672" s="216"/>
      <c r="AB672" s="216"/>
      <c r="AC672" s="216"/>
    </row>
    <row r="673" spans="2:41">
      <c r="V673" s="17"/>
    </row>
    <row r="674" spans="2:41">
      <c r="V674" s="17"/>
    </row>
    <row r="675" spans="2:41" ht="23.25">
      <c r="B675" s="24" t="s">
        <v>68</v>
      </c>
      <c r="V675" s="17"/>
      <c r="X675" s="22" t="s">
        <v>68</v>
      </c>
    </row>
    <row r="676" spans="2:41" ht="23.25">
      <c r="B676" s="23" t="s">
        <v>32</v>
      </c>
      <c r="C676" s="20">
        <f>IF(X631="PAGADO",0,Y636)</f>
        <v>-1354.42</v>
      </c>
      <c r="E676" s="217" t="s">
        <v>204</v>
      </c>
      <c r="F676" s="217"/>
      <c r="G676" s="217"/>
      <c r="H676" s="217"/>
      <c r="V676" s="17"/>
      <c r="X676" s="23" t="s">
        <v>32</v>
      </c>
      <c r="Y676" s="20">
        <f>IF(B1463="PAGADO",0,C681)</f>
        <v>-874.42000000000007</v>
      </c>
      <c r="AA676" s="217" t="s">
        <v>204</v>
      </c>
      <c r="AB676" s="217"/>
      <c r="AC676" s="217"/>
      <c r="AD676" s="217"/>
    </row>
    <row r="677" spans="2:41">
      <c r="B677" s="1" t="s">
        <v>0</v>
      </c>
      <c r="C677" s="19">
        <f>H692</f>
        <v>675</v>
      </c>
      <c r="E677" s="2" t="s">
        <v>1</v>
      </c>
      <c r="F677" s="2" t="s">
        <v>2</v>
      </c>
      <c r="G677" s="2" t="s">
        <v>3</v>
      </c>
      <c r="H677" s="2" t="s">
        <v>4</v>
      </c>
      <c r="N677" s="2" t="s">
        <v>1</v>
      </c>
      <c r="O677" s="2" t="s">
        <v>5</v>
      </c>
      <c r="P677" s="2" t="s">
        <v>4</v>
      </c>
      <c r="Q677" s="2" t="s">
        <v>6</v>
      </c>
      <c r="R677" s="2" t="s">
        <v>7</v>
      </c>
      <c r="S677" s="3"/>
      <c r="V677" s="17"/>
      <c r="X677" s="1" t="s">
        <v>0</v>
      </c>
      <c r="Y677" s="19">
        <f>AD692</f>
        <v>160</v>
      </c>
      <c r="AA677" s="2" t="s">
        <v>1</v>
      </c>
      <c r="AB677" s="2" t="s">
        <v>2</v>
      </c>
      <c r="AC677" s="2" t="s">
        <v>3</v>
      </c>
      <c r="AD677" s="2" t="s">
        <v>4</v>
      </c>
      <c r="AJ677" s="2" t="s">
        <v>1</v>
      </c>
      <c r="AK677" s="2" t="s">
        <v>5</v>
      </c>
      <c r="AL677" s="2" t="s">
        <v>4</v>
      </c>
      <c r="AM677" s="2" t="s">
        <v>6</v>
      </c>
      <c r="AN677" s="2" t="s">
        <v>7</v>
      </c>
      <c r="AO677" s="3"/>
    </row>
    <row r="678" spans="2:41">
      <c r="C678" s="20"/>
      <c r="E678" s="4">
        <v>45086</v>
      </c>
      <c r="F678" s="3" t="s">
        <v>149</v>
      </c>
      <c r="G678" s="3" t="s">
        <v>152</v>
      </c>
      <c r="H678" s="5">
        <v>190</v>
      </c>
      <c r="N678" s="25">
        <v>45156</v>
      </c>
      <c r="O678" s="3" t="s">
        <v>431</v>
      </c>
      <c r="P678" s="3"/>
      <c r="Q678" s="3"/>
      <c r="R678" s="18">
        <v>195</v>
      </c>
      <c r="S678" s="3"/>
      <c r="V678" s="17"/>
      <c r="Y678" s="20"/>
      <c r="AA678" s="4">
        <v>45119</v>
      </c>
      <c r="AB678" s="3" t="s">
        <v>516</v>
      </c>
      <c r="AC678" s="3" t="s">
        <v>1242</v>
      </c>
      <c r="AD678" s="5">
        <v>160</v>
      </c>
      <c r="AJ678" s="25">
        <v>45159</v>
      </c>
      <c r="AK678" s="3" t="s">
        <v>431</v>
      </c>
      <c r="AL678" s="3">
        <v>100</v>
      </c>
      <c r="AM678" s="3"/>
      <c r="AN678" s="18">
        <v>100</v>
      </c>
      <c r="AO678" s="3"/>
    </row>
    <row r="679" spans="2:41">
      <c r="B679" s="1" t="s">
        <v>24</v>
      </c>
      <c r="C679" s="19">
        <f>IF(C676&gt;0,C676+C677,C677)</f>
        <v>675</v>
      </c>
      <c r="E679" s="4">
        <v>45120</v>
      </c>
      <c r="F679" s="3" t="s">
        <v>1211</v>
      </c>
      <c r="G679" s="3" t="s">
        <v>1209</v>
      </c>
      <c r="H679" s="5">
        <v>285</v>
      </c>
      <c r="S679" s="3"/>
      <c r="V679" s="17"/>
      <c r="X679" s="1" t="s">
        <v>24</v>
      </c>
      <c r="Y679" s="19">
        <f>IF(Y676&gt;0,Y676+Y677,Y677)</f>
        <v>160</v>
      </c>
      <c r="AA679" s="4"/>
      <c r="AB679" s="3"/>
      <c r="AC679" s="3"/>
      <c r="AD679" s="5"/>
      <c r="AJ679" s="25">
        <v>45161</v>
      </c>
      <c r="AK679" s="3" t="s">
        <v>110</v>
      </c>
      <c r="AL679" s="3"/>
      <c r="AM679" s="3"/>
      <c r="AN679" s="18">
        <v>300</v>
      </c>
      <c r="AO679" s="3"/>
    </row>
    <row r="680" spans="2:41">
      <c r="B680" s="1" t="s">
        <v>9</v>
      </c>
      <c r="C680" s="20">
        <f>C704</f>
        <v>1549.42</v>
      </c>
      <c r="E680" s="4">
        <v>45131</v>
      </c>
      <c r="F680" s="3" t="s">
        <v>88</v>
      </c>
      <c r="G680" s="3" t="s">
        <v>86</v>
      </c>
      <c r="H680" s="5">
        <v>200</v>
      </c>
      <c r="N680" s="3"/>
      <c r="O680" s="3"/>
      <c r="P680" s="3"/>
      <c r="Q680" s="3"/>
      <c r="R680" s="18"/>
      <c r="S680" s="3"/>
      <c r="V680" s="17"/>
      <c r="X680" s="1" t="s">
        <v>9</v>
      </c>
      <c r="Y680" s="20">
        <f>Y704</f>
        <v>1467.44</v>
      </c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6" t="s">
        <v>26</v>
      </c>
      <c r="C681" s="21">
        <f>C679-C680</f>
        <v>-874.42000000000007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 t="s">
        <v>27</v>
      </c>
      <c r="Y681" s="21">
        <f>Y679-Y680</f>
        <v>-1307.44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ht="23.25">
      <c r="B682" s="6"/>
      <c r="C682" s="7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219" t="str">
        <f>IF(Y681&lt;0,"NO PAGAR","COBRAR'")</f>
        <v>NO PAGAR</v>
      </c>
      <c r="Y682" s="219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ht="23.25">
      <c r="B683" s="219" t="str">
        <f>IF(C681&lt;0,"NO PAGAR","COBRAR'")</f>
        <v>NO PAGAR</v>
      </c>
      <c r="C683" s="219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6"/>
      <c r="Y683" s="8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210" t="s">
        <v>9</v>
      </c>
      <c r="C684" s="211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210" t="s">
        <v>9</v>
      </c>
      <c r="Y684" s="211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9" t="str">
        <f>IF(Y636&lt;0,"SALDO ADELANTADO","SALDO A FAVOR '")</f>
        <v>SALDO ADELANTADO</v>
      </c>
      <c r="C685" s="10">
        <f>IF(Y636&lt;=0,Y636*-1)</f>
        <v>1354.42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9" t="str">
        <f>IF(C681&lt;0,"SALDO ADELANTADO","SALDO A FAVOR'")</f>
        <v>SALDO ADELANTADO</v>
      </c>
      <c r="Y685" s="10">
        <f>IF(C681&lt;=0,C681*-1)</f>
        <v>874.42000000000007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10</v>
      </c>
      <c r="C686" s="10">
        <f>R694</f>
        <v>195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10</v>
      </c>
      <c r="Y686" s="10">
        <f>AN694</f>
        <v>400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11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11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12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12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3">
      <c r="B689" s="11" t="s">
        <v>13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13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3">
      <c r="B690" s="11" t="s">
        <v>14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14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3">
      <c r="B691" s="11" t="s">
        <v>15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15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3">
      <c r="B692" s="11" t="s">
        <v>16</v>
      </c>
      <c r="C692" s="10"/>
      <c r="E692" s="212" t="s">
        <v>7</v>
      </c>
      <c r="F692" s="213"/>
      <c r="G692" s="214"/>
      <c r="H692" s="5">
        <f>SUM(H678:H691)</f>
        <v>675</v>
      </c>
      <c r="N692" s="3"/>
      <c r="O692" s="3"/>
      <c r="P692" s="3"/>
      <c r="Q692" s="3"/>
      <c r="R692" s="18"/>
      <c r="S692" s="3"/>
      <c r="V692" s="17"/>
      <c r="X692" s="11" t="s">
        <v>16</v>
      </c>
      <c r="Y692" s="10"/>
      <c r="AA692" s="212" t="s">
        <v>7</v>
      </c>
      <c r="AB692" s="213"/>
      <c r="AC692" s="214"/>
      <c r="AD692" s="5">
        <f>SUM(AD678:AD691)</f>
        <v>160</v>
      </c>
      <c r="AJ692" s="3"/>
      <c r="AK692" s="3"/>
      <c r="AL692" s="3"/>
      <c r="AM692" s="3"/>
      <c r="AN692" s="18"/>
      <c r="AO692" s="3"/>
    </row>
    <row r="693" spans="2:43">
      <c r="B693" s="11" t="s">
        <v>17</v>
      </c>
      <c r="C693" s="10"/>
      <c r="E693" s="13"/>
      <c r="F693" s="13"/>
      <c r="G693" s="13"/>
      <c r="N693" s="3"/>
      <c r="O693" s="3"/>
      <c r="P693" s="3"/>
      <c r="Q693" s="3"/>
      <c r="R693" s="18"/>
      <c r="S693" s="3"/>
      <c r="V693" s="17"/>
      <c r="X693" s="11" t="s">
        <v>1266</v>
      </c>
      <c r="Y693" s="10">
        <f>AN697</f>
        <v>193.01999999999998</v>
      </c>
      <c r="AA693" s="13"/>
      <c r="AB693" s="13"/>
      <c r="AC693" s="13"/>
      <c r="AJ693" s="3"/>
      <c r="AK693" s="3"/>
      <c r="AL693" s="3"/>
      <c r="AM693" s="3"/>
      <c r="AN693" s="18"/>
      <c r="AO693" s="3"/>
    </row>
    <row r="694" spans="2:43" ht="15.75" thickBot="1">
      <c r="B694" s="12"/>
      <c r="C694" s="10"/>
      <c r="N694" s="212" t="s">
        <v>7</v>
      </c>
      <c r="O694" s="213"/>
      <c r="P694" s="213"/>
      <c r="Q694" s="214"/>
      <c r="R694" s="18">
        <f>SUM(R678:R693)</f>
        <v>195</v>
      </c>
      <c r="S694" s="3"/>
      <c r="V694" s="17"/>
      <c r="X694" s="12"/>
      <c r="Y694" s="10"/>
      <c r="AJ694" s="212" t="s">
        <v>7</v>
      </c>
      <c r="AK694" s="213"/>
      <c r="AL694" s="213"/>
      <c r="AM694" s="214"/>
      <c r="AN694" s="18">
        <f>SUM(AN678:AN693)</f>
        <v>400</v>
      </c>
      <c r="AO694" s="3"/>
    </row>
    <row r="695" spans="2:43" ht="15.75" thickBot="1">
      <c r="B695" s="12"/>
      <c r="C695" s="10"/>
      <c r="V695" s="17"/>
      <c r="X695" s="12"/>
      <c r="Y695" s="10"/>
      <c r="AJ695" s="182">
        <v>0.71685185185185185</v>
      </c>
      <c r="AK695" s="180">
        <v>20230809</v>
      </c>
      <c r="AL695" s="180" t="s">
        <v>466</v>
      </c>
      <c r="AM695" s="180" t="s">
        <v>474</v>
      </c>
      <c r="AN695" s="180">
        <v>93</v>
      </c>
      <c r="AO695" s="181">
        <v>53141</v>
      </c>
      <c r="AP695" s="180">
        <v>312949</v>
      </c>
      <c r="AQ695" s="179"/>
    </row>
    <row r="696" spans="2:43" ht="15.75" thickBot="1">
      <c r="B696" s="12"/>
      <c r="C696" s="10"/>
      <c r="V696" s="17"/>
      <c r="X696" s="12"/>
      <c r="Y696" s="10"/>
      <c r="AJ696" s="182">
        <v>0.67206018518518518</v>
      </c>
      <c r="AK696" s="180">
        <v>20230810</v>
      </c>
      <c r="AL696" s="180" t="s">
        <v>466</v>
      </c>
      <c r="AM696" s="180" t="s">
        <v>474</v>
      </c>
      <c r="AN696" s="180">
        <v>100.02</v>
      </c>
      <c r="AO696" s="181">
        <v>57144</v>
      </c>
      <c r="AP696" s="180">
        <v>313517</v>
      </c>
      <c r="AQ696" s="179"/>
    </row>
    <row r="697" spans="2:43">
      <c r="B697" s="12"/>
      <c r="C697" s="10"/>
      <c r="E697" s="14"/>
      <c r="V697" s="17"/>
      <c r="X697" s="12"/>
      <c r="Y697" s="10"/>
      <c r="AA697" s="14"/>
      <c r="AN697" s="1">
        <f>SUM(AN695:AN696)</f>
        <v>193.01999999999998</v>
      </c>
    </row>
    <row r="698" spans="2:43">
      <c r="B698" s="12"/>
      <c r="C698" s="10"/>
      <c r="V698" s="17"/>
      <c r="X698" s="12"/>
      <c r="Y698" s="10"/>
    </row>
    <row r="699" spans="2:43">
      <c r="B699" s="12"/>
      <c r="C699" s="10"/>
      <c r="V699" s="17"/>
      <c r="X699" s="12"/>
      <c r="Y699" s="10"/>
    </row>
    <row r="700" spans="2:43">
      <c r="B700" s="12"/>
      <c r="C700" s="10"/>
      <c r="V700" s="17"/>
      <c r="X700" s="12"/>
      <c r="Y700" s="10"/>
    </row>
    <row r="701" spans="2:43">
      <c r="B701" s="12"/>
      <c r="C701" s="10"/>
      <c r="V701" s="17"/>
      <c r="X701" s="12"/>
      <c r="Y701" s="10"/>
    </row>
    <row r="702" spans="2:43">
      <c r="B702" s="12"/>
      <c r="C702" s="10"/>
      <c r="V702" s="17"/>
      <c r="X702" s="12"/>
      <c r="Y702" s="10"/>
    </row>
    <row r="703" spans="2:43">
      <c r="B703" s="11"/>
      <c r="C703" s="10"/>
      <c r="V703" s="17"/>
      <c r="X703" s="11"/>
      <c r="Y703" s="10"/>
    </row>
    <row r="704" spans="2:43">
      <c r="B704" s="15" t="s">
        <v>18</v>
      </c>
      <c r="C704" s="16">
        <f>SUM(C685:C703)</f>
        <v>1549.42</v>
      </c>
      <c r="D704" t="s">
        <v>22</v>
      </c>
      <c r="E704" t="s">
        <v>21</v>
      </c>
      <c r="V704" s="17"/>
      <c r="X704" s="15" t="s">
        <v>18</v>
      </c>
      <c r="Y704" s="16">
        <f>SUM(Y685:Y703)</f>
        <v>1467.44</v>
      </c>
      <c r="Z704" t="s">
        <v>22</v>
      </c>
      <c r="AA704" t="s">
        <v>21</v>
      </c>
    </row>
    <row r="705" spans="5:31">
      <c r="E705" s="1" t="s">
        <v>19</v>
      </c>
      <c r="V705" s="17"/>
      <c r="AA705" s="1" t="s">
        <v>19</v>
      </c>
    </row>
    <row r="706" spans="5:31">
      <c r="V706" s="17"/>
    </row>
    <row r="707" spans="5:31">
      <c r="V707" s="17"/>
    </row>
    <row r="708" spans="5:31">
      <c r="V708" s="17"/>
    </row>
    <row r="709" spans="5:31">
      <c r="V709" s="17"/>
    </row>
    <row r="710" spans="5:31">
      <c r="V710" s="17"/>
    </row>
    <row r="711" spans="5:31">
      <c r="V711" s="17"/>
    </row>
    <row r="712" spans="5:31">
      <c r="V712" s="17"/>
    </row>
    <row r="713" spans="5:31">
      <c r="V713" s="17"/>
    </row>
    <row r="714" spans="5:31">
      <c r="V714" s="17"/>
    </row>
    <row r="715" spans="5:31">
      <c r="V715" s="17"/>
    </row>
    <row r="716" spans="5:31">
      <c r="V716" s="17"/>
    </row>
    <row r="717" spans="5:31">
      <c r="V717" s="17"/>
    </row>
    <row r="718" spans="5:31">
      <c r="V718" s="17"/>
      <c r="AC718" s="215" t="s">
        <v>29</v>
      </c>
      <c r="AD718" s="215"/>
      <c r="AE718" s="215"/>
    </row>
    <row r="719" spans="5:31">
      <c r="H719" s="216" t="s">
        <v>28</v>
      </c>
      <c r="I719" s="216"/>
      <c r="J719" s="216"/>
      <c r="V719" s="17"/>
      <c r="AC719" s="215"/>
      <c r="AD719" s="215"/>
      <c r="AE719" s="215"/>
    </row>
    <row r="720" spans="5:31">
      <c r="H720" s="216"/>
      <c r="I720" s="216"/>
      <c r="J720" s="216"/>
      <c r="V720" s="17"/>
      <c r="AC720" s="215"/>
      <c r="AD720" s="215"/>
      <c r="AE720" s="215"/>
    </row>
    <row r="721" spans="2:41">
      <c r="V721" s="17"/>
    </row>
    <row r="722" spans="2:41">
      <c r="V722" s="17"/>
    </row>
    <row r="723" spans="2:41" ht="23.25">
      <c r="B723" s="22" t="s">
        <v>69</v>
      </c>
      <c r="V723" s="17"/>
      <c r="X723" s="22" t="s">
        <v>69</v>
      </c>
    </row>
    <row r="724" spans="2:41" ht="31.5">
      <c r="B724" s="23" t="s">
        <v>32</v>
      </c>
      <c r="C724" s="20">
        <f>IF(X676="PAGADO",0,Y681)</f>
        <v>-1307.44</v>
      </c>
      <c r="E724" s="217" t="s">
        <v>204</v>
      </c>
      <c r="F724" s="217"/>
      <c r="G724" s="217"/>
      <c r="H724" s="217"/>
      <c r="O724" s="232" t="s">
        <v>10</v>
      </c>
      <c r="P724" s="232"/>
      <c r="Q724" s="232"/>
      <c r="R724" s="232"/>
      <c r="V724" s="17"/>
      <c r="X724" s="23" t="s">
        <v>32</v>
      </c>
      <c r="Y724" s="20">
        <f>IF(B724="PAGADO",0,C729)</f>
        <v>-875.54</v>
      </c>
      <c r="AA724" s="217" t="s">
        <v>204</v>
      </c>
      <c r="AB724" s="217"/>
      <c r="AC724" s="217"/>
      <c r="AD724" s="217"/>
      <c r="AK724" s="217" t="s">
        <v>10</v>
      </c>
      <c r="AL724" s="217"/>
      <c r="AM724" s="217"/>
      <c r="AN724" s="217"/>
    </row>
    <row r="725" spans="2:41">
      <c r="B725" s="1" t="s">
        <v>0</v>
      </c>
      <c r="C725" s="19">
        <f>H740</f>
        <v>2308</v>
      </c>
      <c r="E725" s="2" t="s">
        <v>1</v>
      </c>
      <c r="F725" s="2" t="s">
        <v>2</v>
      </c>
      <c r="G725" s="2" t="s">
        <v>3</v>
      </c>
      <c r="H725" s="2" t="s">
        <v>4</v>
      </c>
      <c r="N725" s="2" t="s">
        <v>1</v>
      </c>
      <c r="O725" s="2" t="s">
        <v>5</v>
      </c>
      <c r="P725" s="2" t="s">
        <v>4</v>
      </c>
      <c r="Q725" s="2" t="s">
        <v>6</v>
      </c>
      <c r="R725" s="2" t="s">
        <v>7</v>
      </c>
      <c r="S725" s="3"/>
      <c r="V725" s="17"/>
      <c r="X725" s="1" t="s">
        <v>0</v>
      </c>
      <c r="Y725" s="19">
        <f>AD740</f>
        <v>833</v>
      </c>
      <c r="AA725" s="2" t="s">
        <v>1</v>
      </c>
      <c r="AB725" s="2" t="s">
        <v>2</v>
      </c>
      <c r="AC725" s="2" t="s">
        <v>3</v>
      </c>
      <c r="AD725" s="2" t="s">
        <v>4</v>
      </c>
      <c r="AJ725" s="2" t="s">
        <v>1</v>
      </c>
      <c r="AK725" s="2" t="s">
        <v>5</v>
      </c>
      <c r="AL725" s="2" t="s">
        <v>4</v>
      </c>
      <c r="AM725" s="2" t="s">
        <v>6</v>
      </c>
      <c r="AN725" s="2" t="s">
        <v>7</v>
      </c>
      <c r="AO725" s="3"/>
    </row>
    <row r="726" spans="2:41">
      <c r="C726" s="20"/>
      <c r="E726" s="4">
        <v>45147</v>
      </c>
      <c r="F726" s="3" t="s">
        <v>199</v>
      </c>
      <c r="G726" s="3" t="s">
        <v>1285</v>
      </c>
      <c r="H726" s="5">
        <v>580</v>
      </c>
      <c r="N726" s="25">
        <v>45163</v>
      </c>
      <c r="O726" s="3" t="s">
        <v>1275</v>
      </c>
      <c r="P726" s="3"/>
      <c r="Q726" s="3"/>
      <c r="R726" s="18">
        <v>150</v>
      </c>
      <c r="S726" s="3"/>
      <c r="V726" s="17"/>
      <c r="Y726" s="20"/>
      <c r="AA726" s="4">
        <v>45142</v>
      </c>
      <c r="AB726" s="3" t="s">
        <v>199</v>
      </c>
      <c r="AC726" s="3" t="s">
        <v>152</v>
      </c>
      <c r="AD726" s="5">
        <v>200</v>
      </c>
      <c r="AJ726" s="25">
        <v>45182</v>
      </c>
      <c r="AK726" s="3" t="s">
        <v>248</v>
      </c>
      <c r="AL726" s="3"/>
      <c r="AM726" s="3"/>
      <c r="AN726" s="18">
        <v>480</v>
      </c>
      <c r="AO726" s="3"/>
    </row>
    <row r="727" spans="2:41">
      <c r="B727" s="1" t="s">
        <v>24</v>
      </c>
      <c r="C727" s="19">
        <f>IF(C724&gt;0,C724+C725,C725)</f>
        <v>2308</v>
      </c>
      <c r="E727" s="4">
        <v>45133</v>
      </c>
      <c r="F727" s="3" t="s">
        <v>412</v>
      </c>
      <c r="G727" s="3" t="s">
        <v>546</v>
      </c>
      <c r="H727" s="5">
        <v>625</v>
      </c>
      <c r="N727" s="25">
        <v>45166</v>
      </c>
      <c r="O727" s="3" t="s">
        <v>1283</v>
      </c>
      <c r="P727" s="3"/>
      <c r="Q727" s="3"/>
      <c r="R727" s="18">
        <v>911</v>
      </c>
      <c r="S727" s="3"/>
      <c r="V727" s="17"/>
      <c r="X727" s="1" t="s">
        <v>24</v>
      </c>
      <c r="Y727" s="19">
        <f>IF(Y724&gt;0,Y724+Y725,Y725)</f>
        <v>833</v>
      </c>
      <c r="AA727" s="4">
        <v>45161</v>
      </c>
      <c r="AB727" s="3" t="s">
        <v>412</v>
      </c>
      <c r="AC727" s="3" t="s">
        <v>200</v>
      </c>
      <c r="AD727" s="5">
        <v>200</v>
      </c>
      <c r="AJ727" s="25">
        <v>45182</v>
      </c>
      <c r="AK727" s="3" t="s">
        <v>248</v>
      </c>
      <c r="AL727" s="3"/>
      <c r="AM727" s="3"/>
      <c r="AN727" s="18">
        <v>400</v>
      </c>
      <c r="AO727" s="3"/>
    </row>
    <row r="728" spans="2:41">
      <c r="B728" s="1" t="s">
        <v>9</v>
      </c>
      <c r="C728" s="20">
        <f>C747</f>
        <v>3183.54</v>
      </c>
      <c r="E728" s="4">
        <v>45135</v>
      </c>
      <c r="F728" s="3" t="s">
        <v>412</v>
      </c>
      <c r="G728" s="3" t="s">
        <v>517</v>
      </c>
      <c r="H728" s="5">
        <v>300</v>
      </c>
      <c r="N728" s="25">
        <v>45167</v>
      </c>
      <c r="O728" s="3" t="s">
        <v>1288</v>
      </c>
      <c r="P728" s="3"/>
      <c r="Q728" s="3"/>
      <c r="R728" s="18">
        <v>20</v>
      </c>
      <c r="S728" s="3"/>
      <c r="V728" s="17"/>
      <c r="X728" s="1" t="s">
        <v>9</v>
      </c>
      <c r="Y728" s="20">
        <f>Y747</f>
        <v>1855.54</v>
      </c>
      <c r="AA728" s="4">
        <v>45163</v>
      </c>
      <c r="AB728" s="3" t="s">
        <v>412</v>
      </c>
      <c r="AC728" s="3" t="s">
        <v>200</v>
      </c>
      <c r="AD728" s="5">
        <v>200</v>
      </c>
      <c r="AJ728" s="25">
        <v>45183</v>
      </c>
      <c r="AK728" s="3" t="s">
        <v>1389</v>
      </c>
      <c r="AL728" s="3"/>
      <c r="AM728" s="3"/>
      <c r="AN728" s="18">
        <v>100</v>
      </c>
      <c r="AO728" s="3"/>
    </row>
    <row r="729" spans="2:41">
      <c r="B729" s="6" t="s">
        <v>25</v>
      </c>
      <c r="C729" s="21">
        <f>C727-C728</f>
        <v>-875.54</v>
      </c>
      <c r="E729" s="4">
        <v>45135</v>
      </c>
      <c r="F729" s="3" t="s">
        <v>412</v>
      </c>
      <c r="G729" s="3" t="s">
        <v>200</v>
      </c>
      <c r="H729" s="5">
        <v>200</v>
      </c>
      <c r="N729" s="25">
        <v>45168</v>
      </c>
      <c r="O729" s="3" t="s">
        <v>431</v>
      </c>
      <c r="P729" s="3"/>
      <c r="Q729" s="3"/>
      <c r="R729" s="18">
        <v>410</v>
      </c>
      <c r="S729" s="3"/>
      <c r="V729" s="17"/>
      <c r="X729" s="6" t="s">
        <v>8</v>
      </c>
      <c r="Y729" s="21">
        <f>Y727-Y728</f>
        <v>-1022.54</v>
      </c>
      <c r="AA729" s="4">
        <v>45166</v>
      </c>
      <c r="AB729" s="3" t="s">
        <v>412</v>
      </c>
      <c r="AC729" s="3" t="s">
        <v>200</v>
      </c>
      <c r="AD729" s="5">
        <v>200</v>
      </c>
      <c r="AJ729" s="3"/>
      <c r="AK729" s="3"/>
      <c r="AL729" s="3"/>
      <c r="AM729" s="3"/>
      <c r="AN729" s="18"/>
      <c r="AO729" s="3"/>
    </row>
    <row r="730" spans="2:41" ht="26.25">
      <c r="B730" s="218" t="str">
        <f>IF(C729&lt;0,"NO PAGAR","COBRAR")</f>
        <v>NO PAGAR</v>
      </c>
      <c r="C730" s="218"/>
      <c r="E730" s="4">
        <v>45169</v>
      </c>
      <c r="F730" s="3" t="s">
        <v>1297</v>
      </c>
      <c r="G730" s="3"/>
      <c r="H730" s="5">
        <v>33</v>
      </c>
      <c r="N730" s="25">
        <v>45175</v>
      </c>
      <c r="O730" s="3" t="s">
        <v>1350</v>
      </c>
      <c r="P730" s="3"/>
      <c r="Q730" s="3"/>
      <c r="R730" s="18">
        <v>59.1</v>
      </c>
      <c r="S730" s="3"/>
      <c r="V730" s="17"/>
      <c r="X730" s="218" t="str">
        <f>IF(Y729&lt;0,"NO PAGAR","COBRAR")</f>
        <v>NO PAGAR</v>
      </c>
      <c r="Y730" s="218"/>
      <c r="AA730" s="4">
        <v>45182</v>
      </c>
      <c r="AB730" s="3" t="s">
        <v>1384</v>
      </c>
      <c r="AC730" s="3"/>
      <c r="AD730" s="5">
        <v>33</v>
      </c>
      <c r="AJ730" s="3"/>
      <c r="AK730" s="3"/>
      <c r="AL730" s="3"/>
      <c r="AM730" s="3"/>
      <c r="AN730" s="18"/>
      <c r="AO730" s="3"/>
    </row>
    <row r="731" spans="2:41">
      <c r="B731" s="210" t="s">
        <v>9</v>
      </c>
      <c r="C731" s="211"/>
      <c r="E731" s="4">
        <v>45169</v>
      </c>
      <c r="F731" s="3" t="s">
        <v>1299</v>
      </c>
      <c r="G731" s="3"/>
      <c r="H731" s="5">
        <v>50</v>
      </c>
      <c r="N731" s="3"/>
      <c r="O731" s="3"/>
      <c r="P731" s="3"/>
      <c r="Q731" s="3"/>
      <c r="R731" s="18"/>
      <c r="S731" s="3"/>
      <c r="V731" s="17"/>
      <c r="X731" s="210" t="s">
        <v>9</v>
      </c>
      <c r="Y731" s="211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9" t="str">
        <f>IF(C761&lt;0,"SALDO A FAVOR","SALDO ADELANTAD0'")</f>
        <v>SALDO ADELANTAD0'</v>
      </c>
      <c r="C732" s="10">
        <f>IF(Y681&lt;=0,Y681*-1)</f>
        <v>1307.44</v>
      </c>
      <c r="E732" s="4">
        <v>45156</v>
      </c>
      <c r="F732" s="3" t="s">
        <v>412</v>
      </c>
      <c r="G732" s="3" t="s">
        <v>200</v>
      </c>
      <c r="H732" s="5">
        <v>200</v>
      </c>
      <c r="N732" s="3"/>
      <c r="O732" s="3"/>
      <c r="P732" s="3"/>
      <c r="Q732" s="3"/>
      <c r="R732" s="18"/>
      <c r="S732" s="3"/>
      <c r="V732" s="17"/>
      <c r="X732" s="9" t="str">
        <f>IF(C729&lt;0,"SALDO ADELANTADO","SALDO A FAVOR'")</f>
        <v>SALDO ADELANTADO</v>
      </c>
      <c r="Y732" s="10">
        <f>IF(C729&lt;=0,C729*-1)</f>
        <v>875.54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10</v>
      </c>
      <c r="C733" s="10">
        <f>R742</f>
        <v>1550.1</v>
      </c>
      <c r="E733" s="4">
        <v>45159</v>
      </c>
      <c r="F733" s="3" t="s">
        <v>412</v>
      </c>
      <c r="G733" s="3" t="s">
        <v>200</v>
      </c>
      <c r="H733" s="5">
        <v>200</v>
      </c>
      <c r="N733" s="3"/>
      <c r="O733" s="3"/>
      <c r="P733" s="3"/>
      <c r="Q733" s="3"/>
      <c r="R733" s="18"/>
      <c r="S733" s="3"/>
      <c r="V733" s="17"/>
      <c r="X733" s="11" t="s">
        <v>10</v>
      </c>
      <c r="Y733" s="10">
        <f>AN742</f>
        <v>980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11</v>
      </c>
      <c r="C734" s="10">
        <v>150</v>
      </c>
      <c r="E734" s="4">
        <v>45121</v>
      </c>
      <c r="F734" s="3" t="s">
        <v>1346</v>
      </c>
      <c r="G734" s="3" t="s">
        <v>200</v>
      </c>
      <c r="H734" s="5">
        <v>120</v>
      </c>
      <c r="N734" s="3"/>
      <c r="O734" s="3"/>
      <c r="P734" s="3"/>
      <c r="Q734" s="3"/>
      <c r="R734" s="18"/>
      <c r="S734" s="3"/>
      <c r="V734" s="17"/>
      <c r="X734" s="11" t="s">
        <v>11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12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12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13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14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14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15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15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16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16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1334</v>
      </c>
      <c r="C740" s="10">
        <f>R745</f>
        <v>176</v>
      </c>
      <c r="E740" s="212" t="s">
        <v>7</v>
      </c>
      <c r="F740" s="213"/>
      <c r="G740" s="214"/>
      <c r="H740" s="5">
        <f>SUM(H726:H739)</f>
        <v>2308</v>
      </c>
      <c r="N740" s="3"/>
      <c r="O740" s="3"/>
      <c r="P740" s="3"/>
      <c r="Q740" s="3"/>
      <c r="R740" s="18"/>
      <c r="S740" s="3"/>
      <c r="V740" s="17"/>
      <c r="X740" s="11" t="s">
        <v>17</v>
      </c>
      <c r="Y740" s="10"/>
      <c r="AA740" s="212" t="s">
        <v>7</v>
      </c>
      <c r="AB740" s="213"/>
      <c r="AC740" s="214"/>
      <c r="AD740" s="5">
        <f>SUM(AD726:AD739)</f>
        <v>833</v>
      </c>
      <c r="AJ740" s="3"/>
      <c r="AK740" s="3"/>
      <c r="AL740" s="3"/>
      <c r="AM740" s="3"/>
      <c r="AN740" s="18"/>
      <c r="AO740" s="3"/>
    </row>
    <row r="741" spans="2:41">
      <c r="B741" s="12"/>
      <c r="C741" s="10"/>
      <c r="E741" s="13"/>
      <c r="F741" s="13"/>
      <c r="G741" s="13"/>
      <c r="N741" s="3"/>
      <c r="O741" s="3"/>
      <c r="P741" s="3"/>
      <c r="Q741" s="3"/>
      <c r="R741" s="18"/>
      <c r="S741" s="3"/>
      <c r="V741" s="17"/>
      <c r="X741" s="12"/>
      <c r="Y741" s="10"/>
      <c r="AA741" s="13"/>
      <c r="AB741" s="13"/>
      <c r="AC741" s="13"/>
      <c r="AJ741" s="3"/>
      <c r="AK741" s="3"/>
      <c r="AL741" s="3"/>
      <c r="AM741" s="3"/>
      <c r="AN741" s="18"/>
      <c r="AO741" s="3"/>
    </row>
    <row r="742" spans="2:41">
      <c r="B742" s="12"/>
      <c r="C742" s="10"/>
      <c r="N742" s="212" t="s">
        <v>7</v>
      </c>
      <c r="O742" s="213"/>
      <c r="P742" s="213"/>
      <c r="Q742" s="214"/>
      <c r="R742" s="18">
        <f>SUM(R726:R741)</f>
        <v>1550.1</v>
      </c>
      <c r="S742" s="3"/>
      <c r="V742" s="17"/>
      <c r="X742" s="12"/>
      <c r="Y742" s="10"/>
      <c r="AJ742" s="212" t="s">
        <v>7</v>
      </c>
      <c r="AK742" s="213"/>
      <c r="AL742" s="213"/>
      <c r="AM742" s="214"/>
      <c r="AN742" s="18">
        <f>SUM(AN726:AN741)</f>
        <v>980</v>
      </c>
      <c r="AO742" s="3"/>
    </row>
    <row r="743" spans="2:41">
      <c r="B743" s="12"/>
      <c r="C743" s="10"/>
      <c r="N743" s="125" t="s">
        <v>466</v>
      </c>
      <c r="O743" s="125" t="s">
        <v>468</v>
      </c>
      <c r="P743" s="126">
        <v>45155.81273148</v>
      </c>
      <c r="Q743" s="127">
        <v>56.002000000000002</v>
      </c>
      <c r="R743" s="127">
        <v>98</v>
      </c>
      <c r="S743" s="128" t="s">
        <v>741</v>
      </c>
      <c r="V743" s="17"/>
      <c r="X743" s="12"/>
      <c r="Y743" s="10"/>
    </row>
    <row r="744" spans="2:41">
      <c r="B744" s="12"/>
      <c r="C744" s="10"/>
      <c r="N744" s="125" t="s">
        <v>466</v>
      </c>
      <c r="O744" s="125" t="s">
        <v>468</v>
      </c>
      <c r="P744" s="126">
        <v>45166.229756940003</v>
      </c>
      <c r="Q744" s="127">
        <v>44.573</v>
      </c>
      <c r="R744" s="127">
        <v>78</v>
      </c>
      <c r="S744" s="128" t="s">
        <v>1121</v>
      </c>
      <c r="V744" s="17"/>
      <c r="X744" s="12"/>
      <c r="Y744" s="10"/>
    </row>
    <row r="745" spans="2:41">
      <c r="B745" s="12"/>
      <c r="C745" s="10"/>
      <c r="E745" s="14"/>
      <c r="R745" s="187">
        <f>SUM(R743:R744)</f>
        <v>176</v>
      </c>
      <c r="V745" s="17"/>
      <c r="X745" s="12"/>
      <c r="Y745" s="10"/>
      <c r="AA745" s="14"/>
    </row>
    <row r="746" spans="2:41">
      <c r="B746" s="12"/>
      <c r="C746" s="10"/>
      <c r="V746" s="17"/>
      <c r="X746" s="12"/>
      <c r="Y746" s="10"/>
      <c r="Z746" t="s">
        <v>22</v>
      </c>
      <c r="AA746" t="s">
        <v>21</v>
      </c>
    </row>
    <row r="747" spans="2:41">
      <c r="B747" s="15" t="s">
        <v>18</v>
      </c>
      <c r="C747" s="16">
        <f>SUM(C732:C746)</f>
        <v>3183.54</v>
      </c>
      <c r="V747" s="17"/>
      <c r="X747" s="15" t="s">
        <v>18</v>
      </c>
      <c r="Y747" s="16">
        <f>SUM(Y732:Y746)</f>
        <v>1855.54</v>
      </c>
      <c r="AA747" s="1" t="s">
        <v>19</v>
      </c>
    </row>
    <row r="748" spans="2:41">
      <c r="D748" t="s">
        <v>22</v>
      </c>
      <c r="E748" t="s">
        <v>21</v>
      </c>
      <c r="V748" s="17"/>
    </row>
    <row r="749" spans="2:41">
      <c r="E749" s="1" t="s">
        <v>19</v>
      </c>
      <c r="V749" s="17"/>
      <c r="AA749" s="1"/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>
      <c r="H760" s="216" t="s">
        <v>30</v>
      </c>
      <c r="I760" s="216"/>
      <c r="J760" s="216"/>
      <c r="V760" s="17"/>
      <c r="AA760" s="216" t="s">
        <v>31</v>
      </c>
      <c r="AB760" s="216"/>
      <c r="AC760" s="216"/>
    </row>
    <row r="761" spans="1:43">
      <c r="H761" s="216"/>
      <c r="I761" s="216"/>
      <c r="J761" s="216"/>
      <c r="V761" s="17"/>
      <c r="AA761" s="216"/>
      <c r="AB761" s="216"/>
      <c r="AC761" s="216"/>
    </row>
    <row r="762" spans="1:43" ht="23.25">
      <c r="B762" s="24" t="s">
        <v>69</v>
      </c>
      <c r="V762" s="17"/>
      <c r="X762" s="22" t="s">
        <v>69</v>
      </c>
    </row>
    <row r="763" spans="1:43" ht="26.25">
      <c r="B763" s="23" t="s">
        <v>32</v>
      </c>
      <c r="C763" s="20">
        <f>IF(X724="PAGADO",0,C729)</f>
        <v>-875.54</v>
      </c>
      <c r="E763" s="217" t="s">
        <v>204</v>
      </c>
      <c r="F763" s="217"/>
      <c r="G763" s="217"/>
      <c r="H763" s="217"/>
      <c r="V763" s="17"/>
      <c r="X763" s="23" t="s">
        <v>32</v>
      </c>
      <c r="Y763" s="20">
        <f>IF(B1556="PAGADO",0,C768)</f>
        <v>-2108.614</v>
      </c>
      <c r="AA763" s="217" t="s">
        <v>61</v>
      </c>
      <c r="AB763" s="217"/>
      <c r="AC763" s="217"/>
      <c r="AD763" s="217"/>
      <c r="AK763" s="227" t="s">
        <v>1419</v>
      </c>
      <c r="AL763" s="227"/>
      <c r="AM763" s="227"/>
    </row>
    <row r="764" spans="1:43">
      <c r="B764" s="1" t="s">
        <v>0</v>
      </c>
      <c r="C764" s="19">
        <f>H779</f>
        <v>210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1470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>
      <c r="C765" s="20"/>
      <c r="E765" s="4">
        <v>45108</v>
      </c>
      <c r="F765" s="3" t="s">
        <v>1222</v>
      </c>
      <c r="G765" s="3" t="s">
        <v>1094</v>
      </c>
      <c r="H765" s="5">
        <v>210</v>
      </c>
      <c r="N765" s="25">
        <v>45184</v>
      </c>
      <c r="O765" s="3" t="s">
        <v>431</v>
      </c>
      <c r="P765" s="3"/>
      <c r="Q765" s="3"/>
      <c r="R765" s="18">
        <v>200</v>
      </c>
      <c r="S765" s="3"/>
      <c r="V765" s="17"/>
      <c r="Y765" s="20"/>
      <c r="AA765" s="4">
        <v>45175</v>
      </c>
      <c r="AB765" s="3" t="s">
        <v>412</v>
      </c>
      <c r="AC765" s="3" t="s">
        <v>1433</v>
      </c>
      <c r="AD765" s="5">
        <v>830</v>
      </c>
      <c r="AJ765" s="25">
        <v>45191</v>
      </c>
      <c r="AK765" s="3" t="s">
        <v>1275</v>
      </c>
      <c r="AL765" s="3"/>
      <c r="AM765" s="3"/>
      <c r="AN765" s="18">
        <v>150</v>
      </c>
      <c r="AO765" s="3"/>
    </row>
    <row r="766" spans="1:43">
      <c r="B766" s="1" t="s">
        <v>24</v>
      </c>
      <c r="C766" s="19">
        <f>IF(C763&gt;0,C763+C764,C764)</f>
        <v>210</v>
      </c>
      <c r="E766" s="4"/>
      <c r="F766" s="3"/>
      <c r="G766" s="3"/>
      <c r="H766" s="5"/>
      <c r="N766" s="25">
        <v>45182</v>
      </c>
      <c r="O766" s="3" t="s">
        <v>431</v>
      </c>
      <c r="P766" s="3"/>
      <c r="Q766" s="3"/>
      <c r="R766" s="18">
        <v>400</v>
      </c>
      <c r="S766" s="3"/>
      <c r="V766" s="17"/>
      <c r="X766" s="1" t="s">
        <v>24</v>
      </c>
      <c r="Y766" s="19">
        <f>IF(Y763&gt;0,Y763+Y764,Y764)</f>
        <v>1470</v>
      </c>
      <c r="AA766" s="4">
        <v>45177</v>
      </c>
      <c r="AB766" s="3" t="s">
        <v>412</v>
      </c>
      <c r="AC766" s="3" t="s">
        <v>203</v>
      </c>
      <c r="AD766" s="5">
        <v>615</v>
      </c>
      <c r="AJ766" s="25">
        <v>45191</v>
      </c>
      <c r="AK766" s="3" t="s">
        <v>1420</v>
      </c>
      <c r="AL766" s="3"/>
      <c r="AM766" s="3"/>
      <c r="AN766" s="18">
        <v>280</v>
      </c>
      <c r="AO766" s="3"/>
    </row>
    <row r="767" spans="1:43">
      <c r="B767" s="1" t="s">
        <v>9</v>
      </c>
      <c r="C767" s="20">
        <f>C789</f>
        <v>2318.614</v>
      </c>
      <c r="E767" s="4"/>
      <c r="F767" s="3"/>
      <c r="G767" s="3"/>
      <c r="H767" s="5"/>
      <c r="N767" s="25">
        <v>45188</v>
      </c>
      <c r="O767" s="3" t="s">
        <v>1405</v>
      </c>
      <c r="P767" s="3"/>
      <c r="Q767" s="3"/>
      <c r="R767" s="18">
        <v>200</v>
      </c>
      <c r="S767" s="3"/>
      <c r="V767" s="17"/>
      <c r="X767" s="1" t="s">
        <v>9</v>
      </c>
      <c r="Y767" s="20">
        <f>Y789</f>
        <v>2809.614</v>
      </c>
      <c r="AA767" s="4" t="s">
        <v>1437</v>
      </c>
      <c r="AB767" s="3"/>
      <c r="AC767" s="3"/>
      <c r="AD767" s="5">
        <v>25</v>
      </c>
      <c r="AJ767" s="25">
        <v>45192</v>
      </c>
      <c r="AK767" s="3" t="s">
        <v>431</v>
      </c>
      <c r="AL767" s="3"/>
      <c r="AM767" s="3"/>
      <c r="AN767" s="18">
        <v>156</v>
      </c>
      <c r="AO767" s="3"/>
    </row>
    <row r="768" spans="1:43">
      <c r="B768" s="6" t="s">
        <v>26</v>
      </c>
      <c r="C768" s="21">
        <f>C766-C767</f>
        <v>-2108.614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-1339.614</v>
      </c>
      <c r="AA768" s="4"/>
      <c r="AB768" s="3"/>
      <c r="AC768" s="3"/>
      <c r="AD768" s="5"/>
      <c r="AJ768" s="25">
        <v>45196</v>
      </c>
      <c r="AK768" s="3" t="s">
        <v>431</v>
      </c>
      <c r="AL768" s="3"/>
      <c r="AM768" s="3"/>
      <c r="AN768" s="18">
        <v>115</v>
      </c>
      <c r="AO768" s="3"/>
    </row>
    <row r="769" spans="2:41" ht="23.2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219" t="str">
        <f>IF(Y768&lt;0,"NO PAGAR","COBRAR'")</f>
        <v>NO PAGAR</v>
      </c>
      <c r="Y769" s="219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>
      <c r="B770" s="219" t="str">
        <f>IF(C768&lt;0,"NO PAGAR","COBRAR'")</f>
        <v>NO PAGAR</v>
      </c>
      <c r="C770" s="219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210" t="s">
        <v>9</v>
      </c>
      <c r="C771" s="211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210" t="s">
        <v>9</v>
      </c>
      <c r="Y771" s="211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9" t="str">
        <f>IF(Y729&lt;0,"SALDO ADELANTADO","SALDO A FAVOR '")</f>
        <v>SALDO ADELANTADO</v>
      </c>
      <c r="C772" s="10">
        <f>IF(Y729&lt;=0,Y729*-1)</f>
        <v>1022.54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ADELANTADO</v>
      </c>
      <c r="Y772" s="10">
        <f>IF(C768&lt;=0,C768*-1)</f>
        <v>2108.614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10</v>
      </c>
      <c r="C773" s="10">
        <f>R781</f>
        <v>800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701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13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14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16</v>
      </c>
      <c r="C779" s="10"/>
      <c r="E779" s="212" t="s">
        <v>7</v>
      </c>
      <c r="F779" s="213"/>
      <c r="G779" s="214"/>
      <c r="H779" s="5">
        <f>SUM(H765:H778)</f>
        <v>210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212" t="s">
        <v>7</v>
      </c>
      <c r="AB779" s="213"/>
      <c r="AC779" s="214"/>
      <c r="AD779" s="5">
        <f>SUM(AD765:AD778)</f>
        <v>1470</v>
      </c>
      <c r="AJ779" s="3"/>
      <c r="AK779" s="3"/>
      <c r="AL779" s="3"/>
      <c r="AM779" s="3"/>
      <c r="AN779" s="18"/>
      <c r="AO779" s="3"/>
    </row>
    <row r="780" spans="2:41">
      <c r="B780" s="11" t="s">
        <v>1413</v>
      </c>
      <c r="C780" s="10">
        <f>R788</f>
        <v>496.07399999999996</v>
      </c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>
      <c r="B781" s="12"/>
      <c r="C781" s="10"/>
      <c r="N781" s="212" t="s">
        <v>7</v>
      </c>
      <c r="O781" s="213"/>
      <c r="P781" s="213"/>
      <c r="Q781" s="214"/>
      <c r="R781" s="18">
        <f>SUM(R765:R780)</f>
        <v>800</v>
      </c>
      <c r="S781" s="3"/>
      <c r="V781" s="17"/>
      <c r="X781" s="12"/>
      <c r="Y781" s="10"/>
      <c r="AJ781" s="212" t="s">
        <v>7</v>
      </c>
      <c r="AK781" s="213"/>
      <c r="AL781" s="213"/>
      <c r="AM781" s="214"/>
      <c r="AN781" s="18">
        <f>SUM(AN765:AN780)</f>
        <v>701</v>
      </c>
      <c r="AO781" s="3"/>
    </row>
    <row r="782" spans="2:41">
      <c r="B782" s="12"/>
      <c r="C782" s="10"/>
      <c r="N782" s="125" t="s">
        <v>466</v>
      </c>
      <c r="O782" s="126">
        <v>45170.07579861</v>
      </c>
      <c r="P782" s="125" t="s">
        <v>474</v>
      </c>
      <c r="Q782" s="127">
        <v>77.168999999999997</v>
      </c>
      <c r="R782" s="127">
        <v>135.04599999999999</v>
      </c>
      <c r="S782" s="127">
        <v>315083</v>
      </c>
      <c r="V782" s="17"/>
      <c r="X782" s="12"/>
      <c r="Y782" s="10"/>
    </row>
    <row r="783" spans="2:41">
      <c r="B783" s="12"/>
      <c r="C783" s="10"/>
      <c r="N783" s="125" t="s">
        <v>466</v>
      </c>
      <c r="O783" s="126">
        <v>45176.245243060002</v>
      </c>
      <c r="P783" s="125" t="s">
        <v>474</v>
      </c>
      <c r="Q783" s="127">
        <v>43.433999999999997</v>
      </c>
      <c r="R783" s="127">
        <v>76.010000000000005</v>
      </c>
      <c r="S783" s="127">
        <v>315771</v>
      </c>
      <c r="V783" s="17"/>
      <c r="X783" s="12"/>
      <c r="Y783" s="10"/>
    </row>
    <row r="784" spans="2:41">
      <c r="B784" s="12"/>
      <c r="C784" s="10"/>
      <c r="E784" s="14"/>
      <c r="N784" s="125" t="s">
        <v>466</v>
      </c>
      <c r="O784" s="126">
        <v>45176.923136570003</v>
      </c>
      <c r="P784" s="125" t="s">
        <v>474</v>
      </c>
      <c r="Q784" s="127">
        <v>40.003999999999998</v>
      </c>
      <c r="R784" s="127">
        <v>70.007000000000005</v>
      </c>
      <c r="S784" s="127">
        <v>0</v>
      </c>
      <c r="V784" s="17"/>
      <c r="X784" s="12"/>
      <c r="Y784" s="10"/>
      <c r="AA784" s="14"/>
    </row>
    <row r="785" spans="2:27">
      <c r="B785" s="12"/>
      <c r="C785" s="10"/>
      <c r="N785" s="125" t="s">
        <v>466</v>
      </c>
      <c r="O785" s="126">
        <v>45179.774837960002</v>
      </c>
      <c r="P785" s="125" t="s">
        <v>474</v>
      </c>
      <c r="Q785" s="127">
        <v>59.429000000000002</v>
      </c>
      <c r="R785" s="127">
        <v>104.001</v>
      </c>
      <c r="S785" s="127">
        <v>316777</v>
      </c>
      <c r="V785" s="17"/>
      <c r="X785" s="12"/>
      <c r="Y785" s="10"/>
    </row>
    <row r="786" spans="2:27">
      <c r="B786" s="12"/>
      <c r="C786" s="10"/>
      <c r="N786" s="125" t="s">
        <v>466</v>
      </c>
      <c r="O786" s="126">
        <v>45180.881863429997</v>
      </c>
      <c r="P786" s="125" t="s">
        <v>474</v>
      </c>
      <c r="Q786" s="127">
        <v>40.576999999999998</v>
      </c>
      <c r="R786" s="127">
        <v>71.010000000000005</v>
      </c>
      <c r="S786" s="127">
        <v>0</v>
      </c>
      <c r="V786" s="17"/>
      <c r="X786" s="12"/>
      <c r="Y786" s="10"/>
    </row>
    <row r="787" spans="2:27">
      <c r="B787" s="12"/>
      <c r="C787" s="10"/>
      <c r="N787" s="125" t="s">
        <v>466</v>
      </c>
      <c r="O787" s="126">
        <v>45171.497175930002</v>
      </c>
      <c r="P787" s="125" t="s">
        <v>474</v>
      </c>
      <c r="Q787" s="127">
        <v>22.856000000000002</v>
      </c>
      <c r="R787" s="127">
        <v>40</v>
      </c>
      <c r="S787" s="127">
        <v>315372</v>
      </c>
      <c r="V787" s="17"/>
      <c r="X787" s="12"/>
      <c r="Y787" s="10"/>
    </row>
    <row r="788" spans="2:27">
      <c r="B788" s="12"/>
      <c r="C788" s="10"/>
      <c r="R788" s="187">
        <f>SUM(R782:R787)</f>
        <v>496.07399999999996</v>
      </c>
      <c r="V788" s="17"/>
      <c r="X788" s="12"/>
      <c r="Y788" s="10"/>
    </row>
    <row r="789" spans="2:27">
      <c r="B789" s="15" t="s">
        <v>18</v>
      </c>
      <c r="C789" s="16">
        <f>SUM(C772:C788)</f>
        <v>2318.614</v>
      </c>
      <c r="D789" t="s">
        <v>22</v>
      </c>
      <c r="E789" t="s">
        <v>21</v>
      </c>
      <c r="V789" s="17"/>
      <c r="X789" s="15" t="s">
        <v>18</v>
      </c>
      <c r="Y789" s="16">
        <f>SUM(Y772:Y788)</f>
        <v>2809.614</v>
      </c>
      <c r="Z789" t="s">
        <v>22</v>
      </c>
      <c r="AA789" t="s">
        <v>21</v>
      </c>
    </row>
    <row r="790" spans="2:27">
      <c r="E790" s="1" t="s">
        <v>19</v>
      </c>
      <c r="V790" s="17"/>
      <c r="AA790" s="1" t="s">
        <v>19</v>
      </c>
    </row>
    <row r="791" spans="2:27">
      <c r="V791" s="17"/>
    </row>
    <row r="792" spans="2:27">
      <c r="V792" s="17"/>
    </row>
    <row r="793" spans="2:27">
      <c r="V793" s="17"/>
    </row>
    <row r="794" spans="2:27">
      <c r="V794" s="17"/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  <c r="AC803" s="215" t="s">
        <v>29</v>
      </c>
      <c r="AD803" s="215"/>
      <c r="AE803" s="215"/>
    </row>
    <row r="804" spans="2:41">
      <c r="H804" s="216" t="s">
        <v>28</v>
      </c>
      <c r="I804" s="216"/>
      <c r="J804" s="216"/>
      <c r="V804" s="17"/>
      <c r="AC804" s="215"/>
      <c r="AD804" s="215"/>
      <c r="AE804" s="215"/>
    </row>
    <row r="805" spans="2:41">
      <c r="H805" s="216"/>
      <c r="I805" s="216"/>
      <c r="J805" s="216"/>
      <c r="V805" s="17"/>
      <c r="AC805" s="215"/>
      <c r="AD805" s="215"/>
      <c r="AE805" s="215"/>
    </row>
    <row r="806" spans="2:41">
      <c r="V806" s="17"/>
    </row>
    <row r="807" spans="2:41">
      <c r="V807" s="17"/>
    </row>
    <row r="808" spans="2:41" ht="23.25">
      <c r="B808" s="22" t="s">
        <v>70</v>
      </c>
      <c r="V808" s="17"/>
      <c r="X808" s="22" t="s">
        <v>70</v>
      </c>
    </row>
    <row r="809" spans="2:41" ht="23.25">
      <c r="B809" s="23" t="s">
        <v>32</v>
      </c>
      <c r="C809" s="20">
        <f>IF(X763="PAGADO",0,Y768)</f>
        <v>-1339.614</v>
      </c>
      <c r="E809" s="217" t="s">
        <v>359</v>
      </c>
      <c r="F809" s="217"/>
      <c r="G809" s="217"/>
      <c r="H809" s="217"/>
      <c r="V809" s="17"/>
      <c r="X809" s="23" t="s">
        <v>32</v>
      </c>
      <c r="Y809" s="20">
        <f>IF(B809="PAGADO",0,C814)</f>
        <v>-2229.69</v>
      </c>
      <c r="AA809" s="217" t="s">
        <v>20</v>
      </c>
      <c r="AB809" s="217"/>
      <c r="AC809" s="217"/>
      <c r="AD809" s="217"/>
    </row>
    <row r="810" spans="2:41">
      <c r="B810" s="1" t="s">
        <v>0</v>
      </c>
      <c r="C810" s="19">
        <f>H825</f>
        <v>220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330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>
      <c r="C811" s="20"/>
      <c r="E811" s="4">
        <v>45181</v>
      </c>
      <c r="F811" s="3" t="s">
        <v>1461</v>
      </c>
      <c r="G811" s="3" t="s">
        <v>1462</v>
      </c>
      <c r="H811" s="5">
        <v>90</v>
      </c>
      <c r="I811" s="70"/>
      <c r="N811" s="25">
        <v>45201</v>
      </c>
      <c r="O811" s="3" t="s">
        <v>314</v>
      </c>
      <c r="P811" s="3"/>
      <c r="Q811" s="3"/>
      <c r="R811" s="18">
        <v>480</v>
      </c>
      <c r="S811" s="3"/>
      <c r="V811" s="17"/>
      <c r="Y811" s="20"/>
      <c r="AA811" s="4">
        <v>45187</v>
      </c>
      <c r="AB811" s="3" t="s">
        <v>111</v>
      </c>
      <c r="AC811" s="3" t="s">
        <v>1532</v>
      </c>
      <c r="AD811" s="5">
        <v>330</v>
      </c>
      <c r="AJ811" s="25">
        <v>45205</v>
      </c>
      <c r="AK811" s="3" t="s">
        <v>431</v>
      </c>
      <c r="AL811" s="3"/>
      <c r="AM811" s="3"/>
      <c r="AN811" s="18">
        <v>200</v>
      </c>
      <c r="AO811" s="3"/>
    </row>
    <row r="812" spans="2:41">
      <c r="B812" s="1" t="s">
        <v>24</v>
      </c>
      <c r="C812" s="19">
        <f>IF(C809&gt;0,C809+C810,C810)</f>
        <v>220</v>
      </c>
      <c r="E812" s="4">
        <v>45180</v>
      </c>
      <c r="F812" s="3" t="s">
        <v>292</v>
      </c>
      <c r="G812" s="3" t="s">
        <v>1464</v>
      </c>
      <c r="H812" s="5">
        <v>130</v>
      </c>
      <c r="N812" s="25">
        <v>45202</v>
      </c>
      <c r="O812" s="3" t="s">
        <v>1457</v>
      </c>
      <c r="P812" s="3"/>
      <c r="Q812" s="3"/>
      <c r="R812" s="18">
        <v>14</v>
      </c>
      <c r="S812" s="3"/>
      <c r="V812" s="17"/>
      <c r="X812" s="1" t="s">
        <v>24</v>
      </c>
      <c r="Y812" s="19">
        <f>IF(Y809&gt;0,Y810+Y809,Y810)</f>
        <v>330</v>
      </c>
      <c r="AA812" s="4"/>
      <c r="AB812" s="3"/>
      <c r="AC812" s="3"/>
      <c r="AD812" s="5"/>
      <c r="AJ812" s="25">
        <v>45209</v>
      </c>
      <c r="AK812" s="3" t="s">
        <v>1535</v>
      </c>
      <c r="AL812" s="3"/>
      <c r="AM812" s="3"/>
      <c r="AN812" s="18">
        <v>59.1</v>
      </c>
      <c r="AO812" s="3"/>
    </row>
    <row r="813" spans="2:41">
      <c r="B813" s="1" t="s">
        <v>9</v>
      </c>
      <c r="C813" s="20">
        <f>C836</f>
        <v>2449.69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2838.79</v>
      </c>
      <c r="AA813" s="4"/>
      <c r="AB813" s="3"/>
      <c r="AC813" s="3"/>
      <c r="AD813" s="5"/>
      <c r="AJ813" s="25">
        <v>45212</v>
      </c>
      <c r="AK813" s="3" t="s">
        <v>431</v>
      </c>
      <c r="AL813" s="3"/>
      <c r="AM813" s="3"/>
      <c r="AN813" s="18">
        <v>350</v>
      </c>
      <c r="AO813" s="3"/>
    </row>
    <row r="814" spans="2:41">
      <c r="B814" s="6" t="s">
        <v>25</v>
      </c>
      <c r="C814" s="21">
        <f>C812-C813</f>
        <v>-2229.69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-2508.79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>
      <c r="B815" s="218" t="str">
        <f>IF(C814&lt;0,"NO PAGAR","COBRAR")</f>
        <v>NO PAGAR</v>
      </c>
      <c r="C815" s="218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218" t="str">
        <f>IF(Y814&lt;0,"NO PAGAR","COBRAR")</f>
        <v>NO PAGAR</v>
      </c>
      <c r="Y815" s="218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210" t="s">
        <v>9</v>
      </c>
      <c r="C816" s="211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210" t="s">
        <v>9</v>
      </c>
      <c r="Y816" s="211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9" t="str">
        <f>IF(C850&lt;0,"SALDO A FAVOR","SALDO ADELANTAD0'")</f>
        <v>SALDO ADELANTAD0'</v>
      </c>
      <c r="C817" s="10">
        <f>IF(Y768&lt;=0,Y768*-1)</f>
        <v>1339.614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ADELANTADO</v>
      </c>
      <c r="Y817" s="10">
        <f>IF(C814&lt;=0,C814*-1)</f>
        <v>2229.69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10</v>
      </c>
      <c r="C818" s="10">
        <f>R827</f>
        <v>494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609.1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11</v>
      </c>
      <c r="C819" s="10">
        <v>150</v>
      </c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13</v>
      </c>
      <c r="C821" s="10">
        <v>20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1510</v>
      </c>
      <c r="C824" s="10">
        <v>48.66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1507</v>
      </c>
      <c r="C825" s="10">
        <f>S832</f>
        <v>397.416</v>
      </c>
      <c r="E825" s="212" t="s">
        <v>7</v>
      </c>
      <c r="F825" s="213"/>
      <c r="G825" s="214"/>
      <c r="H825" s="5">
        <f>SUM(H811:H824)</f>
        <v>220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212" t="s">
        <v>7</v>
      </c>
      <c r="AB825" s="213"/>
      <c r="AC825" s="214"/>
      <c r="AD825" s="5">
        <f>SUM(AD811:AD824)</f>
        <v>330</v>
      </c>
      <c r="AJ825" s="3"/>
      <c r="AK825" s="3"/>
      <c r="AL825" s="3"/>
      <c r="AM825" s="3"/>
      <c r="AN825" s="18"/>
      <c r="AO825" s="3"/>
    </row>
    <row r="826" spans="2:41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>
      <c r="B827" s="12"/>
      <c r="C827" s="10"/>
      <c r="N827" s="212" t="s">
        <v>7</v>
      </c>
      <c r="O827" s="213"/>
      <c r="P827" s="213"/>
      <c r="Q827" s="214"/>
      <c r="R827" s="18">
        <f>SUM(R811:R826)</f>
        <v>494</v>
      </c>
      <c r="S827" s="3"/>
      <c r="V827" s="17"/>
      <c r="X827" s="12"/>
      <c r="Y827" s="10"/>
      <c r="AJ827" s="212" t="s">
        <v>7</v>
      </c>
      <c r="AK827" s="213"/>
      <c r="AL827" s="213"/>
      <c r="AM827" s="214"/>
      <c r="AN827" s="18">
        <f>SUM(AN811:AN826)</f>
        <v>609.1</v>
      </c>
      <c r="AO827" s="3"/>
    </row>
    <row r="828" spans="2:41">
      <c r="B828" s="12"/>
      <c r="C828" s="10"/>
      <c r="N828" s="125" t="s">
        <v>466</v>
      </c>
      <c r="O828" s="126">
        <v>45191.87331019</v>
      </c>
      <c r="P828" s="125" t="s">
        <v>1481</v>
      </c>
      <c r="Q828" s="125" t="s">
        <v>474</v>
      </c>
      <c r="R828" s="127">
        <v>74.289000000000001</v>
      </c>
      <c r="S828" s="127">
        <v>130.006</v>
      </c>
      <c r="T828" s="130"/>
      <c r="V828" s="17"/>
      <c r="X828" s="12"/>
      <c r="Y828" s="10"/>
    </row>
    <row r="829" spans="2:41">
      <c r="B829" s="12"/>
      <c r="C829" s="10"/>
      <c r="N829" s="125" t="s">
        <v>466</v>
      </c>
      <c r="O829" s="126">
        <v>45187.545462959999</v>
      </c>
      <c r="P829" s="125" t="s">
        <v>1480</v>
      </c>
      <c r="Q829" s="125" t="s">
        <v>474</v>
      </c>
      <c r="R829" s="127">
        <v>48.283999999999999</v>
      </c>
      <c r="S829" s="127">
        <v>84.5</v>
      </c>
      <c r="T829" s="128" t="s">
        <v>1122</v>
      </c>
      <c r="V829" s="17"/>
      <c r="X829" s="12"/>
      <c r="Y829" s="10"/>
    </row>
    <row r="830" spans="2:41">
      <c r="B830" s="12"/>
      <c r="C830" s="10"/>
      <c r="E830" s="14"/>
      <c r="N830" s="125" t="s">
        <v>466</v>
      </c>
      <c r="O830" s="126">
        <v>45190.80847222</v>
      </c>
      <c r="P830" s="125" t="s">
        <v>1479</v>
      </c>
      <c r="Q830" s="125" t="s">
        <v>474</v>
      </c>
      <c r="R830" s="127">
        <v>70.228999999999999</v>
      </c>
      <c r="S830" s="127">
        <v>122.9</v>
      </c>
      <c r="T830" s="128" t="s">
        <v>1478</v>
      </c>
      <c r="V830" s="17"/>
      <c r="X830" s="12"/>
      <c r="Y830" s="10"/>
      <c r="AA830" s="14"/>
    </row>
    <row r="831" spans="2:41">
      <c r="B831" s="12"/>
      <c r="C831" s="10"/>
      <c r="N831" s="125" t="s">
        <v>466</v>
      </c>
      <c r="O831" s="126">
        <v>45195.646377320001</v>
      </c>
      <c r="P831" s="125" t="s">
        <v>1477</v>
      </c>
      <c r="Q831" s="125" t="s">
        <v>474</v>
      </c>
      <c r="R831" s="127">
        <v>34.29</v>
      </c>
      <c r="S831" s="127">
        <v>60.01</v>
      </c>
      <c r="T831" s="128" t="s">
        <v>1121</v>
      </c>
      <c r="V831" s="17"/>
      <c r="X831" s="12"/>
      <c r="Y831" s="10"/>
    </row>
    <row r="832" spans="2:41">
      <c r="B832" s="12"/>
      <c r="C832" s="10"/>
      <c r="S832" s="187">
        <f>SUM(S828:S831)</f>
        <v>397.416</v>
      </c>
      <c r="V832" s="17"/>
      <c r="X832" s="12"/>
      <c r="Y832" s="10"/>
    </row>
    <row r="833" spans="1:43">
      <c r="B833" s="12"/>
      <c r="C833" s="10"/>
      <c r="V833" s="17"/>
      <c r="X833" s="12"/>
      <c r="Y833" s="10"/>
    </row>
    <row r="834" spans="1:43">
      <c r="B834" s="12"/>
      <c r="C834" s="10"/>
      <c r="V834" s="17"/>
      <c r="X834" s="12"/>
      <c r="Y834" s="10"/>
    </row>
    <row r="835" spans="1:43">
      <c r="B835" s="11"/>
      <c r="C835" s="10"/>
      <c r="V835" s="17"/>
      <c r="X835" s="11"/>
      <c r="Y835" s="10"/>
    </row>
    <row r="836" spans="1:43">
      <c r="B836" s="15" t="s">
        <v>18</v>
      </c>
      <c r="C836" s="16">
        <f>SUM(C817:C835)</f>
        <v>2449.69</v>
      </c>
      <c r="V836" s="17"/>
      <c r="X836" s="15" t="s">
        <v>18</v>
      </c>
      <c r="Y836" s="16">
        <f>SUM(Y817:Y835)</f>
        <v>2838.79</v>
      </c>
    </row>
    <row r="837" spans="1:43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3">
      <c r="E838" s="1" t="s">
        <v>19</v>
      </c>
      <c r="V838" s="17"/>
      <c r="AA838" s="1" t="s">
        <v>19</v>
      </c>
    </row>
    <row r="839" spans="1:43">
      <c r="V839" s="17"/>
    </row>
    <row r="840" spans="1:43">
      <c r="V840" s="17"/>
    </row>
    <row r="841" spans="1:43">
      <c r="V841" s="17"/>
    </row>
    <row r="842" spans="1:43">
      <c r="V842" s="17"/>
    </row>
    <row r="843" spans="1:43">
      <c r="V843" s="17"/>
    </row>
    <row r="844" spans="1:43">
      <c r="V844" s="17"/>
    </row>
    <row r="845" spans="1:4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spans="1:43">
      <c r="V848" s="17"/>
    </row>
    <row r="849" spans="2:41">
      <c r="H849" s="216" t="s">
        <v>30</v>
      </c>
      <c r="I849" s="216"/>
      <c r="J849" s="216"/>
      <c r="V849" s="17"/>
      <c r="AA849" s="233" t="s">
        <v>31</v>
      </c>
      <c r="AB849" s="233"/>
      <c r="AC849" s="233"/>
    </row>
    <row r="850" spans="2:41">
      <c r="H850" s="216"/>
      <c r="I850" s="216"/>
      <c r="J850" s="216"/>
      <c r="V850" s="17"/>
      <c r="AA850" s="233"/>
      <c r="AB850" s="233"/>
      <c r="AC850" s="233"/>
    </row>
    <row r="851" spans="2:41" ht="23.25">
      <c r="B851" s="24" t="s">
        <v>70</v>
      </c>
      <c r="V851" s="17"/>
      <c r="X851" s="199" t="s">
        <v>70</v>
      </c>
    </row>
    <row r="852" spans="2:41" ht="26.25">
      <c r="B852" s="23" t="s">
        <v>32</v>
      </c>
      <c r="C852" s="20">
        <f>IF(X809="PAGADO",0,C814)</f>
        <v>-2229.69</v>
      </c>
      <c r="E852" s="217" t="s">
        <v>204</v>
      </c>
      <c r="F852" s="217"/>
      <c r="G852" s="217"/>
      <c r="H852" s="217"/>
      <c r="V852" s="17"/>
      <c r="X852" s="200" t="s">
        <v>32</v>
      </c>
      <c r="Y852" s="20">
        <f>IF(B1649="PAGADO",0,C857)</f>
        <v>-2066.6309999999999</v>
      </c>
      <c r="AA852" s="234" t="s">
        <v>204</v>
      </c>
      <c r="AB852" s="234"/>
      <c r="AC852" s="234"/>
      <c r="AD852" s="234"/>
      <c r="AK852" s="227" t="s">
        <v>10</v>
      </c>
      <c r="AL852" s="227"/>
      <c r="AM852" s="227"/>
      <c r="AN852" s="227"/>
    </row>
    <row r="853" spans="2:41">
      <c r="B853" s="1" t="s">
        <v>0</v>
      </c>
      <c r="C853" s="19">
        <f>H868</f>
        <v>980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2090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>
        <v>45168</v>
      </c>
      <c r="F854" s="3" t="s">
        <v>199</v>
      </c>
      <c r="G854" s="3" t="s">
        <v>203</v>
      </c>
      <c r="H854" s="5">
        <v>580</v>
      </c>
      <c r="N854" s="25">
        <v>45216</v>
      </c>
      <c r="O854" s="3" t="s">
        <v>110</v>
      </c>
      <c r="P854" s="3"/>
      <c r="Q854" s="3"/>
      <c r="R854" s="18">
        <v>66.83</v>
      </c>
      <c r="S854" s="3"/>
      <c r="V854" s="17"/>
      <c r="Y854" s="20"/>
      <c r="AA854" s="4">
        <v>45187</v>
      </c>
      <c r="AB854" s="3" t="s">
        <v>1570</v>
      </c>
      <c r="AC854" s="3" t="s">
        <v>275</v>
      </c>
      <c r="AD854" s="5">
        <v>160</v>
      </c>
      <c r="AJ854" s="25">
        <v>45218</v>
      </c>
      <c r="AK854" s="3" t="s">
        <v>431</v>
      </c>
      <c r="AL854" s="3"/>
      <c r="AM854" s="3"/>
      <c r="AN854" s="18">
        <v>280</v>
      </c>
      <c r="AO854" s="3"/>
    </row>
    <row r="855" spans="2:41">
      <c r="B855" s="1" t="s">
        <v>24</v>
      </c>
      <c r="C855" s="19">
        <f>IF(C852&gt;0,C852+C853,C853)</f>
        <v>980</v>
      </c>
      <c r="E855" s="4">
        <v>45194</v>
      </c>
      <c r="F855" s="3" t="s">
        <v>412</v>
      </c>
      <c r="G855" s="3" t="s">
        <v>200</v>
      </c>
      <c r="H855" s="5">
        <v>200</v>
      </c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IF(Y852&gt;0,Y852+Y853,Y853)</f>
        <v>2090</v>
      </c>
      <c r="AA855" s="4">
        <v>45190</v>
      </c>
      <c r="AB855" s="3" t="s">
        <v>1570</v>
      </c>
      <c r="AC855" s="3" t="s">
        <v>275</v>
      </c>
      <c r="AD855" s="5">
        <v>210</v>
      </c>
      <c r="AJ855" s="25">
        <v>45222</v>
      </c>
      <c r="AK855" s="3" t="s">
        <v>431</v>
      </c>
      <c r="AL855" s="3"/>
      <c r="AM855" s="3"/>
      <c r="AN855" s="18">
        <v>240</v>
      </c>
      <c r="AO855" s="3"/>
    </row>
    <row r="856" spans="2:41">
      <c r="B856" s="1" t="s">
        <v>9</v>
      </c>
      <c r="C856" s="20">
        <f>C877</f>
        <v>3046.6309999999999</v>
      </c>
      <c r="E856" s="4">
        <v>45198</v>
      </c>
      <c r="F856" s="3" t="s">
        <v>412</v>
      </c>
      <c r="G856" s="3" t="s">
        <v>200</v>
      </c>
      <c r="H856" s="5">
        <v>200</v>
      </c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Y877</f>
        <v>2756.6309999999999</v>
      </c>
      <c r="AA856" s="4">
        <v>45220</v>
      </c>
      <c r="AB856" s="3" t="s">
        <v>1570</v>
      </c>
      <c r="AC856" s="3" t="s">
        <v>275</v>
      </c>
      <c r="AD856" s="5">
        <v>580</v>
      </c>
      <c r="AJ856" s="25">
        <v>45222</v>
      </c>
      <c r="AK856" s="3" t="s">
        <v>1385</v>
      </c>
      <c r="AL856" s="3"/>
      <c r="AM856" s="3"/>
      <c r="AN856" s="18">
        <v>100</v>
      </c>
      <c r="AO856" s="3"/>
    </row>
    <row r="857" spans="2:41">
      <c r="B857" s="6" t="s">
        <v>26</v>
      </c>
      <c r="C857" s="21">
        <f>C855-C856</f>
        <v>-2066.6309999999999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27</v>
      </c>
      <c r="Y857" s="21">
        <f>Y855-Y856</f>
        <v>-666.63099999999986</v>
      </c>
      <c r="AA857" s="4">
        <v>45196</v>
      </c>
      <c r="AB857" s="3" t="s">
        <v>85</v>
      </c>
      <c r="AC857" s="3" t="s">
        <v>86</v>
      </c>
      <c r="AD857" s="5">
        <v>200</v>
      </c>
      <c r="AJ857" s="25">
        <v>45223</v>
      </c>
      <c r="AK857" s="3" t="s">
        <v>110</v>
      </c>
      <c r="AL857" s="3"/>
      <c r="AM857" s="3"/>
      <c r="AN857" s="18">
        <v>70</v>
      </c>
      <c r="AO857" s="3"/>
    </row>
    <row r="858" spans="2:41">
      <c r="B858" s="6"/>
      <c r="C858" s="7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235" t="str">
        <f>IF(Y857&lt;0,"NO PAGAR","COBRAR'")</f>
        <v>NO PAGAR</v>
      </c>
      <c r="Y858" s="235"/>
      <c r="AA858" s="4">
        <v>45203</v>
      </c>
      <c r="AB858" s="3" t="s">
        <v>85</v>
      </c>
      <c r="AC858" s="3" t="s">
        <v>86</v>
      </c>
      <c r="AD858" s="5">
        <v>150</v>
      </c>
      <c r="AJ858" s="3"/>
      <c r="AK858" s="3"/>
      <c r="AL858" s="3"/>
      <c r="AM858" s="3"/>
      <c r="AN858" s="18"/>
      <c r="AO858" s="3"/>
    </row>
    <row r="859" spans="2:41" ht="23.25">
      <c r="B859" s="219" t="str">
        <f>IF(C857&lt;0,"NO PAGAR","COBRAR'")</f>
        <v>NO PAGAR</v>
      </c>
      <c r="C859" s="219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/>
      <c r="Y859" s="8"/>
      <c r="AA859" s="4">
        <v>45205</v>
      </c>
      <c r="AB859" s="3" t="s">
        <v>85</v>
      </c>
      <c r="AC859" s="3" t="s">
        <v>86</v>
      </c>
      <c r="AD859" s="5">
        <v>200</v>
      </c>
      <c r="AJ859" s="3"/>
      <c r="AK859" s="3"/>
      <c r="AL859" s="3"/>
      <c r="AM859" s="3"/>
      <c r="AN859" s="18"/>
      <c r="AO859" s="3"/>
    </row>
    <row r="860" spans="2:41">
      <c r="B860" s="210" t="s">
        <v>9</v>
      </c>
      <c r="C860" s="211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210" t="s">
        <v>9</v>
      </c>
      <c r="Y860" s="211"/>
      <c r="AA860" s="4">
        <v>45208</v>
      </c>
      <c r="AB860" s="3" t="s">
        <v>85</v>
      </c>
      <c r="AC860" s="3" t="s">
        <v>86</v>
      </c>
      <c r="AD860" s="5">
        <v>200</v>
      </c>
      <c r="AJ860" s="3"/>
      <c r="AK860" s="3"/>
      <c r="AL860" s="3"/>
      <c r="AM860" s="3"/>
      <c r="AN860" s="18"/>
      <c r="AO860" s="3"/>
    </row>
    <row r="861" spans="2:41">
      <c r="B861" s="9" t="str">
        <f>IF(Y814&lt;0,"SALDO ADELANTADO","SALDO A FAVOR '")</f>
        <v>SALDO ADELANTADO</v>
      </c>
      <c r="C861" s="10">
        <f>IF(Y814&lt;=0,Y814*-1)</f>
        <v>2508.79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tr">
        <f>IF(C857&lt;0,"SALDO ADELANTADO","SALDO A FAVOR'")</f>
        <v>SALDO ADELANTADO</v>
      </c>
      <c r="Y861" s="10">
        <f>IF(C857&lt;=0,C857*-1)</f>
        <v>2066.6309999999999</v>
      </c>
      <c r="AA861" s="4">
        <v>45212</v>
      </c>
      <c r="AB861" s="3" t="s">
        <v>85</v>
      </c>
      <c r="AC861" s="3" t="s">
        <v>86</v>
      </c>
      <c r="AD861" s="5">
        <v>200</v>
      </c>
      <c r="AJ861" s="3"/>
      <c r="AK861" s="3"/>
      <c r="AL861" s="3"/>
      <c r="AM861" s="3"/>
      <c r="AN861" s="18"/>
      <c r="AO861" s="3"/>
    </row>
    <row r="862" spans="2:41">
      <c r="B862" s="11" t="s">
        <v>10</v>
      </c>
      <c r="C862" s="10">
        <f>R870</f>
        <v>66.83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AN870</f>
        <v>690</v>
      </c>
      <c r="AA862" s="4">
        <v>45155</v>
      </c>
      <c r="AB862" s="3" t="s">
        <v>168</v>
      </c>
      <c r="AC862" s="3" t="s">
        <v>152</v>
      </c>
      <c r="AD862" s="5">
        <v>190</v>
      </c>
      <c r="AJ862" s="3"/>
      <c r="AK862" s="3"/>
      <c r="AL862" s="3"/>
      <c r="AM862" s="3"/>
      <c r="AN862" s="18"/>
      <c r="AO862" s="3"/>
    </row>
    <row r="863" spans="2:41">
      <c r="B863" s="11" t="s">
        <v>11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16</v>
      </c>
      <c r="C868" s="10"/>
      <c r="E868" s="212" t="s">
        <v>7</v>
      </c>
      <c r="F868" s="213"/>
      <c r="G868" s="214"/>
      <c r="H868" s="5">
        <f>SUM(H854:H867)</f>
        <v>980</v>
      </c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212" t="s">
        <v>7</v>
      </c>
      <c r="AB868" s="213"/>
      <c r="AC868" s="214"/>
      <c r="AD868" s="5">
        <f>SUM(AD854:AD867)</f>
        <v>2090</v>
      </c>
      <c r="AJ868" s="3"/>
      <c r="AK868" s="3"/>
      <c r="AL868" s="3"/>
      <c r="AM868" s="3"/>
      <c r="AN868" s="18"/>
      <c r="AO868" s="3"/>
    </row>
    <row r="869" spans="2:41">
      <c r="B869" s="11" t="s">
        <v>1560</v>
      </c>
      <c r="C869" s="10">
        <f>R876</f>
        <v>471.01099999999997</v>
      </c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212" t="s">
        <v>7</v>
      </c>
      <c r="O870" s="213"/>
      <c r="P870" s="213"/>
      <c r="Q870" s="214"/>
      <c r="R870" s="18">
        <f>SUM(R854:R869)</f>
        <v>66.83</v>
      </c>
      <c r="S870" s="3"/>
      <c r="V870" s="17"/>
      <c r="X870" s="11"/>
      <c r="Y870" s="10"/>
      <c r="AJ870" s="212" t="s">
        <v>7</v>
      </c>
      <c r="AK870" s="213"/>
      <c r="AL870" s="213"/>
      <c r="AM870" s="214"/>
      <c r="AN870" s="18">
        <f>SUM(AN854:AN869)</f>
        <v>690</v>
      </c>
      <c r="AO870" s="3"/>
    </row>
    <row r="871" spans="2:41">
      <c r="B871" s="12"/>
      <c r="C871" s="10"/>
      <c r="N871" t="s">
        <v>1556</v>
      </c>
      <c r="O871" s="196">
        <v>44995</v>
      </c>
      <c r="P871" t="s">
        <v>466</v>
      </c>
      <c r="Q871" t="s">
        <v>474</v>
      </c>
      <c r="R871">
        <v>80</v>
      </c>
      <c r="S871">
        <v>45.712000000000003</v>
      </c>
      <c r="V871" s="17"/>
      <c r="X871" s="11"/>
      <c r="Y871" s="10"/>
    </row>
    <row r="872" spans="2:41">
      <c r="B872" s="12"/>
      <c r="C872" s="10"/>
      <c r="N872" t="s">
        <v>1556</v>
      </c>
      <c r="O872" s="196">
        <v>45148</v>
      </c>
      <c r="P872" t="s">
        <v>466</v>
      </c>
      <c r="Q872" t="s">
        <v>474</v>
      </c>
      <c r="R872">
        <v>108</v>
      </c>
      <c r="S872">
        <v>61.713999999999999</v>
      </c>
      <c r="V872" s="17"/>
      <c r="X872" s="11"/>
      <c r="Y872" s="10"/>
    </row>
    <row r="873" spans="2:41">
      <c r="B873" s="12"/>
      <c r="C873" s="10"/>
      <c r="E873" s="14"/>
      <c r="N873" t="s">
        <v>1556</v>
      </c>
      <c r="O873" s="196">
        <v>45270</v>
      </c>
      <c r="P873" t="s">
        <v>466</v>
      </c>
      <c r="Q873" t="s">
        <v>474</v>
      </c>
      <c r="R873">
        <v>92</v>
      </c>
      <c r="S873">
        <v>52.57</v>
      </c>
      <c r="V873" s="17"/>
      <c r="X873" s="11"/>
      <c r="Y873" s="10"/>
      <c r="AA873" s="14"/>
    </row>
    <row r="874" spans="2:41">
      <c r="B874" s="12"/>
      <c r="C874" s="10"/>
      <c r="N874" t="s">
        <v>1556</v>
      </c>
      <c r="O874" s="196">
        <v>45270</v>
      </c>
      <c r="P874" t="s">
        <v>466</v>
      </c>
      <c r="Q874" t="s">
        <v>474</v>
      </c>
      <c r="R874">
        <v>116.011</v>
      </c>
      <c r="S874">
        <v>66.292000000000002</v>
      </c>
      <c r="V874" s="17"/>
      <c r="X874" s="11"/>
      <c r="Y874" s="10"/>
    </row>
    <row r="875" spans="2:41">
      <c r="B875" s="12"/>
      <c r="C875" s="10"/>
      <c r="N875" t="s">
        <v>1556</v>
      </c>
      <c r="O875" t="s">
        <v>1557</v>
      </c>
      <c r="P875" t="s">
        <v>466</v>
      </c>
      <c r="Q875" t="s">
        <v>474</v>
      </c>
      <c r="R875">
        <v>75</v>
      </c>
      <c r="S875">
        <v>42.856999999999999</v>
      </c>
      <c r="V875" s="17"/>
      <c r="X875" s="11"/>
      <c r="Y875" s="10"/>
    </row>
    <row r="876" spans="2:41">
      <c r="B876" s="12"/>
      <c r="C876" s="10"/>
      <c r="R876">
        <f>SUM(R871:R875)</f>
        <v>471.01099999999997</v>
      </c>
      <c r="V876" s="17"/>
      <c r="X876" s="11"/>
      <c r="Y876" s="10"/>
    </row>
    <row r="877" spans="2:41">
      <c r="B877" s="15" t="s">
        <v>18</v>
      </c>
      <c r="C877" s="16">
        <f>SUM(C861:C876)</f>
        <v>3046.6309999999999</v>
      </c>
      <c r="D877" t="s">
        <v>22</v>
      </c>
      <c r="E877" t="s">
        <v>21</v>
      </c>
      <c r="V877" s="17"/>
      <c r="X877" s="15" t="s">
        <v>18</v>
      </c>
      <c r="Y877" s="16">
        <f>SUM(Y861:Y876)</f>
        <v>2756.6309999999999</v>
      </c>
      <c r="Z877" t="s">
        <v>22</v>
      </c>
      <c r="AA877" t="s">
        <v>21</v>
      </c>
    </row>
    <row r="878" spans="2:41">
      <c r="E878" s="1" t="s">
        <v>19</v>
      </c>
      <c r="V878" s="17"/>
      <c r="AA878" s="1" t="s">
        <v>19</v>
      </c>
    </row>
    <row r="879" spans="2:41">
      <c r="V879" s="17"/>
    </row>
    <row r="880" spans="2:41">
      <c r="V880" s="17"/>
    </row>
    <row r="881" spans="8:31">
      <c r="V881" s="17"/>
    </row>
    <row r="882" spans="8:31">
      <c r="V882" s="17"/>
    </row>
    <row r="883" spans="8:31">
      <c r="V883" s="17"/>
    </row>
    <row r="884" spans="8:31">
      <c r="V884" s="17"/>
    </row>
    <row r="885" spans="8:31">
      <c r="V885" s="17"/>
    </row>
    <row r="886" spans="8:31">
      <c r="V886" s="17"/>
    </row>
    <row r="887" spans="8:31">
      <c r="V887" s="17"/>
    </row>
    <row r="888" spans="8:31">
      <c r="V888" s="17"/>
    </row>
    <row r="889" spans="8:31">
      <c r="V889" s="17"/>
    </row>
    <row r="890" spans="8:31">
      <c r="V890" s="17"/>
    </row>
    <row r="891" spans="8:31">
      <c r="V891" s="17"/>
    </row>
    <row r="892" spans="8:31">
      <c r="V892" s="17"/>
      <c r="AC892" s="215" t="s">
        <v>29</v>
      </c>
      <c r="AD892" s="215"/>
      <c r="AE892" s="215"/>
    </row>
    <row r="893" spans="8:31">
      <c r="H893" s="216" t="s">
        <v>28</v>
      </c>
      <c r="I893" s="216"/>
      <c r="J893" s="216"/>
      <c r="V893" s="17"/>
      <c r="AC893" s="215"/>
      <c r="AD893" s="215"/>
      <c r="AE893" s="215"/>
    </row>
    <row r="894" spans="8:31">
      <c r="H894" s="216"/>
      <c r="I894" s="216"/>
      <c r="J894" s="216"/>
      <c r="V894" s="17"/>
      <c r="AC894" s="215"/>
      <c r="AD894" s="215"/>
      <c r="AE894" s="215"/>
    </row>
    <row r="895" spans="8:31">
      <c r="V895" s="17"/>
    </row>
    <row r="896" spans="8:31">
      <c r="V896" s="17"/>
    </row>
    <row r="897" spans="2:41" ht="23.25">
      <c r="B897" s="22" t="s">
        <v>71</v>
      </c>
      <c r="V897" s="17"/>
      <c r="X897" s="22" t="s">
        <v>71</v>
      </c>
    </row>
    <row r="898" spans="2:41" ht="23.25">
      <c r="B898" s="23" t="s">
        <v>32</v>
      </c>
      <c r="C898" s="20">
        <f>IF(X852="PAGADO",0,Y857)</f>
        <v>-666.63099999999986</v>
      </c>
      <c r="E898" s="217" t="s">
        <v>204</v>
      </c>
      <c r="F898" s="217"/>
      <c r="G898" s="217"/>
      <c r="H898" s="217"/>
      <c r="V898" s="17"/>
      <c r="X898" s="23" t="s">
        <v>32</v>
      </c>
      <c r="Y898" s="20">
        <f>IF(B898="PAGADO",0,C903)</f>
        <v>-387.92099999999982</v>
      </c>
      <c r="AA898" s="217" t="s">
        <v>204</v>
      </c>
      <c r="AB898" s="217"/>
      <c r="AC898" s="217"/>
      <c r="AD898" s="217"/>
    </row>
    <row r="899" spans="2:41">
      <c r="B899" s="1" t="s">
        <v>0</v>
      </c>
      <c r="C899" s="19">
        <f>H914</f>
        <v>1400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570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>
      <c r="C900" s="20"/>
      <c r="E900" s="4">
        <v>45226</v>
      </c>
      <c r="F900" s="3" t="s">
        <v>1614</v>
      </c>
      <c r="G900" s="3" t="s">
        <v>261</v>
      </c>
      <c r="H900" s="5">
        <v>210</v>
      </c>
      <c r="N900" s="25">
        <v>45226</v>
      </c>
      <c r="O900" s="3" t="s">
        <v>110</v>
      </c>
      <c r="P900" s="3"/>
      <c r="Q900" s="3"/>
      <c r="R900" s="18">
        <v>280</v>
      </c>
      <c r="S900" s="3"/>
      <c r="V900" s="17"/>
      <c r="Y900" s="20"/>
      <c r="AA900" s="4">
        <v>45202</v>
      </c>
      <c r="AB900" s="3" t="s">
        <v>1206</v>
      </c>
      <c r="AC900" s="3" t="s">
        <v>1209</v>
      </c>
      <c r="AD900" s="5">
        <v>285</v>
      </c>
      <c r="AJ900" s="25">
        <v>45237</v>
      </c>
      <c r="AK900" s="3" t="s">
        <v>110</v>
      </c>
      <c r="AL900" s="3"/>
      <c r="AM900" s="3"/>
      <c r="AN900" s="18">
        <v>500</v>
      </c>
      <c r="AO900" s="3"/>
    </row>
    <row r="901" spans="2:41">
      <c r="B901" s="1" t="s">
        <v>24</v>
      </c>
      <c r="C901" s="19">
        <f>IF(C898&gt;0,C898+C899,C899)</f>
        <v>1400</v>
      </c>
      <c r="E901" s="4">
        <v>45217</v>
      </c>
      <c r="F901" s="3" t="s">
        <v>412</v>
      </c>
      <c r="G901" s="3" t="s">
        <v>200</v>
      </c>
      <c r="H901" s="5">
        <v>200</v>
      </c>
      <c r="N901" s="25">
        <v>45231</v>
      </c>
      <c r="O901" s="3" t="s">
        <v>110</v>
      </c>
      <c r="P901" s="3"/>
      <c r="Q901" s="3"/>
      <c r="R901" s="18">
        <v>445</v>
      </c>
      <c r="S901" s="3"/>
      <c r="V901" s="17"/>
      <c r="X901" s="1" t="s">
        <v>24</v>
      </c>
      <c r="Y901" s="19">
        <f>IF(Y898&gt;0,Y899+Y898,Y899)</f>
        <v>570</v>
      </c>
      <c r="AA901" s="4">
        <v>45207</v>
      </c>
      <c r="AB901" s="3" t="s">
        <v>1206</v>
      </c>
      <c r="AC901" s="3" t="s">
        <v>1209</v>
      </c>
      <c r="AD901" s="5">
        <v>285</v>
      </c>
      <c r="AJ901" s="25">
        <v>45237</v>
      </c>
      <c r="AK901" s="3" t="s">
        <v>1641</v>
      </c>
      <c r="AL901" s="3"/>
      <c r="AM901" s="3"/>
      <c r="AN901" s="18">
        <v>50</v>
      </c>
      <c r="AO901" s="3"/>
    </row>
    <row r="902" spans="2:41">
      <c r="B902" s="1" t="s">
        <v>9</v>
      </c>
      <c r="C902" s="20">
        <f>C925</f>
        <v>1787.9209999999998</v>
      </c>
      <c r="E902" s="4">
        <v>45210</v>
      </c>
      <c r="F902" s="3" t="s">
        <v>199</v>
      </c>
      <c r="G902" s="3" t="s">
        <v>1618</v>
      </c>
      <c r="H902" s="5">
        <v>580</v>
      </c>
      <c r="N902" s="25">
        <v>45200</v>
      </c>
      <c r="O902" s="3" t="s">
        <v>110</v>
      </c>
      <c r="P902" s="3"/>
      <c r="Q902" s="3"/>
      <c r="R902" s="18">
        <v>120</v>
      </c>
      <c r="S902" s="3"/>
      <c r="V902" s="17"/>
      <c r="X902" s="1" t="s">
        <v>9</v>
      </c>
      <c r="Y902" s="20">
        <f>Y925</f>
        <v>1445.6809999999998</v>
      </c>
      <c r="AA902" s="4"/>
      <c r="AB902" s="3"/>
      <c r="AC902" s="3"/>
      <c r="AD902" s="5"/>
      <c r="AJ902" s="25">
        <v>45238</v>
      </c>
      <c r="AK902" s="3" t="s">
        <v>1535</v>
      </c>
      <c r="AL902" s="3"/>
      <c r="AM902" s="3"/>
      <c r="AN902" s="159">
        <v>59.1</v>
      </c>
      <c r="AO902" s="3"/>
    </row>
    <row r="903" spans="2:41">
      <c r="B903" s="6" t="s">
        <v>25</v>
      </c>
      <c r="C903" s="21">
        <f>C901-C902</f>
        <v>-387.92099999999982</v>
      </c>
      <c r="E903" s="4">
        <v>45169</v>
      </c>
      <c r="F903" s="3" t="s">
        <v>1621</v>
      </c>
      <c r="G903" s="3"/>
      <c r="H903" s="5">
        <v>100</v>
      </c>
      <c r="N903" s="3"/>
      <c r="O903" s="3"/>
      <c r="P903" s="3"/>
      <c r="Q903" s="3"/>
      <c r="R903" s="18"/>
      <c r="S903" s="3"/>
      <c r="V903" s="17"/>
      <c r="X903" s="6" t="s">
        <v>8</v>
      </c>
      <c r="Y903" s="21">
        <f>Y901-Y902</f>
        <v>-875.68099999999981</v>
      </c>
      <c r="AA903" s="4"/>
      <c r="AB903" s="3"/>
      <c r="AC903" s="3"/>
      <c r="AD903" s="5"/>
      <c r="AJ903" s="25">
        <v>45240</v>
      </c>
      <c r="AK903" s="3" t="s">
        <v>431</v>
      </c>
      <c r="AL903" s="3"/>
      <c r="AM903" s="3"/>
      <c r="AN903" s="18">
        <v>400</v>
      </c>
      <c r="AO903" s="3"/>
    </row>
    <row r="904" spans="2:41" ht="26.25">
      <c r="B904" s="218" t="str">
        <f>IF(C903&lt;0,"NO PAGAR","COBRAR")</f>
        <v>NO PAGAR</v>
      </c>
      <c r="C904" s="218"/>
      <c r="E904" s="4">
        <v>45230</v>
      </c>
      <c r="F904" s="3" t="s">
        <v>1622</v>
      </c>
      <c r="G904" s="3" t="s">
        <v>200</v>
      </c>
      <c r="H904" s="5">
        <v>310</v>
      </c>
      <c r="N904" s="3"/>
      <c r="O904" s="3"/>
      <c r="P904" s="3"/>
      <c r="Q904" s="3"/>
      <c r="R904" s="18"/>
      <c r="S904" s="3"/>
      <c r="V904" s="17"/>
      <c r="X904" s="218" t="str">
        <f>IF(Y903&lt;0,"NO PAGAR","COBRAR")</f>
        <v>NO PAGAR</v>
      </c>
      <c r="Y904" s="21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210" t="s">
        <v>9</v>
      </c>
      <c r="C905" s="211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210" t="s">
        <v>9</v>
      </c>
      <c r="Y905" s="211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IF(C939&lt;0,"SALDO A FAVOR","SALDO ADELANTAD0'")</f>
        <v>SALDO ADELANTAD0'</v>
      </c>
      <c r="C906" s="10">
        <f>IF(Y857&lt;=0,Y857*-1)</f>
        <v>666.63099999999986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IF(C903&lt;0,"SALDO ADELANTADO","SALDO A FAVOR'")</f>
        <v>SALDO ADELANTADO</v>
      </c>
      <c r="Y906" s="10">
        <f>IF(C903&lt;=0,C903*-1)</f>
        <v>387.92099999999982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R916</f>
        <v>845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AN916</f>
        <v>1009.1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>
        <v>150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>
        <v>20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1509</v>
      </c>
      <c r="Y913" s="10">
        <v>48.66</v>
      </c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1637</v>
      </c>
      <c r="C914" s="10">
        <f>R919</f>
        <v>106.28999999999999</v>
      </c>
      <c r="E914" s="212" t="s">
        <v>7</v>
      </c>
      <c r="F914" s="213"/>
      <c r="G914" s="214"/>
      <c r="H914" s="5">
        <f>SUM(H900:H913)</f>
        <v>1400</v>
      </c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212" t="s">
        <v>7</v>
      </c>
      <c r="AB914" s="213"/>
      <c r="AC914" s="214"/>
      <c r="AD914" s="5">
        <f>SUM(AD900:AD913)</f>
        <v>570</v>
      </c>
      <c r="AJ914" s="3"/>
      <c r="AK914" s="3"/>
      <c r="AL914" s="3"/>
      <c r="AM914" s="3"/>
      <c r="AN914" s="18"/>
      <c r="AO914" s="3"/>
    </row>
    <row r="915" spans="2:41">
      <c r="B915" s="12"/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2"/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>
      <c r="B916" s="12"/>
      <c r="C916" s="10"/>
      <c r="N916" s="212" t="s">
        <v>7</v>
      </c>
      <c r="O916" s="213"/>
      <c r="P916" s="213"/>
      <c r="Q916" s="214"/>
      <c r="R916" s="18">
        <f>SUM(R900:R915)</f>
        <v>845</v>
      </c>
      <c r="S916" s="3"/>
      <c r="V916" s="17"/>
      <c r="X916" s="12"/>
      <c r="Y916" s="10"/>
      <c r="AJ916" s="212" t="s">
        <v>7</v>
      </c>
      <c r="AK916" s="213"/>
      <c r="AL916" s="213"/>
      <c r="AM916" s="214"/>
      <c r="AN916" s="18">
        <f>SUM(AN900:AN915)</f>
        <v>1009.1</v>
      </c>
      <c r="AO916" s="3"/>
    </row>
    <row r="917" spans="2:41">
      <c r="B917" s="12"/>
      <c r="C917" s="10"/>
      <c r="N917" s="125" t="s">
        <v>466</v>
      </c>
      <c r="O917" s="125" t="s">
        <v>468</v>
      </c>
      <c r="P917" s="126">
        <v>45219.494143520002</v>
      </c>
      <c r="Q917" s="127">
        <v>41.716000000000001</v>
      </c>
      <c r="R917" s="127">
        <v>73</v>
      </c>
      <c r="V917" s="17"/>
      <c r="X917" s="12"/>
      <c r="Y917" s="10"/>
    </row>
    <row r="918" spans="2:41">
      <c r="B918" s="12"/>
      <c r="C918" s="10"/>
      <c r="N918" s="125" t="s">
        <v>466</v>
      </c>
      <c r="O918" s="125" t="s">
        <v>468</v>
      </c>
      <c r="P918" s="126">
        <v>45219.522280090001</v>
      </c>
      <c r="Q918" s="127">
        <v>19.023</v>
      </c>
      <c r="R918" s="127">
        <v>33.29</v>
      </c>
      <c r="V918" s="17"/>
      <c r="X918" s="12"/>
      <c r="Y918" s="10"/>
    </row>
    <row r="919" spans="2:41">
      <c r="B919" s="12"/>
      <c r="C919" s="10"/>
      <c r="E919" s="14"/>
      <c r="R919" s="187">
        <f>SUM(R917:R918)</f>
        <v>106.28999999999999</v>
      </c>
      <c r="V919" s="17"/>
      <c r="X919" s="12"/>
      <c r="Y919" s="10"/>
      <c r="AA919" s="14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1787.9209999999998</v>
      </c>
      <c r="V925" s="17"/>
      <c r="X925" s="15" t="s">
        <v>18</v>
      </c>
      <c r="Y925" s="16">
        <f>SUM(Y906:Y924)</f>
        <v>1445.6809999999998</v>
      </c>
    </row>
    <row r="926" spans="2:41">
      <c r="D926" t="s">
        <v>22</v>
      </c>
      <c r="E926" t="s">
        <v>21</v>
      </c>
      <c r="V926" s="17"/>
      <c r="Z926" t="s">
        <v>22</v>
      </c>
      <c r="AA926" t="s">
        <v>21</v>
      </c>
    </row>
    <row r="927" spans="2:41">
      <c r="E927" s="1" t="s">
        <v>19</v>
      </c>
      <c r="V927" s="17"/>
      <c r="AA927" s="1" t="s">
        <v>19</v>
      </c>
    </row>
    <row r="928" spans="2:41">
      <c r="V928" s="17"/>
    </row>
    <row r="929" spans="1:43">
      <c r="V929" s="17"/>
    </row>
    <row r="930" spans="1:43">
      <c r="V930" s="17"/>
    </row>
    <row r="931" spans="1:43">
      <c r="V931" s="17"/>
    </row>
    <row r="932" spans="1:43">
      <c r="V932" s="17"/>
    </row>
    <row r="933" spans="1:43">
      <c r="V933" s="17"/>
    </row>
    <row r="934" spans="1:43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</row>
    <row r="935" spans="1:43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</row>
    <row r="936" spans="1:43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</row>
    <row r="937" spans="1:43">
      <c r="V937" s="17"/>
    </row>
    <row r="938" spans="1:43">
      <c r="H938" s="216" t="s">
        <v>30</v>
      </c>
      <c r="I938" s="216"/>
      <c r="J938" s="216"/>
      <c r="V938" s="17"/>
      <c r="AA938" s="216" t="s">
        <v>31</v>
      </c>
      <c r="AB938" s="216"/>
      <c r="AC938" s="216"/>
    </row>
    <row r="939" spans="1:43">
      <c r="H939" s="216"/>
      <c r="I939" s="216"/>
      <c r="J939" s="216"/>
      <c r="V939" s="17"/>
      <c r="AA939" s="216"/>
      <c r="AB939" s="216"/>
      <c r="AC939" s="216"/>
    </row>
    <row r="940" spans="1:43">
      <c r="V940" s="17"/>
    </row>
    <row r="941" spans="1:43">
      <c r="V941" s="17"/>
    </row>
    <row r="942" spans="1:43" ht="23.25">
      <c r="B942" s="24" t="s">
        <v>73</v>
      </c>
      <c r="V942" s="17"/>
      <c r="X942" s="22" t="s">
        <v>71</v>
      </c>
    </row>
    <row r="943" spans="1:43" ht="23.25">
      <c r="B943" s="23" t="s">
        <v>32</v>
      </c>
      <c r="C943" s="20">
        <f>IF(X898="PAGADO",0,C903)</f>
        <v>-387.92099999999982</v>
      </c>
      <c r="E943" s="217" t="s">
        <v>204</v>
      </c>
      <c r="F943" s="217"/>
      <c r="G943" s="217"/>
      <c r="H943" s="217"/>
      <c r="V943" s="17"/>
      <c r="X943" s="23" t="s">
        <v>32</v>
      </c>
      <c r="Y943" s="20">
        <f>IF(B1743="PAGADO",0,C948)</f>
        <v>-236.07099999999991</v>
      </c>
      <c r="AA943" s="217" t="s">
        <v>20</v>
      </c>
      <c r="AB943" s="217"/>
      <c r="AC943" s="217"/>
      <c r="AD943" s="217"/>
    </row>
    <row r="944" spans="1:43">
      <c r="B944" s="1" t="s">
        <v>0</v>
      </c>
      <c r="C944" s="19">
        <f>H959</f>
        <v>1340</v>
      </c>
      <c r="E944" s="2" t="s">
        <v>1</v>
      </c>
      <c r="F944" s="2" t="s">
        <v>2</v>
      </c>
      <c r="G944" s="2" t="s">
        <v>3</v>
      </c>
      <c r="H944" s="2" t="s">
        <v>4</v>
      </c>
      <c r="N944" s="2" t="s">
        <v>1</v>
      </c>
      <c r="O944" s="2" t="s">
        <v>5</v>
      </c>
      <c r="P944" s="2" t="s">
        <v>4</v>
      </c>
      <c r="Q944" s="2" t="s">
        <v>6</v>
      </c>
      <c r="R944" s="2" t="s">
        <v>7</v>
      </c>
      <c r="S944" s="3"/>
      <c r="V944" s="17"/>
      <c r="X944" s="1" t="s">
        <v>0</v>
      </c>
      <c r="Y944" s="19">
        <f>AD959</f>
        <v>0</v>
      </c>
      <c r="AA944" s="2" t="s">
        <v>1</v>
      </c>
      <c r="AB944" s="2" t="s">
        <v>2</v>
      </c>
      <c r="AC944" s="2" t="s">
        <v>3</v>
      </c>
      <c r="AD944" s="2" t="s">
        <v>4</v>
      </c>
      <c r="AJ944" s="2" t="s">
        <v>1</v>
      </c>
      <c r="AK944" s="2" t="s">
        <v>5</v>
      </c>
      <c r="AL944" s="2" t="s">
        <v>4</v>
      </c>
      <c r="AM944" s="2" t="s">
        <v>6</v>
      </c>
      <c r="AN944" s="2" t="s">
        <v>7</v>
      </c>
      <c r="AO944" s="3"/>
    </row>
    <row r="945" spans="2:41">
      <c r="C945" s="20"/>
      <c r="E945" s="4">
        <v>45175</v>
      </c>
      <c r="F945" s="3" t="s">
        <v>1665</v>
      </c>
      <c r="G945" s="3" t="s">
        <v>200</v>
      </c>
      <c r="H945" s="5">
        <v>130</v>
      </c>
      <c r="N945" s="25">
        <v>45245</v>
      </c>
      <c r="O945" s="3" t="s">
        <v>110</v>
      </c>
      <c r="P945" s="3"/>
      <c r="Q945" s="3"/>
      <c r="R945" s="18">
        <v>145</v>
      </c>
      <c r="S945" s="3"/>
      <c r="V945" s="17"/>
      <c r="Y945" s="2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" t="s">
        <v>24</v>
      </c>
      <c r="C946" s="19">
        <f>IF(C943&gt;0,C943+C944,C944)</f>
        <v>1340</v>
      </c>
      <c r="E946" s="4">
        <v>45198</v>
      </c>
      <c r="F946" s="3" t="s">
        <v>1614</v>
      </c>
      <c r="G946" s="3" t="s">
        <v>261</v>
      </c>
      <c r="H946" s="5">
        <v>210</v>
      </c>
      <c r="N946" s="25">
        <v>45245</v>
      </c>
      <c r="O946" s="3" t="s">
        <v>110</v>
      </c>
      <c r="P946" s="3"/>
      <c r="Q946" s="3"/>
      <c r="R946" s="18">
        <v>170</v>
      </c>
      <c r="S946" s="3"/>
      <c r="V946" s="17"/>
      <c r="X946" s="1" t="s">
        <v>24</v>
      </c>
      <c r="Y946" s="19">
        <f>IF(Y943&gt;0,Y943+Y944,Y944)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" t="s">
        <v>9</v>
      </c>
      <c r="C947" s="20">
        <f>C971</f>
        <v>1576.0709999999999</v>
      </c>
      <c r="E947" s="4">
        <v>45219</v>
      </c>
      <c r="F947" s="3" t="s">
        <v>412</v>
      </c>
      <c r="G947" s="3" t="s">
        <v>200</v>
      </c>
      <c r="H947" s="5">
        <v>200</v>
      </c>
      <c r="N947" s="25">
        <v>45246</v>
      </c>
      <c r="O947" s="3" t="s">
        <v>1688</v>
      </c>
      <c r="P947" s="3"/>
      <c r="Q947" s="3"/>
      <c r="R947" s="18">
        <v>285.39</v>
      </c>
      <c r="S947" s="3"/>
      <c r="V947" s="17"/>
      <c r="X947" s="1" t="s">
        <v>9</v>
      </c>
      <c r="Y947" s="20">
        <f>Y971</f>
        <v>236.07099999999991</v>
      </c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6" t="s">
        <v>26</v>
      </c>
      <c r="C948" s="21">
        <f>C946-C947</f>
        <v>-236.07099999999991</v>
      </c>
      <c r="E948" s="4">
        <v>45222</v>
      </c>
      <c r="F948" s="3" t="s">
        <v>412</v>
      </c>
      <c r="G948" s="3" t="s">
        <v>200</v>
      </c>
      <c r="H948" s="5">
        <v>200</v>
      </c>
      <c r="N948" s="25">
        <v>45246</v>
      </c>
      <c r="O948" s="3" t="s">
        <v>1689</v>
      </c>
      <c r="P948" s="3"/>
      <c r="Q948" s="3"/>
      <c r="R948" s="18">
        <v>100</v>
      </c>
      <c r="S948" s="3"/>
      <c r="V948" s="17"/>
      <c r="X948" s="6" t="s">
        <v>27</v>
      </c>
      <c r="Y948" s="21">
        <f>Y946-Y947</f>
        <v>-236.07099999999991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ht="23.25">
      <c r="B949" s="6"/>
      <c r="C949" s="7"/>
      <c r="E949" s="4">
        <v>45224</v>
      </c>
      <c r="F949" s="3" t="s">
        <v>412</v>
      </c>
      <c r="G949" s="3" t="s">
        <v>200</v>
      </c>
      <c r="H949" s="5">
        <v>200</v>
      </c>
      <c r="N949" s="3"/>
      <c r="O949" s="3"/>
      <c r="P949" s="3"/>
      <c r="Q949" s="3"/>
      <c r="R949" s="18"/>
      <c r="S949" s="3"/>
      <c r="V949" s="17"/>
      <c r="X949" s="219" t="str">
        <f>IF(Y948&lt;0,"NO PAGAR","COBRAR'")</f>
        <v>NO PAGAR</v>
      </c>
      <c r="Y949" s="219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ht="23.25">
      <c r="B950" s="219" t="str">
        <f>IF(C948&lt;0,"NO PAGAR","COBRAR'")</f>
        <v>NO PAGAR</v>
      </c>
      <c r="C950" s="219"/>
      <c r="E950" s="4">
        <v>45226</v>
      </c>
      <c r="F950" s="3" t="s">
        <v>412</v>
      </c>
      <c r="G950" s="3" t="s">
        <v>200</v>
      </c>
      <c r="H950" s="5">
        <v>200</v>
      </c>
      <c r="N950" s="3"/>
      <c r="O950" s="3"/>
      <c r="P950" s="3"/>
      <c r="Q950" s="3"/>
      <c r="R950" s="18"/>
      <c r="S950" s="3"/>
      <c r="V950" s="17"/>
      <c r="X950" s="6"/>
      <c r="Y950" s="8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210" t="s">
        <v>9</v>
      </c>
      <c r="C951" s="211"/>
      <c r="E951" s="4">
        <v>45229</v>
      </c>
      <c r="F951" s="3" t="s">
        <v>412</v>
      </c>
      <c r="G951" s="3" t="s">
        <v>200</v>
      </c>
      <c r="H951" s="5">
        <v>200</v>
      </c>
      <c r="N951" s="3"/>
      <c r="O951" s="3"/>
      <c r="P951" s="3"/>
      <c r="Q951" s="3"/>
      <c r="R951" s="18"/>
      <c r="S951" s="3"/>
      <c r="V951" s="17"/>
      <c r="X951" s="210" t="s">
        <v>9</v>
      </c>
      <c r="Y951" s="211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9" t="str">
        <f>IF(Y903&lt;0,"SALDO ADELANTADO","SALDO A FAVOR '")</f>
        <v>SALDO ADELANTADO</v>
      </c>
      <c r="C952" s="10">
        <f>IF(Y903&lt;=0,Y903*-1)</f>
        <v>875.68099999999981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9" t="str">
        <f>IF(C948&lt;0,"SALDO ADELANTADO","SALDO A FAVOR'")</f>
        <v>SALDO ADELANTADO</v>
      </c>
      <c r="Y952" s="10">
        <f>IF(C948&lt;=0,C948*-1)</f>
        <v>236.07099999999991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10</v>
      </c>
      <c r="C953" s="10">
        <f>R961</f>
        <v>700.39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10</v>
      </c>
      <c r="Y953" s="10">
        <f>AN961</f>
        <v>0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11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11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12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12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13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13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14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14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15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15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16</v>
      </c>
      <c r="C959" s="10"/>
      <c r="E959" s="212" t="s">
        <v>7</v>
      </c>
      <c r="F959" s="213"/>
      <c r="G959" s="214"/>
      <c r="H959" s="5">
        <f>SUM(H945:H958)</f>
        <v>1340</v>
      </c>
      <c r="N959" s="3"/>
      <c r="O959" s="3"/>
      <c r="P959" s="3"/>
      <c r="Q959" s="3"/>
      <c r="R959" s="18"/>
      <c r="S959" s="3"/>
      <c r="V959" s="17"/>
      <c r="X959" s="11" t="s">
        <v>16</v>
      </c>
      <c r="Y959" s="10"/>
      <c r="AA959" s="212" t="s">
        <v>7</v>
      </c>
      <c r="AB959" s="213"/>
      <c r="AC959" s="214"/>
      <c r="AD959" s="5">
        <f>SUM(AD945:AD958)</f>
        <v>0</v>
      </c>
      <c r="AJ959" s="3"/>
      <c r="AK959" s="3"/>
      <c r="AL959" s="3"/>
      <c r="AM959" s="3"/>
      <c r="AN959" s="18"/>
      <c r="AO959" s="3"/>
    </row>
    <row r="960" spans="2:41">
      <c r="B960" s="11" t="s">
        <v>17</v>
      </c>
      <c r="C960" s="10"/>
      <c r="E960" s="13"/>
      <c r="F960" s="13"/>
      <c r="G960" s="13"/>
      <c r="N960" s="3"/>
      <c r="O960" s="3"/>
      <c r="P960" s="3"/>
      <c r="Q960" s="3"/>
      <c r="R960" s="18"/>
      <c r="S960" s="3"/>
      <c r="V960" s="17"/>
      <c r="X960" s="11" t="s">
        <v>17</v>
      </c>
      <c r="Y960" s="10"/>
      <c r="AA960" s="13"/>
      <c r="AB960" s="13"/>
      <c r="AC960" s="13"/>
      <c r="AJ960" s="3"/>
      <c r="AK960" s="3"/>
      <c r="AL960" s="3"/>
      <c r="AM960" s="3"/>
      <c r="AN960" s="18"/>
      <c r="AO960" s="3"/>
    </row>
    <row r="961" spans="2:41">
      <c r="B961" s="12"/>
      <c r="C961" s="10"/>
      <c r="N961" s="212" t="s">
        <v>7</v>
      </c>
      <c r="O961" s="213"/>
      <c r="P961" s="213"/>
      <c r="Q961" s="214"/>
      <c r="R961" s="18">
        <f>SUM(R945:R960)</f>
        <v>700.39</v>
      </c>
      <c r="S961" s="3"/>
      <c r="V961" s="17"/>
      <c r="X961" s="12"/>
      <c r="Y961" s="10"/>
      <c r="AJ961" s="212" t="s">
        <v>7</v>
      </c>
      <c r="AK961" s="213"/>
      <c r="AL961" s="213"/>
      <c r="AM961" s="214"/>
      <c r="AN961" s="18">
        <f>SUM(AN945:AN960)</f>
        <v>0</v>
      </c>
      <c r="AO961" s="3"/>
    </row>
    <row r="962" spans="2:41">
      <c r="B962" s="12"/>
      <c r="C962" s="10"/>
      <c r="V962" s="17"/>
      <c r="X962" s="12"/>
      <c r="Y962" s="10"/>
    </row>
    <row r="963" spans="2:41">
      <c r="B963" s="12"/>
      <c r="C963" s="10"/>
      <c r="V963" s="17"/>
      <c r="X963" s="12"/>
      <c r="Y963" s="10"/>
    </row>
    <row r="964" spans="2:41">
      <c r="B964" s="12"/>
      <c r="C964" s="10"/>
      <c r="E964" s="14"/>
      <c r="V964" s="17"/>
      <c r="X964" s="12"/>
      <c r="Y964" s="10"/>
      <c r="AA964" s="14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1"/>
      <c r="C970" s="10"/>
      <c r="V970" s="17"/>
      <c r="X970" s="11"/>
      <c r="Y970" s="10"/>
    </row>
    <row r="971" spans="2:41">
      <c r="B971" s="15" t="s">
        <v>18</v>
      </c>
      <c r="C971" s="16">
        <f>SUM(C952:C970)</f>
        <v>1576.0709999999999</v>
      </c>
      <c r="D971" t="s">
        <v>22</v>
      </c>
      <c r="E971" t="s">
        <v>21</v>
      </c>
      <c r="V971" s="17"/>
      <c r="X971" s="15" t="s">
        <v>18</v>
      </c>
      <c r="Y971" s="16">
        <f>SUM(Y952:Y970)</f>
        <v>236.07099999999991</v>
      </c>
      <c r="Z971" t="s">
        <v>22</v>
      </c>
      <c r="AA971" t="s">
        <v>21</v>
      </c>
    </row>
    <row r="972" spans="2:41">
      <c r="E972" s="1" t="s">
        <v>19</v>
      </c>
      <c r="V972" s="17"/>
      <c r="AA972" s="1" t="s">
        <v>19</v>
      </c>
    </row>
    <row r="973" spans="2:41">
      <c r="V973" s="17"/>
    </row>
    <row r="974" spans="2:41">
      <c r="V974" s="17"/>
    </row>
    <row r="975" spans="2:41">
      <c r="V975" s="17"/>
    </row>
    <row r="976" spans="2:41">
      <c r="V976" s="17"/>
    </row>
    <row r="977" spans="2:41">
      <c r="V977" s="17"/>
    </row>
    <row r="978" spans="2:41">
      <c r="V978" s="17"/>
    </row>
    <row r="979" spans="2:41">
      <c r="V979" s="17"/>
    </row>
    <row r="980" spans="2:41">
      <c r="V980" s="17"/>
    </row>
    <row r="981" spans="2:41">
      <c r="V981" s="17"/>
    </row>
    <row r="982" spans="2:41">
      <c r="V982" s="17"/>
    </row>
    <row r="983" spans="2:41">
      <c r="V983" s="17"/>
    </row>
    <row r="984" spans="2:41">
      <c r="V984" s="17"/>
    </row>
    <row r="985" spans="2:41">
      <c r="V985" s="17"/>
      <c r="AC985" s="215" t="s">
        <v>29</v>
      </c>
      <c r="AD985" s="215"/>
      <c r="AE985" s="215"/>
    </row>
    <row r="986" spans="2:41">
      <c r="H986" s="216" t="s">
        <v>28</v>
      </c>
      <c r="I986" s="216"/>
      <c r="J986" s="216"/>
      <c r="V986" s="17"/>
      <c r="AC986" s="215"/>
      <c r="AD986" s="215"/>
      <c r="AE986" s="215"/>
    </row>
    <row r="987" spans="2:41">
      <c r="H987" s="216"/>
      <c r="I987" s="216"/>
      <c r="J987" s="216"/>
      <c r="V987" s="17"/>
      <c r="AC987" s="215"/>
      <c r="AD987" s="215"/>
      <c r="AE987" s="215"/>
    </row>
    <row r="988" spans="2:41">
      <c r="V988" s="17"/>
    </row>
    <row r="989" spans="2:41">
      <c r="V989" s="17"/>
    </row>
    <row r="990" spans="2:41" ht="23.25">
      <c r="B990" s="22" t="s">
        <v>72</v>
      </c>
      <c r="V990" s="17"/>
      <c r="X990" s="22" t="s">
        <v>74</v>
      </c>
    </row>
    <row r="991" spans="2:41" ht="23.25">
      <c r="B991" s="23" t="s">
        <v>32</v>
      </c>
      <c r="C991" s="20">
        <f>IF(X943="PAGADO",0,Y948)</f>
        <v>-236.07099999999991</v>
      </c>
      <c r="E991" s="217" t="s">
        <v>20</v>
      </c>
      <c r="F991" s="217"/>
      <c r="G991" s="217"/>
      <c r="H991" s="217"/>
      <c r="V991" s="17"/>
      <c r="X991" s="23" t="s">
        <v>32</v>
      </c>
      <c r="Y991" s="20">
        <f>IF(B991="PAGADO",0,C996)</f>
        <v>-236.07099999999991</v>
      </c>
      <c r="AA991" s="217" t="s">
        <v>20</v>
      </c>
      <c r="AB991" s="217"/>
      <c r="AC991" s="217"/>
      <c r="AD991" s="217"/>
    </row>
    <row r="992" spans="2:41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C1018</f>
        <v>236.07099999999991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Y1018</f>
        <v>236.07099999999991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25</v>
      </c>
      <c r="C996" s="21">
        <f>C994-C995</f>
        <v>-236.07099999999991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8</v>
      </c>
      <c r="Y996" s="21">
        <f>Y994-Y995</f>
        <v>-236.07099999999991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6.25">
      <c r="B997" s="218" t="str">
        <f>IF(C996&lt;0,"NO PAGAR","COBRAR")</f>
        <v>NO PAGAR</v>
      </c>
      <c r="C997" s="218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218" t="str">
        <f>IF(Y996&lt;0,"NO PAGAR","COBRAR")</f>
        <v>NO PAGAR</v>
      </c>
      <c r="Y997" s="218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210" t="s">
        <v>9</v>
      </c>
      <c r="C998" s="211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210" t="s">
        <v>9</v>
      </c>
      <c r="Y998" s="211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9" t="str">
        <f>IF(C1032&lt;0,"SALDO A FAVOR","SALDO ADELANTAD0'")</f>
        <v>SALDO ADELANTAD0'</v>
      </c>
      <c r="C999" s="10">
        <f>IF(Y943&lt;=0,Y943*-1)</f>
        <v>236.07099999999991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9" t="str">
        <f>IF(C996&lt;0,"SALDO ADELANTADO","SALDO A FAVOR'")</f>
        <v>SALDO ADELANTADO</v>
      </c>
      <c r="Y999" s="10">
        <f>IF(C996&lt;=0,C996*-1)</f>
        <v>236.07099999999991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10</v>
      </c>
      <c r="C1000" s="10">
        <f>R1009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10</v>
      </c>
      <c r="Y1000" s="10">
        <f>AN1009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11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11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12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12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13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13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14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14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15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15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16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16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17</v>
      </c>
      <c r="C1007" s="10"/>
      <c r="E1007" s="212" t="s">
        <v>7</v>
      </c>
      <c r="F1007" s="213"/>
      <c r="G1007" s="214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17</v>
      </c>
      <c r="Y1007" s="10"/>
      <c r="AA1007" s="212" t="s">
        <v>7</v>
      </c>
      <c r="AB1007" s="213"/>
      <c r="AC1007" s="214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2"/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2"/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212" t="s">
        <v>7</v>
      </c>
      <c r="O1009" s="213"/>
      <c r="P1009" s="213"/>
      <c r="Q1009" s="214"/>
      <c r="R1009" s="18">
        <f>SUM(R993:R1008)</f>
        <v>0</v>
      </c>
      <c r="S1009" s="3"/>
      <c r="V1009" s="17"/>
      <c r="X1009" s="12"/>
      <c r="Y1009" s="10"/>
      <c r="AJ1009" s="212" t="s">
        <v>7</v>
      </c>
      <c r="AK1009" s="213"/>
      <c r="AL1009" s="213"/>
      <c r="AM1009" s="214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1"/>
      <c r="C1017" s="10"/>
      <c r="V1017" s="17"/>
      <c r="X1017" s="11"/>
      <c r="Y1017" s="10"/>
    </row>
    <row r="1018" spans="2:41">
      <c r="B1018" s="15" t="s">
        <v>18</v>
      </c>
      <c r="C1018" s="16">
        <f>SUM(C999:C1017)</f>
        <v>236.07099999999991</v>
      </c>
      <c r="V1018" s="17"/>
      <c r="X1018" s="15" t="s">
        <v>18</v>
      </c>
      <c r="Y1018" s="16">
        <f>SUM(Y999:Y1017)</f>
        <v>236.07099999999991</v>
      </c>
    </row>
    <row r="1019" spans="2:41">
      <c r="D1019" t="s">
        <v>22</v>
      </c>
      <c r="E1019" t="s">
        <v>21</v>
      </c>
      <c r="V1019" s="17"/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1:43">
      <c r="V1025" s="17"/>
    </row>
    <row r="1026" spans="1:43">
      <c r="V1026" s="17"/>
    </row>
    <row r="1027" spans="1:43">
      <c r="A1027" s="17"/>
      <c r="B1027" s="17"/>
      <c r="C1027" s="17"/>
      <c r="D1027" s="17"/>
      <c r="E1027" s="17"/>
      <c r="F1027" s="17"/>
      <c r="G1027" s="17"/>
      <c r="H1027" s="17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  <c r="AB1027" s="17"/>
      <c r="AC1027" s="17"/>
      <c r="AD1027" s="17"/>
      <c r="AE1027" s="17"/>
      <c r="AF1027" s="17"/>
      <c r="AG1027" s="17"/>
      <c r="AH1027" s="17"/>
      <c r="AI1027" s="17"/>
      <c r="AJ1027" s="17"/>
      <c r="AK1027" s="17"/>
      <c r="AL1027" s="17"/>
      <c r="AM1027" s="17"/>
      <c r="AN1027" s="17"/>
      <c r="AO1027" s="17"/>
      <c r="AP1027" s="17"/>
      <c r="AQ1027" s="17"/>
    </row>
    <row r="1028" spans="1:43">
      <c r="A1028" s="17"/>
      <c r="B1028" s="17"/>
      <c r="C1028" s="17"/>
      <c r="D1028" s="17"/>
      <c r="E1028" s="17"/>
      <c r="F1028" s="17"/>
      <c r="G1028" s="17"/>
      <c r="H1028" s="17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  <c r="AA1028" s="17"/>
      <c r="AB1028" s="17"/>
      <c r="AC1028" s="17"/>
      <c r="AD1028" s="17"/>
      <c r="AE1028" s="17"/>
      <c r="AF1028" s="17"/>
      <c r="AG1028" s="17"/>
      <c r="AH1028" s="17"/>
      <c r="AI1028" s="17"/>
      <c r="AJ1028" s="17"/>
      <c r="AK1028" s="17"/>
      <c r="AL1028" s="17"/>
      <c r="AM1028" s="17"/>
      <c r="AN1028" s="17"/>
      <c r="AO1028" s="17"/>
      <c r="AP1028" s="17"/>
      <c r="AQ1028" s="17"/>
    </row>
    <row r="1029" spans="1:43">
      <c r="A1029" s="17"/>
      <c r="B1029" s="17"/>
      <c r="C1029" s="17"/>
      <c r="D1029" s="17"/>
      <c r="E1029" s="17"/>
      <c r="F1029" s="17"/>
      <c r="G1029" s="17"/>
      <c r="H1029" s="17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  <c r="AC1029" s="17"/>
      <c r="AD1029" s="17"/>
      <c r="AE1029" s="17"/>
      <c r="AF1029" s="17"/>
      <c r="AG1029" s="17"/>
      <c r="AH1029" s="17"/>
      <c r="AI1029" s="17"/>
      <c r="AJ1029" s="17"/>
      <c r="AK1029" s="17"/>
      <c r="AL1029" s="17"/>
      <c r="AM1029" s="17"/>
      <c r="AN1029" s="17"/>
      <c r="AO1029" s="17"/>
      <c r="AP1029" s="17"/>
      <c r="AQ1029" s="17"/>
    </row>
    <row r="1030" spans="1:43">
      <c r="V1030" s="17"/>
    </row>
    <row r="1031" spans="1:43">
      <c r="H1031" s="216" t="s">
        <v>30</v>
      </c>
      <c r="I1031" s="216"/>
      <c r="J1031" s="216"/>
      <c r="V1031" s="17"/>
      <c r="AA1031" s="216" t="s">
        <v>31</v>
      </c>
      <c r="AB1031" s="216"/>
      <c r="AC1031" s="216"/>
    </row>
    <row r="1032" spans="1:43">
      <c r="H1032" s="216"/>
      <c r="I1032" s="216"/>
      <c r="J1032" s="216"/>
      <c r="V1032" s="17"/>
      <c r="AA1032" s="216"/>
      <c r="AB1032" s="216"/>
      <c r="AC1032" s="216"/>
    </row>
    <row r="1033" spans="1:43">
      <c r="V1033" s="17"/>
    </row>
    <row r="1034" spans="1:43">
      <c r="V1034" s="17"/>
    </row>
    <row r="1035" spans="1:43" ht="23.25">
      <c r="B1035" s="24" t="s">
        <v>72</v>
      </c>
      <c r="V1035" s="17"/>
      <c r="X1035" s="22" t="s">
        <v>72</v>
      </c>
    </row>
    <row r="1036" spans="1:43" ht="23.25">
      <c r="B1036" s="23" t="s">
        <v>32</v>
      </c>
      <c r="C1036" s="20">
        <f>IF(X991="PAGADO",0,C996)</f>
        <v>-236.07099999999991</v>
      </c>
      <c r="E1036" s="217" t="s">
        <v>20</v>
      </c>
      <c r="F1036" s="217"/>
      <c r="G1036" s="217"/>
      <c r="H1036" s="217"/>
      <c r="V1036" s="17"/>
      <c r="X1036" s="23" t="s">
        <v>32</v>
      </c>
      <c r="Y1036" s="20">
        <f>IF(B1836="PAGADO",0,C1041)</f>
        <v>-236.07099999999991</v>
      </c>
      <c r="AA1036" s="217" t="s">
        <v>20</v>
      </c>
      <c r="AB1036" s="217"/>
      <c r="AC1036" s="217"/>
      <c r="AD1036" s="217"/>
    </row>
    <row r="1037" spans="1:43">
      <c r="B1037" s="1" t="s">
        <v>0</v>
      </c>
      <c r="C1037" s="19">
        <f>H1052</f>
        <v>0</v>
      </c>
      <c r="E1037" s="2" t="s">
        <v>1</v>
      </c>
      <c r="F1037" s="2" t="s">
        <v>2</v>
      </c>
      <c r="G1037" s="2" t="s">
        <v>3</v>
      </c>
      <c r="H1037" s="2" t="s">
        <v>4</v>
      </c>
      <c r="N1037" s="2" t="s">
        <v>1</v>
      </c>
      <c r="O1037" s="2" t="s">
        <v>5</v>
      </c>
      <c r="P1037" s="2" t="s">
        <v>4</v>
      </c>
      <c r="Q1037" s="2" t="s">
        <v>6</v>
      </c>
      <c r="R1037" s="2" t="s">
        <v>7</v>
      </c>
      <c r="S1037" s="3"/>
      <c r="V1037" s="17"/>
      <c r="X1037" s="1" t="s">
        <v>0</v>
      </c>
      <c r="Y1037" s="19">
        <f>AD1052</f>
        <v>0</v>
      </c>
      <c r="AA1037" s="2" t="s">
        <v>1</v>
      </c>
      <c r="AB1037" s="2" t="s">
        <v>2</v>
      </c>
      <c r="AC1037" s="2" t="s">
        <v>3</v>
      </c>
      <c r="AD1037" s="2" t="s">
        <v>4</v>
      </c>
      <c r="AJ1037" s="2" t="s">
        <v>1</v>
      </c>
      <c r="AK1037" s="2" t="s">
        <v>5</v>
      </c>
      <c r="AL1037" s="2" t="s">
        <v>4</v>
      </c>
      <c r="AM1037" s="2" t="s">
        <v>6</v>
      </c>
      <c r="AN1037" s="2" t="s">
        <v>7</v>
      </c>
      <c r="AO1037" s="3"/>
    </row>
    <row r="1038" spans="1:43">
      <c r="C1038" s="2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Y1038" s="2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>
      <c r="B1039" s="1" t="s">
        <v>24</v>
      </c>
      <c r="C1039" s="19">
        <f>IF(C1036&gt;0,C1036+C1037,C1037)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" t="s">
        <v>24</v>
      </c>
      <c r="Y1039" s="19">
        <f>IF(Y1036&gt;0,Y1036+Y1037,Y1037)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>
      <c r="B1040" s="1" t="s">
        <v>9</v>
      </c>
      <c r="C1040" s="20">
        <f>C1064</f>
        <v>236.07099999999991</v>
      </c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" t="s">
        <v>9</v>
      </c>
      <c r="Y1040" s="20">
        <f>Y1064</f>
        <v>236.07099999999991</v>
      </c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6" t="s">
        <v>26</v>
      </c>
      <c r="C1041" s="21">
        <f>C1039-C1040</f>
        <v>-236.07099999999991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6" t="s">
        <v>27</v>
      </c>
      <c r="Y1041" s="21">
        <f>Y1039-Y1040</f>
        <v>-236.07099999999991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ht="23.25">
      <c r="B1042" s="6"/>
      <c r="C1042" s="7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219" t="str">
        <f>IF(Y1041&lt;0,"NO PAGAR","COBRAR'")</f>
        <v>NO PAGAR</v>
      </c>
      <c r="Y1042" s="219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ht="23.25">
      <c r="B1043" s="219" t="str">
        <f>IF(C1041&lt;0,"NO PAGAR","COBRAR'")</f>
        <v>NO PAGAR</v>
      </c>
      <c r="C1043" s="219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6"/>
      <c r="Y1043" s="8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210" t="s">
        <v>9</v>
      </c>
      <c r="C1044" s="211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210" t="s">
        <v>9</v>
      </c>
      <c r="Y1044" s="211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9" t="str">
        <f>IF(Y996&lt;0,"SALDO ADELANTADO","SALDO A FAVOR '")</f>
        <v>SALDO ADELANTADO</v>
      </c>
      <c r="C1045" s="10">
        <f>IF(Y996&lt;=0,Y996*-1)</f>
        <v>236.07099999999991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9" t="str">
        <f>IF(C1041&lt;0,"SALDO ADELANTADO","SALDO A FAVOR'")</f>
        <v>SALDO ADELANTADO</v>
      </c>
      <c r="Y1045" s="10">
        <f>IF(C1041&lt;=0,C1041*-1)</f>
        <v>236.07099999999991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10</v>
      </c>
      <c r="C1046" s="10">
        <f>R1054</f>
        <v>0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10</v>
      </c>
      <c r="Y1046" s="10">
        <f>AN1054</f>
        <v>0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11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11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12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12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13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13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14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14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15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15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16</v>
      </c>
      <c r="C1052" s="10"/>
      <c r="E1052" s="212" t="s">
        <v>7</v>
      </c>
      <c r="F1052" s="213"/>
      <c r="G1052" s="214"/>
      <c r="H1052" s="5">
        <f>SUM(H1038:H1051)</f>
        <v>0</v>
      </c>
      <c r="N1052" s="3"/>
      <c r="O1052" s="3"/>
      <c r="P1052" s="3"/>
      <c r="Q1052" s="3"/>
      <c r="R1052" s="18"/>
      <c r="S1052" s="3"/>
      <c r="V1052" s="17"/>
      <c r="X1052" s="11" t="s">
        <v>16</v>
      </c>
      <c r="Y1052" s="10"/>
      <c r="AA1052" s="212" t="s">
        <v>7</v>
      </c>
      <c r="AB1052" s="213"/>
      <c r="AC1052" s="214"/>
      <c r="AD1052" s="5">
        <f>SUM(AD1038:AD1051)</f>
        <v>0</v>
      </c>
      <c r="AJ1052" s="3"/>
      <c r="AK1052" s="3"/>
      <c r="AL1052" s="3"/>
      <c r="AM1052" s="3"/>
      <c r="AN1052" s="18"/>
      <c r="AO1052" s="3"/>
    </row>
    <row r="1053" spans="2:41">
      <c r="B1053" s="11" t="s">
        <v>17</v>
      </c>
      <c r="C1053" s="10"/>
      <c r="E1053" s="13"/>
      <c r="F1053" s="13"/>
      <c r="G1053" s="13"/>
      <c r="N1053" s="3"/>
      <c r="O1053" s="3"/>
      <c r="P1053" s="3"/>
      <c r="Q1053" s="3"/>
      <c r="R1053" s="18"/>
      <c r="S1053" s="3"/>
      <c r="V1053" s="17"/>
      <c r="X1053" s="11" t="s">
        <v>17</v>
      </c>
      <c r="Y1053" s="10"/>
      <c r="AA1053" s="13"/>
      <c r="AB1053" s="13"/>
      <c r="AC1053" s="13"/>
      <c r="AJ1053" s="3"/>
      <c r="AK1053" s="3"/>
      <c r="AL1053" s="3"/>
      <c r="AM1053" s="3"/>
      <c r="AN1053" s="18"/>
      <c r="AO1053" s="3"/>
    </row>
    <row r="1054" spans="2:41">
      <c r="B1054" s="12"/>
      <c r="C1054" s="10"/>
      <c r="N1054" s="212" t="s">
        <v>7</v>
      </c>
      <c r="O1054" s="213"/>
      <c r="P1054" s="213"/>
      <c r="Q1054" s="214"/>
      <c r="R1054" s="18">
        <f>SUM(R1038:R1053)</f>
        <v>0</v>
      </c>
      <c r="S1054" s="3"/>
      <c r="V1054" s="17"/>
      <c r="X1054" s="12"/>
      <c r="Y1054" s="10"/>
      <c r="AJ1054" s="212" t="s">
        <v>7</v>
      </c>
      <c r="AK1054" s="213"/>
      <c r="AL1054" s="213"/>
      <c r="AM1054" s="214"/>
      <c r="AN1054" s="18">
        <f>SUM(AN1038:AN1053)</f>
        <v>0</v>
      </c>
      <c r="AO1054" s="3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2:27">
      <c r="B1057" s="12"/>
      <c r="C1057" s="10"/>
      <c r="E1057" s="14"/>
      <c r="V1057" s="17"/>
      <c r="X1057" s="12"/>
      <c r="Y1057" s="10"/>
      <c r="AA1057" s="14"/>
    </row>
    <row r="1058" spans="2:27">
      <c r="B1058" s="12"/>
      <c r="C1058" s="10"/>
      <c r="V1058" s="17"/>
      <c r="X1058" s="12"/>
      <c r="Y1058" s="10"/>
    </row>
    <row r="1059" spans="2:27">
      <c r="B1059" s="12"/>
      <c r="C1059" s="10"/>
      <c r="V1059" s="17"/>
      <c r="X1059" s="12"/>
      <c r="Y1059" s="10"/>
    </row>
    <row r="1060" spans="2:27">
      <c r="B1060" s="12"/>
      <c r="C1060" s="10"/>
      <c r="V1060" s="17"/>
      <c r="X1060" s="12"/>
      <c r="Y1060" s="10"/>
    </row>
    <row r="1061" spans="2:27">
      <c r="B1061" s="12"/>
      <c r="C1061" s="10"/>
      <c r="V1061" s="17"/>
      <c r="X1061" s="12"/>
      <c r="Y1061" s="10"/>
    </row>
    <row r="1062" spans="2:27">
      <c r="B1062" s="12"/>
      <c r="C1062" s="10"/>
      <c r="V1062" s="17"/>
      <c r="X1062" s="12"/>
      <c r="Y1062" s="10"/>
    </row>
    <row r="1063" spans="2:27">
      <c r="B1063" s="11"/>
      <c r="C1063" s="10"/>
      <c r="V1063" s="17"/>
      <c r="X1063" s="11"/>
      <c r="Y1063" s="10"/>
    </row>
    <row r="1064" spans="2:27">
      <c r="B1064" s="15" t="s">
        <v>18</v>
      </c>
      <c r="C1064" s="16">
        <f>SUM(C1045:C1063)</f>
        <v>236.07099999999991</v>
      </c>
      <c r="D1064" t="s">
        <v>22</v>
      </c>
      <c r="E1064" t="s">
        <v>21</v>
      </c>
      <c r="V1064" s="17"/>
      <c r="X1064" s="15" t="s">
        <v>18</v>
      </c>
      <c r="Y1064" s="16">
        <f>SUM(Y1045:Y1063)</f>
        <v>236.07099999999991</v>
      </c>
      <c r="Z1064" t="s">
        <v>22</v>
      </c>
      <c r="AA1064" t="s">
        <v>21</v>
      </c>
    </row>
    <row r="1065" spans="2:27">
      <c r="E1065" s="1" t="s">
        <v>19</v>
      </c>
      <c r="V1065" s="17"/>
      <c r="AA1065" s="1" t="s">
        <v>19</v>
      </c>
    </row>
    <row r="1066" spans="2:27">
      <c r="V1066" s="17"/>
    </row>
    <row r="1067" spans="2:27">
      <c r="V1067" s="17"/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</sheetData>
  <mergeCells count="293">
    <mergeCell ref="E1007:G1007"/>
    <mergeCell ref="AA1007:AC1007"/>
    <mergeCell ref="N1009:Q1009"/>
    <mergeCell ref="AJ1009:AM1009"/>
    <mergeCell ref="H1031:J1032"/>
    <mergeCell ref="AA1031:AC1032"/>
    <mergeCell ref="E991:H991"/>
    <mergeCell ref="AA991:AD991"/>
    <mergeCell ref="B997:C997"/>
    <mergeCell ref="X997:Y997"/>
    <mergeCell ref="B998:C998"/>
    <mergeCell ref="X998:Y998"/>
    <mergeCell ref="E1052:G1052"/>
    <mergeCell ref="AA1052:AC1052"/>
    <mergeCell ref="N1054:Q1054"/>
    <mergeCell ref="AJ1054:AM1054"/>
    <mergeCell ref="E1036:H1036"/>
    <mergeCell ref="AA1036:AD1036"/>
    <mergeCell ref="X1042:Y1042"/>
    <mergeCell ref="B1043:C1043"/>
    <mergeCell ref="B1044:C1044"/>
    <mergeCell ref="X1044:Y1044"/>
    <mergeCell ref="AA959:AC959"/>
    <mergeCell ref="N961:Q961"/>
    <mergeCell ref="AJ961:AM961"/>
    <mergeCell ref="AC985:AE987"/>
    <mergeCell ref="H986:J987"/>
    <mergeCell ref="E943:H943"/>
    <mergeCell ref="AA943:AD943"/>
    <mergeCell ref="X949:Y949"/>
    <mergeCell ref="B950:C950"/>
    <mergeCell ref="B951:C951"/>
    <mergeCell ref="X951:Y951"/>
    <mergeCell ref="E959:G959"/>
    <mergeCell ref="E914:G914"/>
    <mergeCell ref="AA914:AC914"/>
    <mergeCell ref="N916:Q916"/>
    <mergeCell ref="AJ916:AM916"/>
    <mergeCell ref="H938:J939"/>
    <mergeCell ref="AA938:AC939"/>
    <mergeCell ref="E898:H898"/>
    <mergeCell ref="AA898:AD898"/>
    <mergeCell ref="B904:C904"/>
    <mergeCell ref="X904:Y904"/>
    <mergeCell ref="B905:C905"/>
    <mergeCell ref="X905:Y905"/>
    <mergeCell ref="E868:G868"/>
    <mergeCell ref="AA868:AC868"/>
    <mergeCell ref="N870:Q870"/>
    <mergeCell ref="AJ870:AM870"/>
    <mergeCell ref="AC892:AE894"/>
    <mergeCell ref="H893:J894"/>
    <mergeCell ref="E852:H852"/>
    <mergeCell ref="AA852:AD852"/>
    <mergeCell ref="X858:Y858"/>
    <mergeCell ref="B859:C859"/>
    <mergeCell ref="B860:C860"/>
    <mergeCell ref="X860:Y860"/>
    <mergeCell ref="E825:G825"/>
    <mergeCell ref="AA825:AC825"/>
    <mergeCell ref="N827:Q827"/>
    <mergeCell ref="AJ827:AM827"/>
    <mergeCell ref="H849:J850"/>
    <mergeCell ref="AA849:AC850"/>
    <mergeCell ref="AK852:AN852"/>
    <mergeCell ref="E809:H809"/>
    <mergeCell ref="AA809:AD809"/>
    <mergeCell ref="B815:C815"/>
    <mergeCell ref="X815:Y815"/>
    <mergeCell ref="B816:C816"/>
    <mergeCell ref="X816:Y816"/>
    <mergeCell ref="E779:G779"/>
    <mergeCell ref="AA779:AC779"/>
    <mergeCell ref="N781:Q781"/>
    <mergeCell ref="AJ781:AM781"/>
    <mergeCell ref="AC803:AE805"/>
    <mergeCell ref="H804:J805"/>
    <mergeCell ref="E763:H763"/>
    <mergeCell ref="AA763:AD763"/>
    <mergeCell ref="X769:Y769"/>
    <mergeCell ref="B770:C770"/>
    <mergeCell ref="B771:C771"/>
    <mergeCell ref="X771:Y771"/>
    <mergeCell ref="AK763:AM763"/>
    <mergeCell ref="E740:G740"/>
    <mergeCell ref="AA740:AC740"/>
    <mergeCell ref="N742:Q742"/>
    <mergeCell ref="AJ742:AM742"/>
    <mergeCell ref="H760:J761"/>
    <mergeCell ref="AA760:AC761"/>
    <mergeCell ref="E724:H724"/>
    <mergeCell ref="AA724:AD724"/>
    <mergeCell ref="B730:C730"/>
    <mergeCell ref="X730:Y730"/>
    <mergeCell ref="B731:C731"/>
    <mergeCell ref="X731:Y731"/>
    <mergeCell ref="AK724:AN724"/>
    <mergeCell ref="E692:G692"/>
    <mergeCell ref="AA692:AC692"/>
    <mergeCell ref="N694:Q694"/>
    <mergeCell ref="O724:R724"/>
    <mergeCell ref="AJ694:AM694"/>
    <mergeCell ref="AC718:AE720"/>
    <mergeCell ref="H719:J720"/>
    <mergeCell ref="E676:H676"/>
    <mergeCell ref="AA676:AD676"/>
    <mergeCell ref="X682:Y682"/>
    <mergeCell ref="B683:C683"/>
    <mergeCell ref="B684:C684"/>
    <mergeCell ref="X684:Y684"/>
    <mergeCell ref="E647:G647"/>
    <mergeCell ref="AA647:AC647"/>
    <mergeCell ref="N649:Q649"/>
    <mergeCell ref="AJ649:AM649"/>
    <mergeCell ref="H671:J672"/>
    <mergeCell ref="AA671:AC672"/>
    <mergeCell ref="E631:H631"/>
    <mergeCell ref="AA631:AD631"/>
    <mergeCell ref="B637:C637"/>
    <mergeCell ref="X637:Y637"/>
    <mergeCell ref="B638:C638"/>
    <mergeCell ref="X638:Y638"/>
    <mergeCell ref="E605:G605"/>
    <mergeCell ref="AA605:AC605"/>
    <mergeCell ref="N607:Q607"/>
    <mergeCell ref="AJ607:AM607"/>
    <mergeCell ref="AC625:AE627"/>
    <mergeCell ref="H626:J627"/>
    <mergeCell ref="E589:H589"/>
    <mergeCell ref="AA589:AD589"/>
    <mergeCell ref="X595:Y595"/>
    <mergeCell ref="B596:C596"/>
    <mergeCell ref="B597:C597"/>
    <mergeCell ref="X597:Y597"/>
    <mergeCell ref="E566:G566"/>
    <mergeCell ref="AA566:AC566"/>
    <mergeCell ref="N568:Q568"/>
    <mergeCell ref="AJ568:AM568"/>
    <mergeCell ref="H584:J585"/>
    <mergeCell ref="AA584:AC585"/>
    <mergeCell ref="E550:H550"/>
    <mergeCell ref="AA550:AD550"/>
    <mergeCell ref="B556:C556"/>
    <mergeCell ref="X556:Y556"/>
    <mergeCell ref="B557:C557"/>
    <mergeCell ref="X557:Y557"/>
    <mergeCell ref="E519:G519"/>
    <mergeCell ref="AA519:AC519"/>
    <mergeCell ref="N521:Q521"/>
    <mergeCell ref="AJ521:AM521"/>
    <mergeCell ref="AC546:AE548"/>
    <mergeCell ref="H547:J548"/>
    <mergeCell ref="E503:H503"/>
    <mergeCell ref="AA503:AD503"/>
    <mergeCell ref="X509:Y509"/>
    <mergeCell ref="B510:C510"/>
    <mergeCell ref="B511:C511"/>
    <mergeCell ref="X511:Y511"/>
    <mergeCell ref="E480:G480"/>
    <mergeCell ref="AA480:AC480"/>
    <mergeCell ref="N475:Q475"/>
    <mergeCell ref="AJ475:AM475"/>
    <mergeCell ref="H498:J499"/>
    <mergeCell ref="AA498:AC499"/>
    <mergeCell ref="E464:H464"/>
    <mergeCell ref="AA464:AD464"/>
    <mergeCell ref="B470:C470"/>
    <mergeCell ref="X470:Y470"/>
    <mergeCell ref="B471:C471"/>
    <mergeCell ref="X471:Y471"/>
    <mergeCell ref="AA434:AC434"/>
    <mergeCell ref="N429:Q429"/>
    <mergeCell ref="AJ429:AM429"/>
    <mergeCell ref="AC458:AE460"/>
    <mergeCell ref="H459:J460"/>
    <mergeCell ref="X424:Y424"/>
    <mergeCell ref="B425:C425"/>
    <mergeCell ref="B426:C426"/>
    <mergeCell ref="X426:Y426"/>
    <mergeCell ref="E434:G434"/>
    <mergeCell ref="AJ390:AM390"/>
    <mergeCell ref="H413:J414"/>
    <mergeCell ref="AA413:AC414"/>
    <mergeCell ref="E418:H418"/>
    <mergeCell ref="AA418:AD418"/>
    <mergeCell ref="B386:C386"/>
    <mergeCell ref="X386:Y386"/>
    <mergeCell ref="E395:G395"/>
    <mergeCell ref="AA395:AC395"/>
    <mergeCell ref="N397:Q397"/>
    <mergeCell ref="AB376:AD378"/>
    <mergeCell ref="H374:J375"/>
    <mergeCell ref="E379:H379"/>
    <mergeCell ref="AA379:AD379"/>
    <mergeCell ref="B385:C385"/>
    <mergeCell ref="X385:Y385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A302:AC302"/>
    <mergeCell ref="N304:Q304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J257:AM257"/>
    <mergeCell ref="AC280:AE282"/>
    <mergeCell ref="H281:J282"/>
    <mergeCell ref="E286:H286"/>
    <mergeCell ref="AA286:AD286"/>
    <mergeCell ref="B246:C246"/>
    <mergeCell ref="X247:Y247"/>
    <mergeCell ref="E255:G255"/>
    <mergeCell ref="AA255:AC255"/>
    <mergeCell ref="N257:Q257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161"/>
  <sheetViews>
    <sheetView topLeftCell="A915" zoomScale="89" zoomScaleNormal="89" workbookViewId="0">
      <selection activeCell="C923" sqref="C923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>
      <c r="V1" s="17"/>
    </row>
    <row r="2" spans="2:41">
      <c r="V2" s="17"/>
      <c r="AC2" s="215" t="s">
        <v>29</v>
      </c>
      <c r="AD2" s="215"/>
      <c r="AE2" s="215"/>
    </row>
    <row r="3" spans="2:41">
      <c r="H3" s="216" t="s">
        <v>28</v>
      </c>
      <c r="I3" s="216"/>
      <c r="J3" s="216"/>
      <c r="V3" s="17"/>
      <c r="AC3" s="215"/>
      <c r="AD3" s="215"/>
      <c r="AE3" s="215"/>
    </row>
    <row r="4" spans="2:41">
      <c r="H4" s="216"/>
      <c r="I4" s="216"/>
      <c r="J4" s="216"/>
      <c r="V4" s="17"/>
      <c r="AC4" s="215"/>
      <c r="AD4" s="215"/>
      <c r="AE4" s="21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217" t="s">
        <v>20</v>
      </c>
      <c r="F8" s="217"/>
      <c r="G8" s="217"/>
      <c r="H8" s="217"/>
      <c r="V8" s="17"/>
      <c r="X8" s="23" t="s">
        <v>82</v>
      </c>
      <c r="Y8" s="20">
        <f>IF(B8="PAGADO",0,C13)</f>
        <v>0</v>
      </c>
      <c r="AA8" s="217" t="s">
        <v>20</v>
      </c>
      <c r="AB8" s="217"/>
      <c r="AC8" s="217"/>
      <c r="AD8" s="217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18" t="str">
        <f>IF(C13&lt;0,"NO PAGAR","COBRAR")</f>
        <v>COBRAR</v>
      </c>
      <c r="C14" s="21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8" t="str">
        <f>IF(Y13&lt;0,"NO PAGAR","COBRAR")</f>
        <v>COBRAR</v>
      </c>
      <c r="Y14" s="21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10" t="s">
        <v>9</v>
      </c>
      <c r="C15" s="21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0" t="s">
        <v>9</v>
      </c>
      <c r="Y15" s="21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2" t="s">
        <v>7</v>
      </c>
      <c r="F24" s="213"/>
      <c r="G24" s="214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2" t="s">
        <v>7</v>
      </c>
      <c r="AB24" s="213"/>
      <c r="AC24" s="214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2" t="s">
        <v>7</v>
      </c>
      <c r="O26" s="213"/>
      <c r="P26" s="213"/>
      <c r="Q26" s="214"/>
      <c r="R26" s="18">
        <f>SUM(R10:R25)</f>
        <v>0</v>
      </c>
      <c r="S26" s="3"/>
      <c r="V26" s="17"/>
      <c r="X26" s="12"/>
      <c r="Y26" s="10"/>
      <c r="AJ26" s="212" t="s">
        <v>7</v>
      </c>
      <c r="AK26" s="213"/>
      <c r="AL26" s="213"/>
      <c r="AM26" s="21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>
      <c r="H49" s="216"/>
      <c r="I49" s="216"/>
      <c r="J49" s="216"/>
      <c r="V49" s="17"/>
      <c r="AA49" s="216"/>
      <c r="AB49" s="216"/>
      <c r="AC49" s="21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217" t="s">
        <v>20</v>
      </c>
      <c r="F53" s="217"/>
      <c r="G53" s="217"/>
      <c r="H53" s="217"/>
      <c r="V53" s="17"/>
      <c r="X53" s="23" t="s">
        <v>82</v>
      </c>
      <c r="Y53" s="20">
        <f>IF(B53="PAGADO",0,C58)</f>
        <v>0</v>
      </c>
      <c r="AA53" s="217" t="s">
        <v>20</v>
      </c>
      <c r="AB53" s="217"/>
      <c r="AC53" s="217"/>
      <c r="AD53" s="217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9" t="str">
        <f>IF(Y58&lt;0,"NO PAGAR","COBRAR'")</f>
        <v>COBRAR'</v>
      </c>
      <c r="Y59" s="21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9" t="str">
        <f>IF(C58&lt;0,"NO PAGAR","COBRAR'")</f>
        <v>COBRAR'</v>
      </c>
      <c r="C60" s="21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0" t="s">
        <v>9</v>
      </c>
      <c r="C61" s="21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0" t="s">
        <v>9</v>
      </c>
      <c r="Y61" s="21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/>
      <c r="E69" s="212" t="s">
        <v>7</v>
      </c>
      <c r="F69" s="213"/>
      <c r="G69" s="214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2" t="s">
        <v>7</v>
      </c>
      <c r="AB69" s="213"/>
      <c r="AC69" s="214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2" t="s">
        <v>7</v>
      </c>
      <c r="O71" s="213"/>
      <c r="P71" s="213"/>
      <c r="Q71" s="214"/>
      <c r="R71" s="18">
        <f>SUM(R55:R70)</f>
        <v>0</v>
      </c>
      <c r="S71" s="3"/>
      <c r="V71" s="17"/>
      <c r="X71" s="12"/>
      <c r="Y71" s="10"/>
      <c r="AJ71" s="212" t="s">
        <v>7</v>
      </c>
      <c r="AK71" s="213"/>
      <c r="AL71" s="213"/>
      <c r="AM71" s="21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15" t="s">
        <v>29</v>
      </c>
      <c r="AD100" s="215"/>
      <c r="AE100" s="215"/>
    </row>
    <row r="101" spans="2:41">
      <c r="H101" s="216" t="s">
        <v>28</v>
      </c>
      <c r="I101" s="216"/>
      <c r="J101" s="216"/>
      <c r="V101" s="17"/>
      <c r="AC101" s="215"/>
      <c r="AD101" s="215"/>
      <c r="AE101" s="215"/>
    </row>
    <row r="102" spans="2:41">
      <c r="H102" s="216"/>
      <c r="I102" s="216"/>
      <c r="J102" s="216"/>
      <c r="V102" s="17"/>
      <c r="AC102" s="215"/>
      <c r="AD102" s="215"/>
      <c r="AE102" s="21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217" t="s">
        <v>20</v>
      </c>
      <c r="F106" s="217"/>
      <c r="G106" s="217"/>
      <c r="H106" s="217"/>
      <c r="V106" s="17"/>
      <c r="X106" s="23" t="s">
        <v>32</v>
      </c>
      <c r="Y106" s="20">
        <f>IF(B106="PAGADO",0,C111)</f>
        <v>0</v>
      </c>
      <c r="AA106" s="217" t="s">
        <v>20</v>
      </c>
      <c r="AB106" s="217"/>
      <c r="AC106" s="217"/>
      <c r="AD106" s="21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18" t="str">
        <f>IF(C111&lt;0,"NO PAGAR","COBRAR")</f>
        <v>COBRAR</v>
      </c>
      <c r="C112" s="21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8" t="str">
        <f>IF(Y111&lt;0,"NO PAGAR","COBRAR")</f>
        <v>COBRAR</v>
      </c>
      <c r="Y112" s="21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10" t="s">
        <v>9</v>
      </c>
      <c r="C113" s="21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0" t="s">
        <v>9</v>
      </c>
      <c r="Y113" s="21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2" t="s">
        <v>7</v>
      </c>
      <c r="F122" s="213"/>
      <c r="G122" s="21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2" t="s">
        <v>7</v>
      </c>
      <c r="AB122" s="213"/>
      <c r="AC122" s="21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2" t="s">
        <v>7</v>
      </c>
      <c r="O124" s="213"/>
      <c r="P124" s="213"/>
      <c r="Q124" s="214"/>
      <c r="R124" s="18">
        <f>SUM(R108:R123)</f>
        <v>0</v>
      </c>
      <c r="S124" s="3"/>
      <c r="V124" s="17"/>
      <c r="X124" s="12"/>
      <c r="Y124" s="10"/>
      <c r="AJ124" s="212" t="s">
        <v>7</v>
      </c>
      <c r="AK124" s="213"/>
      <c r="AL124" s="213"/>
      <c r="AM124" s="21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16" t="s">
        <v>30</v>
      </c>
      <c r="I146" s="216"/>
      <c r="J146" s="216"/>
      <c r="V146" s="17"/>
      <c r="AA146" s="216" t="s">
        <v>31</v>
      </c>
      <c r="AB146" s="216"/>
      <c r="AC146" s="216"/>
    </row>
    <row r="147" spans="2:41">
      <c r="H147" s="216"/>
      <c r="I147" s="216"/>
      <c r="J147" s="216"/>
      <c r="V147" s="17"/>
      <c r="AA147" s="216"/>
      <c r="AB147" s="216"/>
      <c r="AC147" s="21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0</v>
      </c>
      <c r="E151" s="217" t="s">
        <v>20</v>
      </c>
      <c r="F151" s="217"/>
      <c r="G151" s="217"/>
      <c r="H151" s="217"/>
      <c r="V151" s="17"/>
      <c r="X151" s="23" t="s">
        <v>82</v>
      </c>
      <c r="Y151" s="20">
        <f>IF(B151="PAGADO",0,C156)</f>
        <v>0</v>
      </c>
      <c r="AA151" s="217" t="s">
        <v>20</v>
      </c>
      <c r="AB151" s="217"/>
      <c r="AC151" s="217"/>
      <c r="AD151" s="217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19" t="str">
        <f>IF(Y156&lt;0,"NO PAGAR","COBRAR'")</f>
        <v>COBRAR'</v>
      </c>
      <c r="Y157" s="219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19" t="str">
        <f>IF(C156&lt;0,"NO PAGAR","COBRAR'")</f>
        <v>COBRAR'</v>
      </c>
      <c r="C158" s="219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10" t="s">
        <v>9</v>
      </c>
      <c r="C159" s="21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0" t="s">
        <v>9</v>
      </c>
      <c r="Y159" s="21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338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2" t="s">
        <v>7</v>
      </c>
      <c r="F167" s="213"/>
      <c r="G167" s="214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2" t="s">
        <v>7</v>
      </c>
      <c r="AB167" s="213"/>
      <c r="AC167" s="214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2" t="s">
        <v>7</v>
      </c>
      <c r="O169" s="213"/>
      <c r="P169" s="213"/>
      <c r="Q169" s="214"/>
      <c r="R169" s="18">
        <f>SUM(R153:R168)</f>
        <v>0</v>
      </c>
      <c r="S169" s="3"/>
      <c r="V169" s="17"/>
      <c r="X169" s="12"/>
      <c r="Y169" s="10"/>
      <c r="AJ169" s="212" t="s">
        <v>7</v>
      </c>
      <c r="AK169" s="213"/>
      <c r="AL169" s="213"/>
      <c r="AM169" s="214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215" t="s">
        <v>29</v>
      </c>
      <c r="AD185" s="215"/>
      <c r="AE185" s="215"/>
    </row>
    <row r="186" spans="2:41">
      <c r="H186" s="216" t="s">
        <v>28</v>
      </c>
      <c r="I186" s="216"/>
      <c r="J186" s="216"/>
      <c r="V186" s="17"/>
      <c r="AC186" s="215"/>
      <c r="AD186" s="215"/>
      <c r="AE186" s="215"/>
    </row>
    <row r="187" spans="2:41">
      <c r="H187" s="216"/>
      <c r="I187" s="216"/>
      <c r="J187" s="216"/>
      <c r="V187" s="17"/>
      <c r="AC187" s="215"/>
      <c r="AD187" s="215"/>
      <c r="AE187" s="215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217" t="s">
        <v>20</v>
      </c>
      <c r="F191" s="217"/>
      <c r="G191" s="217"/>
      <c r="H191" s="217"/>
      <c r="V191" s="17"/>
      <c r="X191" s="23" t="s">
        <v>32</v>
      </c>
      <c r="Y191" s="20">
        <f>IF(B191="PAGADO",0,C196)</f>
        <v>0</v>
      </c>
      <c r="AA191" s="217" t="s">
        <v>20</v>
      </c>
      <c r="AB191" s="217"/>
      <c r="AC191" s="217"/>
      <c r="AD191" s="217"/>
    </row>
    <row r="192" spans="2:41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/>
      <c r="F193" s="3"/>
      <c r="G193" s="3"/>
      <c r="H193" s="5"/>
      <c r="N193" s="25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25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25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18" t="str">
        <f>IF(C196&lt;0,"NO PAGAR","COBRAR")</f>
        <v>COBRAR</v>
      </c>
      <c r="C197" s="218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218" t="str">
        <f>IF(Y196&lt;0,"NO PAGAR","COBRAR")</f>
        <v>COBRAR</v>
      </c>
      <c r="Y197" s="218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210" t="s">
        <v>9</v>
      </c>
      <c r="C198" s="211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210" t="s">
        <v>9</v>
      </c>
      <c r="Y198" s="211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450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212" t="s">
        <v>7</v>
      </c>
      <c r="F207" s="213"/>
      <c r="G207" s="214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479</v>
      </c>
      <c r="Y207" s="10"/>
      <c r="AA207" s="212" t="s">
        <v>7</v>
      </c>
      <c r="AB207" s="213"/>
      <c r="AC207" s="214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212" t="s">
        <v>7</v>
      </c>
      <c r="O209" s="213"/>
      <c r="P209" s="213"/>
      <c r="Q209" s="214"/>
      <c r="R209" s="18">
        <f>SUM(R193:R208)</f>
        <v>0</v>
      </c>
      <c r="S209" s="3"/>
      <c r="V209" s="17"/>
      <c r="X209" s="12"/>
      <c r="Y209" s="10"/>
      <c r="AJ209" s="212" t="s">
        <v>7</v>
      </c>
      <c r="AK209" s="213"/>
      <c r="AL209" s="213"/>
      <c r="AM209" s="214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216" t="s">
        <v>30</v>
      </c>
      <c r="I231" s="216"/>
      <c r="J231" s="216"/>
      <c r="V231" s="17"/>
      <c r="AA231" s="216" t="s">
        <v>31</v>
      </c>
      <c r="AB231" s="216"/>
      <c r="AC231" s="216"/>
    </row>
    <row r="232" spans="1:43">
      <c r="H232" s="216"/>
      <c r="I232" s="216"/>
      <c r="J232" s="216"/>
      <c r="V232" s="17"/>
      <c r="AA232" s="216"/>
      <c r="AB232" s="216"/>
      <c r="AC232" s="216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217" t="s">
        <v>20</v>
      </c>
      <c r="F236" s="217"/>
      <c r="G236" s="217"/>
      <c r="H236" s="217"/>
      <c r="V236" s="17"/>
      <c r="X236" s="23" t="s">
        <v>32</v>
      </c>
      <c r="Y236" s="20">
        <f>IF(B236="PAGADO",0,C241)</f>
        <v>0</v>
      </c>
      <c r="AA236" s="217" t="s">
        <v>20</v>
      </c>
      <c r="AB236" s="217"/>
      <c r="AC236" s="217"/>
      <c r="AD236" s="217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25"/>
      <c r="O238" s="3"/>
      <c r="P238" s="3"/>
      <c r="Q238" s="3"/>
      <c r="R238" s="18"/>
      <c r="S238" s="3"/>
      <c r="V238" s="17"/>
      <c r="Y238" s="20"/>
      <c r="AA238" s="4"/>
      <c r="AB238" s="3"/>
      <c r="AC238" s="3"/>
      <c r="AD238" s="5"/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25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25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219" t="str">
        <f>IF(Y241&lt;0,"NO PAGAR","COBRAR'")</f>
        <v>COBRAR'</v>
      </c>
      <c r="Y242" s="219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ht="23.25">
      <c r="B243" s="219" t="str">
        <f>IF(C241&lt;0,"NO PAGAR","COBRAR'")</f>
        <v>COBRAR'</v>
      </c>
      <c r="C243" s="219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210" t="s">
        <v>9</v>
      </c>
      <c r="C244" s="211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10" t="s">
        <v>9</v>
      </c>
      <c r="Y244" s="211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212" t="s">
        <v>7</v>
      </c>
      <c r="F252" s="213"/>
      <c r="G252" s="214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12" t="s">
        <v>7</v>
      </c>
      <c r="AB252" s="213"/>
      <c r="AC252" s="214"/>
      <c r="AD252" s="5">
        <f>SUM(AD238:AD251)</f>
        <v>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551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212" t="s">
        <v>7</v>
      </c>
      <c r="O254" s="213"/>
      <c r="P254" s="213"/>
      <c r="Q254" s="214"/>
      <c r="R254" s="18">
        <f>SUM(R238:R253)</f>
        <v>0</v>
      </c>
      <c r="S254" s="3"/>
      <c r="V254" s="17"/>
      <c r="X254" s="12"/>
      <c r="Y254" s="10"/>
      <c r="AJ254" s="212" t="s">
        <v>7</v>
      </c>
      <c r="AK254" s="213"/>
      <c r="AL254" s="213"/>
      <c r="AM254" s="214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605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215" t="s">
        <v>29</v>
      </c>
      <c r="AD277" s="215"/>
      <c r="AE277" s="215"/>
    </row>
    <row r="278" spans="2:41">
      <c r="H278" s="216" t="s">
        <v>28</v>
      </c>
      <c r="I278" s="216"/>
      <c r="J278" s="216"/>
      <c r="V278" s="17"/>
      <c r="AC278" s="215"/>
      <c r="AD278" s="215"/>
      <c r="AE278" s="215"/>
    </row>
    <row r="279" spans="2:41">
      <c r="H279" s="216"/>
      <c r="I279" s="216"/>
      <c r="J279" s="216"/>
      <c r="V279" s="17"/>
      <c r="AC279" s="215"/>
      <c r="AD279" s="215"/>
      <c r="AE279" s="215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0</v>
      </c>
      <c r="E283" s="217" t="s">
        <v>20</v>
      </c>
      <c r="F283" s="217"/>
      <c r="G283" s="217"/>
      <c r="H283" s="217"/>
      <c r="V283" s="17"/>
      <c r="X283" s="23" t="s">
        <v>32</v>
      </c>
      <c r="Y283" s="20">
        <f>IF(B283="PAGADO",0,C288)</f>
        <v>0</v>
      </c>
      <c r="AA283" s="217" t="s">
        <v>20</v>
      </c>
      <c r="AB283" s="217"/>
      <c r="AC283" s="217"/>
      <c r="AD283" s="217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25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25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25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25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25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25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25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18" t="str">
        <f>IF(C288&lt;0,"NO PAGAR","COBRAR")</f>
        <v>COBRAR</v>
      </c>
      <c r="C289" s="218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18" t="str">
        <f>IF(Y288&lt;0,"NO PAGAR","COBRAR")</f>
        <v>COBRAR</v>
      </c>
      <c r="Y289" s="218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210" t="s">
        <v>9</v>
      </c>
      <c r="C290" s="211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210" t="s">
        <v>9</v>
      </c>
      <c r="Y290" s="211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624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570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212" t="s">
        <v>7</v>
      </c>
      <c r="F299" s="213"/>
      <c r="G299" s="214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12" t="s">
        <v>7</v>
      </c>
      <c r="AB299" s="213"/>
      <c r="AC299" s="214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212" t="s">
        <v>7</v>
      </c>
      <c r="O301" s="213"/>
      <c r="P301" s="213"/>
      <c r="Q301" s="214"/>
      <c r="R301" s="18">
        <f>SUM(R285:R300)</f>
        <v>0</v>
      </c>
      <c r="S301" s="3"/>
      <c r="V301" s="17"/>
      <c r="X301" s="12"/>
      <c r="Y301" s="10"/>
      <c r="AJ301" s="212" t="s">
        <v>7</v>
      </c>
      <c r="AK301" s="213"/>
      <c r="AL301" s="213"/>
      <c r="AM301" s="214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606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216" t="s">
        <v>30</v>
      </c>
      <c r="I323" s="216"/>
      <c r="J323" s="216"/>
      <c r="V323" s="17"/>
      <c r="AA323" s="216" t="s">
        <v>31</v>
      </c>
      <c r="AB323" s="216"/>
      <c r="AC323" s="216"/>
    </row>
    <row r="324" spans="1:43">
      <c r="H324" s="216"/>
      <c r="I324" s="216"/>
      <c r="J324" s="216"/>
      <c r="V324" s="17"/>
      <c r="AA324" s="216"/>
      <c r="AB324" s="216"/>
      <c r="AC324" s="216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0</v>
      </c>
      <c r="E328" s="217" t="s">
        <v>20</v>
      </c>
      <c r="F328" s="217"/>
      <c r="G328" s="217"/>
      <c r="H328" s="217"/>
      <c r="V328" s="17"/>
      <c r="X328" s="23" t="s">
        <v>156</v>
      </c>
      <c r="Y328" s="20">
        <f>IF(B1061="PAGADO",0,C333)</f>
        <v>0</v>
      </c>
      <c r="AA328" s="217" t="s">
        <v>20</v>
      </c>
      <c r="AB328" s="217"/>
      <c r="AC328" s="217"/>
      <c r="AD328" s="217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2" t="s">
        <v>703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0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C356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0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219" t="str">
        <f>IF(Y333&lt;0,"NO PAGAR","COBRAR'")</f>
        <v>COBRAR'</v>
      </c>
      <c r="Y334" s="219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>
      <c r="B335" s="219" t="str">
        <f>IF(C333&lt;0,"NO PAGAR","COBRAR'")</f>
        <v>COBRAR'</v>
      </c>
      <c r="C335" s="219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210" t="s">
        <v>9</v>
      </c>
      <c r="C336" s="211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210" t="s">
        <v>9</v>
      </c>
      <c r="Y336" s="211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48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665</v>
      </c>
      <c r="C344" s="10"/>
      <c r="E344" s="212" t="s">
        <v>7</v>
      </c>
      <c r="F344" s="213"/>
      <c r="G344" s="214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12" t="s">
        <v>7</v>
      </c>
      <c r="AB344" s="213"/>
      <c r="AC344" s="214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>
      <c r="B345" s="11" t="s">
        <v>670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692</v>
      </c>
      <c r="Y345" s="3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212" t="s">
        <v>7</v>
      </c>
      <c r="O346" s="213"/>
      <c r="P346" s="213"/>
      <c r="Q346" s="214"/>
      <c r="R346" s="18">
        <f>SUM(R330:R345)</f>
        <v>0</v>
      </c>
      <c r="S346" s="3"/>
      <c r="V346" s="17"/>
      <c r="X346" s="12"/>
      <c r="Y346" s="10"/>
      <c r="AJ346" s="212" t="s">
        <v>7</v>
      </c>
      <c r="AK346" s="213"/>
      <c r="AL346" s="213"/>
      <c r="AM346" s="214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0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0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216" t="s">
        <v>28</v>
      </c>
      <c r="I371" s="216"/>
      <c r="J371" s="216"/>
      <c r="V371" s="17"/>
    </row>
    <row r="372" spans="2:41">
      <c r="H372" s="216"/>
      <c r="I372" s="216"/>
      <c r="J372" s="216"/>
      <c r="V372" s="17"/>
    </row>
    <row r="373" spans="2:41">
      <c r="V373" s="17"/>
      <c r="X373" s="229" t="s">
        <v>64</v>
      </c>
      <c r="AB373" s="223" t="s">
        <v>29</v>
      </c>
      <c r="AC373" s="223"/>
      <c r="AD373" s="223"/>
    </row>
    <row r="374" spans="2:41">
      <c r="V374" s="17"/>
      <c r="X374" s="229"/>
      <c r="AB374" s="223"/>
      <c r="AC374" s="223"/>
      <c r="AD374" s="223"/>
    </row>
    <row r="375" spans="2:41" ht="23.25">
      <c r="B375" s="22" t="s">
        <v>64</v>
      </c>
      <c r="V375" s="17"/>
      <c r="X375" s="229"/>
      <c r="AB375" s="223"/>
      <c r="AC375" s="223"/>
      <c r="AD375" s="223"/>
    </row>
    <row r="376" spans="2:41" ht="23.25">
      <c r="B376" s="23" t="s">
        <v>130</v>
      </c>
      <c r="C376" s="20">
        <f>IF(X328="PAGADO",0,Y333)</f>
        <v>0</v>
      </c>
      <c r="E376" s="217" t="s">
        <v>928</v>
      </c>
      <c r="F376" s="217"/>
      <c r="G376" s="217"/>
      <c r="H376" s="217"/>
      <c r="V376" s="17"/>
      <c r="X376" s="23" t="s">
        <v>32</v>
      </c>
      <c r="Y376" s="20">
        <f>IF(B376="PAGADO",0,C381)</f>
        <v>0</v>
      </c>
      <c r="AA376" s="217" t="s">
        <v>553</v>
      </c>
      <c r="AB376" s="217"/>
      <c r="AC376" s="217"/>
      <c r="AD376" s="217"/>
    </row>
    <row r="377" spans="2:41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733</v>
      </c>
      <c r="AD379" s="5">
        <v>180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>
      <c r="B382" s="218" t="str">
        <f>IF(C381&lt;0,"NO PAGAR","COBRAR")</f>
        <v>COBRAR</v>
      </c>
      <c r="C382" s="218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218" t="str">
        <f>IF(Y381&lt;0,"NO PAGAR","COBRAR")</f>
        <v>COBRAR</v>
      </c>
      <c r="Y382" s="218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210" t="s">
        <v>9</v>
      </c>
      <c r="C383" s="211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210" t="s">
        <v>9</v>
      </c>
      <c r="Y383" s="211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9" t="str">
        <f>IF(C411&lt;0,"SALDO A FAVOR","SALDO ADELANTAD0'")</f>
        <v>SALDO ADELANTAD0'</v>
      </c>
      <c r="C384" s="10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762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212" t="s">
        <v>7</v>
      </c>
      <c r="AB392" s="213"/>
      <c r="AC392" s="214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E394" s="4"/>
      <c r="F394" s="3"/>
      <c r="G394" s="3"/>
      <c r="H394" s="5"/>
      <c r="N394" s="212" t="s">
        <v>7</v>
      </c>
      <c r="O394" s="213"/>
      <c r="P394" s="213"/>
      <c r="Q394" s="214"/>
      <c r="R394" s="18">
        <f>SUM(R378:R393)</f>
        <v>0</v>
      </c>
      <c r="S394" s="3"/>
      <c r="V394" s="17"/>
      <c r="X394" s="12"/>
      <c r="Y394" s="10"/>
      <c r="AJ394" s="212" t="s">
        <v>7</v>
      </c>
      <c r="AK394" s="213"/>
      <c r="AL394" s="213"/>
      <c r="AM394" s="214"/>
      <c r="AN394" s="18">
        <f>SUM(AN378:AN393)</f>
        <v>0</v>
      </c>
      <c r="AO394" s="3"/>
    </row>
    <row r="395" spans="2:46">
      <c r="B395" s="12"/>
      <c r="C395" s="10"/>
      <c r="E395" s="212" t="s">
        <v>7</v>
      </c>
      <c r="F395" s="213"/>
      <c r="G395" s="214"/>
      <c r="H395" s="5">
        <f>SUM(H378:H394)</f>
        <v>1000</v>
      </c>
      <c r="V395" s="17"/>
      <c r="X395" s="12"/>
      <c r="Y395" s="10"/>
    </row>
    <row r="396" spans="2:46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0" t="s">
        <v>468</v>
      </c>
      <c r="AJ397" s="99">
        <v>24465</v>
      </c>
      <c r="AK397" s="62" t="s">
        <v>473</v>
      </c>
      <c r="AL397" s="63">
        <v>45037</v>
      </c>
      <c r="AM397" s="60">
        <v>1716325822</v>
      </c>
      <c r="AN397" s="60" t="s">
        <v>20</v>
      </c>
      <c r="AO397" s="62" t="s">
        <v>474</v>
      </c>
      <c r="AP397" s="60">
        <v>52365</v>
      </c>
      <c r="AQ397" s="64">
        <v>42.747</v>
      </c>
      <c r="AR397" s="64">
        <v>74.81</v>
      </c>
      <c r="AS397" s="61"/>
      <c r="AT397" s="60" t="s">
        <v>557</v>
      </c>
    </row>
    <row r="398" spans="2:46">
      <c r="V398" s="17"/>
    </row>
    <row r="399" spans="2:46">
      <c r="E399" t="s">
        <v>21</v>
      </c>
      <c r="V399" s="17"/>
    </row>
    <row r="400" spans="2:46">
      <c r="E400" s="1" t="s">
        <v>19</v>
      </c>
      <c r="V400" s="17"/>
    </row>
    <row r="401" spans="1:43">
      <c r="V401" s="17"/>
    </row>
    <row r="402" spans="1:43">
      <c r="E402" s="1"/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 ht="15" customHeight="1">
      <c r="I410" s="75"/>
      <c r="J410" s="75"/>
      <c r="V410" s="17"/>
      <c r="AA410" s="216" t="s">
        <v>31</v>
      </c>
      <c r="AB410" s="216"/>
      <c r="AC410" s="216"/>
    </row>
    <row r="411" spans="1:43" ht="15" customHeight="1">
      <c r="H411" s="75"/>
      <c r="I411" s="75"/>
      <c r="J411" s="75"/>
      <c r="V411" s="17"/>
      <c r="AA411" s="216"/>
      <c r="AB411" s="216"/>
      <c r="AC411" s="216"/>
    </row>
    <row r="412" spans="1:43">
      <c r="B412" s="231" t="s">
        <v>64</v>
      </c>
      <c r="F412" s="230" t="s">
        <v>30</v>
      </c>
      <c r="G412" s="230"/>
      <c r="H412" s="230"/>
      <c r="V412" s="17"/>
    </row>
    <row r="413" spans="1:43">
      <c r="B413" s="231"/>
      <c r="F413" s="230"/>
      <c r="G413" s="230"/>
      <c r="H413" s="230"/>
      <c r="V413" s="17"/>
    </row>
    <row r="414" spans="1:43" ht="26.25" customHeight="1">
      <c r="B414" s="231"/>
      <c r="F414" s="230"/>
      <c r="G414" s="230"/>
      <c r="H414" s="230"/>
      <c r="V414" s="17"/>
      <c r="X414" s="22" t="s">
        <v>64</v>
      </c>
    </row>
    <row r="415" spans="1:43" ht="23.25">
      <c r="B415" s="23" t="s">
        <v>82</v>
      </c>
      <c r="C415" s="20">
        <f>IF(X376="PAGADO",0,Y381)</f>
        <v>284.83</v>
      </c>
      <c r="E415" s="217" t="s">
        <v>553</v>
      </c>
      <c r="F415" s="217"/>
      <c r="G415" s="217"/>
      <c r="H415" s="217"/>
      <c r="V415" s="17"/>
      <c r="X415" s="23" t="s">
        <v>32</v>
      </c>
      <c r="Y415" s="20">
        <f>IF(B415="PAGADO",0,C420)</f>
        <v>0</v>
      </c>
      <c r="AA415" s="217" t="s">
        <v>553</v>
      </c>
      <c r="AB415" s="217"/>
      <c r="AC415" s="217"/>
      <c r="AD415" s="217"/>
    </row>
    <row r="416" spans="1:43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797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640</v>
      </c>
      <c r="AJ417" s="25">
        <v>45008</v>
      </c>
      <c r="AK417" s="3" t="s">
        <v>855</v>
      </c>
      <c r="AL417" s="3"/>
      <c r="AM417" s="3"/>
      <c r="AN417" s="18">
        <v>20</v>
      </c>
      <c r="AO417" s="3"/>
    </row>
    <row r="418" spans="2:41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640</v>
      </c>
      <c r="AJ418" s="25">
        <v>45070</v>
      </c>
      <c r="AK418" s="3" t="s">
        <v>511</v>
      </c>
      <c r="AL418" s="3"/>
      <c r="AM418" s="3"/>
      <c r="AN418" s="18">
        <v>700</v>
      </c>
      <c r="AO418" s="3"/>
    </row>
    <row r="419" spans="2:41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>
      <c r="B421" s="6"/>
      <c r="C421" s="116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219" t="str">
        <f>IF(Y420&lt;0,"NO PAGAR","COBRAR'")</f>
        <v>NO PAGAR</v>
      </c>
      <c r="Y421" s="219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219" t="str">
        <f>IF(C420&lt;0,"NO PAGAR","COBRAR'")</f>
        <v>COBRAR'</v>
      </c>
      <c r="C422" s="219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210" t="s">
        <v>9</v>
      </c>
      <c r="C423" s="211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10" t="s">
        <v>9</v>
      </c>
      <c r="Y423" s="211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212" t="s">
        <v>7</v>
      </c>
      <c r="AK425" s="213"/>
      <c r="AL425" s="213"/>
      <c r="AM425" s="214"/>
      <c r="AN425" s="18">
        <f>SUM(AN417:AN424)</f>
        <v>720</v>
      </c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7" t="s">
        <v>831</v>
      </c>
      <c r="AK427" s="117" t="s">
        <v>473</v>
      </c>
      <c r="AL427" s="117" t="s">
        <v>474</v>
      </c>
      <c r="AM427" s="118">
        <v>62.01</v>
      </c>
      <c r="AN427" s="119">
        <v>35.433</v>
      </c>
      <c r="AO427" s="119">
        <v>73031</v>
      </c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7" t="s">
        <v>832</v>
      </c>
      <c r="AK428" s="117" t="s">
        <v>473</v>
      </c>
      <c r="AL428" s="117" t="s">
        <v>474</v>
      </c>
      <c r="AM428" s="118">
        <v>42</v>
      </c>
      <c r="AN428" s="119">
        <v>23.998999999999999</v>
      </c>
      <c r="AO428" s="119">
        <v>8073001</v>
      </c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>
      <c r="B431" s="11" t="s">
        <v>16</v>
      </c>
      <c r="C431" s="10"/>
      <c r="E431" s="212" t="s">
        <v>7</v>
      </c>
      <c r="F431" s="213"/>
      <c r="G431" s="214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212" t="s">
        <v>7</v>
      </c>
      <c r="AB431" s="213"/>
      <c r="AC431" s="214"/>
      <c r="AD431" s="5">
        <f>SUM(AD417:AD430)</f>
        <v>760</v>
      </c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>
      <c r="B433" s="12"/>
      <c r="C433" s="10"/>
      <c r="N433" s="212" t="s">
        <v>7</v>
      </c>
      <c r="O433" s="213"/>
      <c r="P433" s="213"/>
      <c r="Q433" s="214"/>
      <c r="R433" s="18">
        <f>SUM(R417:R432)</f>
        <v>78.400000000000006</v>
      </c>
      <c r="S433" s="3"/>
      <c r="V433" s="17"/>
      <c r="X433" s="12"/>
      <c r="Y433" s="10"/>
    </row>
    <row r="434" spans="2:27">
      <c r="B434" s="12"/>
      <c r="C434" s="10"/>
      <c r="V434" s="17"/>
      <c r="X434" s="12"/>
      <c r="Y434" s="10"/>
    </row>
    <row r="435" spans="2:27">
      <c r="B435" s="11"/>
      <c r="C435" s="10"/>
      <c r="V435" s="17"/>
      <c r="X435" s="11"/>
      <c r="Y435" s="10"/>
    </row>
    <row r="436" spans="2:27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>
      <c r="E437" s="1" t="s">
        <v>19</v>
      </c>
      <c r="V437" s="17"/>
      <c r="AA437" s="1" t="s">
        <v>19</v>
      </c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 ht="15" customHeight="1">
      <c r="H447" s="75"/>
      <c r="I447" s="75"/>
      <c r="J447" s="75"/>
      <c r="V447" s="17"/>
    </row>
    <row r="448" spans="2:27" ht="15" customHeight="1">
      <c r="H448" s="75"/>
      <c r="I448" s="75"/>
      <c r="J448" s="75"/>
      <c r="V448" s="17"/>
    </row>
    <row r="449" spans="2:41">
      <c r="B449" s="231" t="s">
        <v>66</v>
      </c>
      <c r="F449" s="230" t="s">
        <v>28</v>
      </c>
      <c r="G449" s="230"/>
      <c r="H449" s="230"/>
      <c r="V449" s="17"/>
      <c r="X449" s="229" t="s">
        <v>66</v>
      </c>
      <c r="AB449" s="223" t="s">
        <v>29</v>
      </c>
      <c r="AC449" s="223"/>
      <c r="AD449" s="223"/>
    </row>
    <row r="450" spans="2:41">
      <c r="B450" s="231"/>
      <c r="F450" s="230"/>
      <c r="G450" s="230"/>
      <c r="H450" s="230"/>
      <c r="V450" s="17"/>
      <c r="X450" s="229"/>
      <c r="AB450" s="223"/>
      <c r="AC450" s="223"/>
      <c r="AD450" s="223"/>
    </row>
    <row r="451" spans="2:41" ht="23.25" customHeight="1">
      <c r="B451" s="231"/>
      <c r="F451" s="230"/>
      <c r="G451" s="230"/>
      <c r="H451" s="230"/>
      <c r="V451" s="17"/>
      <c r="X451" s="229"/>
      <c r="AB451" s="223"/>
      <c r="AC451" s="223"/>
      <c r="AD451" s="223"/>
    </row>
    <row r="452" spans="2:41" ht="23.25">
      <c r="B452" s="23" t="s">
        <v>32</v>
      </c>
      <c r="C452" s="20">
        <f>IF(X415="PAGADO",0,Y420)</f>
        <v>-64.009999999999991</v>
      </c>
      <c r="E452" s="217" t="s">
        <v>553</v>
      </c>
      <c r="F452" s="217"/>
      <c r="G452" s="217"/>
      <c r="H452" s="217"/>
      <c r="V452" s="17"/>
      <c r="X452" s="23" t="s">
        <v>32</v>
      </c>
      <c r="Y452" s="20">
        <f>IF(B452="PAGADO",0,C457)</f>
        <v>27.330000000000013</v>
      </c>
      <c r="AA452" s="217" t="s">
        <v>553</v>
      </c>
      <c r="AB452" s="217"/>
      <c r="AC452" s="217"/>
      <c r="AD452" s="217"/>
    </row>
    <row r="453" spans="2:41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>
      <c r="C454" s="20"/>
      <c r="E454" s="4">
        <v>44972</v>
      </c>
      <c r="F454" s="3" t="s">
        <v>868</v>
      </c>
      <c r="G454" s="3" t="s">
        <v>869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266.48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-239.15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>
      <c r="B458" s="218" t="str">
        <f>IF(C457&lt;0,"NO PAGAR","COBRAR")</f>
        <v>COBRAR</v>
      </c>
      <c r="C458" s="218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218" t="str">
        <f>IF(Y457&lt;0,"NO PAGAR","COBRAR")</f>
        <v>NO PAGAR</v>
      </c>
      <c r="Y458" s="218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>
      <c r="B459" s="210" t="s">
        <v>9</v>
      </c>
      <c r="C459" s="211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210" t="s">
        <v>9</v>
      </c>
      <c r="Y459" s="211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2">
      <c r="B465" s="11" t="s">
        <v>883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>
        <v>95.57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2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2">
      <c r="B467" s="11" t="s">
        <v>864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>
      <c r="B468" s="11" t="s">
        <v>912</v>
      </c>
      <c r="C468" s="10"/>
      <c r="E468" s="212" t="s">
        <v>7</v>
      </c>
      <c r="F468" s="213"/>
      <c r="G468" s="214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>
        <f>AN477</f>
        <v>170.91</v>
      </c>
      <c r="AA468" s="212" t="s">
        <v>7</v>
      </c>
      <c r="AB468" s="213"/>
      <c r="AC468" s="214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2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2">
      <c r="B470" s="12"/>
      <c r="C470" s="10"/>
      <c r="N470" s="212" t="s">
        <v>7</v>
      </c>
      <c r="O470" s="213"/>
      <c r="P470" s="213"/>
      <c r="Q470" s="214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2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2">
      <c r="B472" s="11"/>
      <c r="C472" s="10"/>
      <c r="V472" s="17"/>
      <c r="X472" s="11"/>
      <c r="Y472" s="10"/>
      <c r="AJ472" s="212" t="s">
        <v>7</v>
      </c>
      <c r="AK472" s="213"/>
      <c r="AL472" s="213"/>
      <c r="AM472" s="214"/>
      <c r="AN472" s="18">
        <f>SUM(AN456:AN471)</f>
        <v>0</v>
      </c>
      <c r="AO472" s="3"/>
    </row>
    <row r="473" spans="2:42" ht="30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266.48</v>
      </c>
      <c r="AJ473" s="129" t="s">
        <v>891</v>
      </c>
      <c r="AK473" s="129" t="s">
        <v>892</v>
      </c>
      <c r="AL473" s="129" t="s">
        <v>893</v>
      </c>
      <c r="AM473" s="129" t="s">
        <v>894</v>
      </c>
      <c r="AN473" s="129" t="s">
        <v>895</v>
      </c>
      <c r="AO473" s="129" t="s">
        <v>896</v>
      </c>
      <c r="AP473" s="129" t="s">
        <v>897</v>
      </c>
    </row>
    <row r="474" spans="2:42">
      <c r="D474" t="s">
        <v>22</v>
      </c>
      <c r="E474" t="s">
        <v>21</v>
      </c>
      <c r="V474" s="17"/>
      <c r="Z474" t="s">
        <v>22</v>
      </c>
      <c r="AA474" t="s">
        <v>21</v>
      </c>
      <c r="AJ474" s="125" t="s">
        <v>473</v>
      </c>
      <c r="AK474" s="126">
        <v>45062.104224540002</v>
      </c>
      <c r="AL474" s="125" t="s">
        <v>474</v>
      </c>
      <c r="AM474" s="127">
        <v>34.223999999999997</v>
      </c>
      <c r="AN474" s="127">
        <v>59.89</v>
      </c>
      <c r="AO474" s="127">
        <v>5565</v>
      </c>
      <c r="AP474" s="128" t="s">
        <v>20</v>
      </c>
    </row>
    <row r="475" spans="2:42">
      <c r="E475" s="1" t="s">
        <v>19</v>
      </c>
      <c r="V475" s="17"/>
      <c r="AA475" s="1" t="s">
        <v>19</v>
      </c>
      <c r="AJ475" s="125" t="s">
        <v>473</v>
      </c>
      <c r="AK475" s="126">
        <v>45070.969756940001</v>
      </c>
      <c r="AL475" s="125" t="s">
        <v>474</v>
      </c>
      <c r="AM475" s="127">
        <v>33.15</v>
      </c>
      <c r="AN475" s="127">
        <v>58.01</v>
      </c>
      <c r="AO475" s="127">
        <v>0</v>
      </c>
      <c r="AP475" s="128" t="s">
        <v>903</v>
      </c>
    </row>
    <row r="476" spans="2:42">
      <c r="V476" s="17"/>
      <c r="AJ476" s="125" t="s">
        <v>473</v>
      </c>
      <c r="AK476" s="126">
        <v>45073.3241088</v>
      </c>
      <c r="AL476" s="125" t="s">
        <v>474</v>
      </c>
      <c r="AM476" s="127">
        <v>30.29</v>
      </c>
      <c r="AN476" s="127">
        <v>53.01</v>
      </c>
      <c r="AO476" s="127">
        <v>30730</v>
      </c>
      <c r="AP476" s="128" t="s">
        <v>904</v>
      </c>
    </row>
    <row r="477" spans="2:42">
      <c r="V477" s="17"/>
      <c r="AN477" s="131">
        <f>SUM(AN474:AN476)</f>
        <v>170.91</v>
      </c>
    </row>
    <row r="478" spans="2:42">
      <c r="V478" s="17"/>
    </row>
    <row r="479" spans="2:42">
      <c r="V479" s="17"/>
    </row>
    <row r="480" spans="2:42">
      <c r="V480" s="17"/>
    </row>
    <row r="481" spans="1:43">
      <c r="V481" s="17"/>
    </row>
    <row r="482" spans="1:4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>
      <c r="V485" s="17"/>
    </row>
    <row r="486" spans="1:43" ht="15" customHeight="1">
      <c r="I486" s="75"/>
      <c r="J486" s="75"/>
      <c r="V486" s="17"/>
    </row>
    <row r="487" spans="1:43" ht="15" customHeight="1">
      <c r="H487" s="75"/>
      <c r="I487" s="75"/>
      <c r="J487" s="75"/>
      <c r="V487" s="17"/>
    </row>
    <row r="488" spans="1:43">
      <c r="B488" s="231" t="s">
        <v>66</v>
      </c>
      <c r="F488" s="238" t="s">
        <v>30</v>
      </c>
      <c r="G488" s="238"/>
      <c r="H488" s="238"/>
      <c r="V488" s="17"/>
      <c r="X488" s="229" t="s">
        <v>66</v>
      </c>
      <c r="AB488" s="230" t="s">
        <v>31</v>
      </c>
      <c r="AC488" s="230"/>
      <c r="AD488" s="230"/>
    </row>
    <row r="489" spans="1:43" ht="15" customHeight="1">
      <c r="B489" s="231"/>
      <c r="F489" s="238"/>
      <c r="G489" s="238"/>
      <c r="H489" s="238"/>
      <c r="V489" s="17"/>
      <c r="X489" s="229"/>
      <c r="AB489" s="230"/>
      <c r="AC489" s="230"/>
      <c r="AD489" s="230"/>
    </row>
    <row r="490" spans="1:43" ht="23.25" customHeight="1">
      <c r="B490" s="231"/>
      <c r="F490" s="238"/>
      <c r="G490" s="238"/>
      <c r="H490" s="238"/>
      <c r="V490" s="17"/>
      <c r="X490" s="229"/>
      <c r="AB490" s="230"/>
      <c r="AC490" s="230"/>
      <c r="AD490" s="230"/>
    </row>
    <row r="491" spans="1:43" ht="23.25">
      <c r="B491" s="23" t="s">
        <v>82</v>
      </c>
      <c r="C491" s="20">
        <f>IF(X452="PAGADO",0,Y457)</f>
        <v>-239.15</v>
      </c>
      <c r="E491" s="217" t="s">
        <v>553</v>
      </c>
      <c r="F491" s="217"/>
      <c r="G491" s="217"/>
      <c r="H491" s="217"/>
      <c r="V491" s="17"/>
      <c r="X491" s="23" t="s">
        <v>32</v>
      </c>
      <c r="Y491" s="20">
        <f>IF(B491="PAGADO",0,C496)</f>
        <v>0</v>
      </c>
      <c r="AA491" s="217" t="s">
        <v>553</v>
      </c>
      <c r="AB491" s="217"/>
      <c r="AC491" s="217"/>
      <c r="AD491" s="217"/>
    </row>
    <row r="492" spans="1:43">
      <c r="B492" s="1" t="s">
        <v>0</v>
      </c>
      <c r="C492" s="19">
        <f>H507</f>
        <v>990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990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>
      <c r="C493" s="20"/>
      <c r="E493" s="4">
        <v>44877</v>
      </c>
      <c r="F493" s="3" t="s">
        <v>935</v>
      </c>
      <c r="G493" s="3" t="s">
        <v>936</v>
      </c>
      <c r="H493" s="5">
        <v>95</v>
      </c>
      <c r="N493" s="25">
        <v>45089</v>
      </c>
      <c r="O493" s="3" t="s">
        <v>930</v>
      </c>
      <c r="P493" s="3"/>
      <c r="Q493" s="3"/>
      <c r="R493" s="18">
        <v>25</v>
      </c>
      <c r="S493" s="3"/>
      <c r="V493" s="17"/>
      <c r="Y493" s="20"/>
      <c r="AA493" s="4">
        <v>45079</v>
      </c>
      <c r="AB493" s="3" t="s">
        <v>440</v>
      </c>
      <c r="AC493" s="3" t="s">
        <v>969</v>
      </c>
      <c r="AD493" s="5">
        <v>140</v>
      </c>
      <c r="AJ493" s="3"/>
      <c r="AK493" s="3"/>
      <c r="AL493" s="3"/>
      <c r="AM493" s="3"/>
      <c r="AN493" s="18"/>
      <c r="AO493" s="3"/>
    </row>
    <row r="494" spans="1:43">
      <c r="B494" s="1" t="s">
        <v>24</v>
      </c>
      <c r="C494" s="19">
        <f>IF(C491&gt;0,C491+C492,C492)</f>
        <v>990</v>
      </c>
      <c r="E494" s="4">
        <v>45050</v>
      </c>
      <c r="F494" s="3" t="s">
        <v>288</v>
      </c>
      <c r="G494" s="3" t="s">
        <v>595</v>
      </c>
      <c r="H494" s="5">
        <v>160</v>
      </c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990</v>
      </c>
      <c r="AA494" s="4">
        <v>45066</v>
      </c>
      <c r="AB494" s="3" t="s">
        <v>194</v>
      </c>
      <c r="AC494" s="3" t="s">
        <v>89</v>
      </c>
      <c r="AD494" s="5">
        <v>170</v>
      </c>
      <c r="AJ494" s="3"/>
      <c r="AK494" s="3"/>
      <c r="AL494" s="3"/>
      <c r="AM494" s="3"/>
      <c r="AN494" s="18"/>
      <c r="AO494" s="3"/>
    </row>
    <row r="495" spans="1:43">
      <c r="B495" s="1" t="s">
        <v>9</v>
      </c>
      <c r="C495" s="20">
        <f>C512</f>
        <v>312.80999999999995</v>
      </c>
      <c r="E495" s="4">
        <v>45063</v>
      </c>
      <c r="F495" s="3" t="s">
        <v>87</v>
      </c>
      <c r="G495" s="3" t="s">
        <v>89</v>
      </c>
      <c r="H495" s="5">
        <v>150</v>
      </c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Y512</f>
        <v>150.12</v>
      </c>
      <c r="AA495" s="4">
        <v>45052</v>
      </c>
      <c r="AB495" s="3" t="s">
        <v>988</v>
      </c>
      <c r="AC495" s="3" t="s">
        <v>152</v>
      </c>
      <c r="AD495" s="5">
        <v>210</v>
      </c>
      <c r="AJ495" s="3"/>
      <c r="AK495" s="3"/>
      <c r="AL495" s="3"/>
      <c r="AM495" s="3"/>
      <c r="AN495" s="18"/>
      <c r="AO495" s="3"/>
    </row>
    <row r="496" spans="1:43">
      <c r="B496" s="6" t="s">
        <v>26</v>
      </c>
      <c r="C496" s="21">
        <f>C494-C495</f>
        <v>677.19</v>
      </c>
      <c r="E496" s="4">
        <v>45069</v>
      </c>
      <c r="F496" s="3" t="s">
        <v>87</v>
      </c>
      <c r="G496" s="3" t="s">
        <v>141</v>
      </c>
      <c r="H496" s="5">
        <v>150</v>
      </c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839.88</v>
      </c>
      <c r="AA496" s="4">
        <v>45086</v>
      </c>
      <c r="AB496" s="3" t="s">
        <v>87</v>
      </c>
      <c r="AC496" s="3" t="s">
        <v>89</v>
      </c>
      <c r="AD496" s="5">
        <v>150</v>
      </c>
      <c r="AJ496" s="3"/>
      <c r="AK496" s="3"/>
      <c r="AL496" s="3"/>
      <c r="AM496" s="3"/>
      <c r="AN496" s="18"/>
      <c r="AO496" s="3"/>
    </row>
    <row r="497" spans="2:42" ht="23.25">
      <c r="B497" s="6"/>
      <c r="C497" s="7"/>
      <c r="E497" s="4">
        <v>45075</v>
      </c>
      <c r="F497" s="3" t="s">
        <v>87</v>
      </c>
      <c r="G497" s="3" t="s">
        <v>89</v>
      </c>
      <c r="H497" s="5">
        <v>150</v>
      </c>
      <c r="N497" s="3"/>
      <c r="O497" s="3"/>
      <c r="P497" s="3"/>
      <c r="Q497" s="3"/>
      <c r="R497" s="18"/>
      <c r="S497" s="3"/>
      <c r="V497" s="17"/>
      <c r="X497" s="219" t="str">
        <f>IF(Y496&lt;0,"NO PAGAR","COBRAR'")</f>
        <v>COBRAR'</v>
      </c>
      <c r="Y497" s="219"/>
      <c r="AA497" s="4">
        <v>45089</v>
      </c>
      <c r="AB497" s="3" t="s">
        <v>87</v>
      </c>
      <c r="AC497" s="3" t="s">
        <v>89</v>
      </c>
      <c r="AD497" s="5">
        <v>150</v>
      </c>
      <c r="AJ497" s="3"/>
      <c r="AK497" s="3"/>
      <c r="AL497" s="3"/>
      <c r="AM497" s="3"/>
      <c r="AN497" s="18"/>
      <c r="AO497" s="3"/>
    </row>
    <row r="498" spans="2:42" ht="23.25">
      <c r="B498" s="219" t="str">
        <f>IF(C496&lt;0,"NO PAGAR","COBRAR'")</f>
        <v>COBRAR'</v>
      </c>
      <c r="C498" s="219"/>
      <c r="E498" s="4">
        <v>45057</v>
      </c>
      <c r="F498" s="3" t="s">
        <v>329</v>
      </c>
      <c r="G498" s="3" t="s">
        <v>106</v>
      </c>
      <c r="H498" s="5">
        <v>285</v>
      </c>
      <c r="N498" s="3"/>
      <c r="O498" s="3"/>
      <c r="P498" s="3"/>
      <c r="Q498" s="3"/>
      <c r="R498" s="18"/>
      <c r="S498" s="3"/>
      <c r="V498" s="17"/>
      <c r="X498" s="6"/>
      <c r="Y498" s="8"/>
      <c r="AA498" s="4">
        <v>45070</v>
      </c>
      <c r="AB498" s="3" t="s">
        <v>194</v>
      </c>
      <c r="AC498" s="3" t="s">
        <v>89</v>
      </c>
      <c r="AD498" s="5">
        <v>170</v>
      </c>
      <c r="AJ498" s="3"/>
      <c r="AK498" s="3"/>
      <c r="AL498" s="3"/>
      <c r="AM498" s="3"/>
      <c r="AN498" s="18"/>
      <c r="AO498" s="3"/>
    </row>
    <row r="499" spans="2:42">
      <c r="B499" s="210" t="s">
        <v>9</v>
      </c>
      <c r="C499" s="211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210" t="s">
        <v>9</v>
      </c>
      <c r="Y499" s="211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2">
      <c r="B500" s="9" t="str">
        <f>IF(Y457&lt;0,"SALDO ADELANTADO","SALDO A FAVOR '")</f>
        <v>SALDO ADELANTADO</v>
      </c>
      <c r="C500" s="10">
        <f>IF(Y457&lt;=0,Y457*-1)</f>
        <v>239.15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 FAVOR'</v>
      </c>
      <c r="Y500" s="10" t="b">
        <f>IF(C496&lt;=0,C496*-1)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2">
      <c r="B501" s="11" t="s">
        <v>10</v>
      </c>
      <c r="C501" s="10">
        <f>R509</f>
        <v>25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2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2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2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2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2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2">
      <c r="B507" s="11" t="s">
        <v>956</v>
      </c>
      <c r="C507" s="10">
        <v>48.66</v>
      </c>
      <c r="E507" s="212" t="s">
        <v>7</v>
      </c>
      <c r="F507" s="213"/>
      <c r="G507" s="214"/>
      <c r="H507" s="5">
        <f>SUM(H493:H506)</f>
        <v>990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212" t="s">
        <v>7</v>
      </c>
      <c r="AB507" s="213"/>
      <c r="AC507" s="214"/>
      <c r="AD507" s="5">
        <f>SUM(AD493:AD506)</f>
        <v>990</v>
      </c>
      <c r="AJ507" s="3"/>
      <c r="AK507" s="3"/>
      <c r="AL507" s="3"/>
      <c r="AM507" s="3"/>
      <c r="AN507" s="18"/>
      <c r="AO507" s="3"/>
    </row>
    <row r="508" spans="2:42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977</v>
      </c>
      <c r="Y508" s="10">
        <v>150.12</v>
      </c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2" ht="15.75" thickBot="1">
      <c r="B509" s="12"/>
      <c r="C509" s="10"/>
      <c r="N509" s="212" t="s">
        <v>7</v>
      </c>
      <c r="O509" s="213"/>
      <c r="P509" s="213"/>
      <c r="Q509" s="214"/>
      <c r="R509" s="18">
        <f>SUM(R493:R508)</f>
        <v>25</v>
      </c>
      <c r="S509" s="3"/>
      <c r="V509" s="17"/>
      <c r="X509" s="12"/>
      <c r="Y509" s="10"/>
      <c r="AJ509" s="212" t="s">
        <v>7</v>
      </c>
      <c r="AK509" s="213"/>
      <c r="AL509" s="213"/>
      <c r="AM509" s="214"/>
      <c r="AN509" s="18">
        <f>SUM(AN493:AN508)</f>
        <v>0</v>
      </c>
      <c r="AO509" s="3"/>
    </row>
    <row r="510" spans="2:42" ht="27" thickBot="1">
      <c r="B510" s="12"/>
      <c r="C510" s="10"/>
      <c r="V510" s="17"/>
      <c r="X510" s="12"/>
      <c r="Y510" s="10"/>
      <c r="AJ510" s="151">
        <v>20230608</v>
      </c>
      <c r="AK510" s="151" t="s">
        <v>473</v>
      </c>
      <c r="AL510" s="151" t="s">
        <v>973</v>
      </c>
      <c r="AM510" s="151" t="s">
        <v>474</v>
      </c>
      <c r="AN510" s="153">
        <v>58.01</v>
      </c>
      <c r="AO510" s="152">
        <v>33148</v>
      </c>
      <c r="AP510" s="151">
        <v>30730</v>
      </c>
    </row>
    <row r="511" spans="2:42" ht="27" thickBot="1">
      <c r="B511" s="11"/>
      <c r="C511" s="10"/>
      <c r="V511" s="17"/>
      <c r="X511" s="11"/>
      <c r="Y511" s="10"/>
      <c r="AJ511" s="151">
        <v>20230609</v>
      </c>
      <c r="AK511" s="151" t="s">
        <v>473</v>
      </c>
      <c r="AL511" s="151" t="s">
        <v>973</v>
      </c>
      <c r="AM511" s="151" t="s">
        <v>474</v>
      </c>
      <c r="AN511" s="153">
        <v>64.099999999999994</v>
      </c>
      <c r="AO511" s="151" t="s">
        <v>975</v>
      </c>
      <c r="AP511" s="151">
        <v>80730</v>
      </c>
    </row>
    <row r="512" spans="2:42" ht="27" thickBot="1">
      <c r="B512" s="15" t="s">
        <v>18</v>
      </c>
      <c r="C512" s="16">
        <f>SUM(C500:C511)</f>
        <v>312.80999999999995</v>
      </c>
      <c r="D512" t="s">
        <v>22</v>
      </c>
      <c r="E512" t="s">
        <v>21</v>
      </c>
      <c r="V512" s="17"/>
      <c r="X512" s="15" t="s">
        <v>18</v>
      </c>
      <c r="Y512" s="16">
        <f>SUM(Y500:Y511)</f>
        <v>150.12</v>
      </c>
      <c r="Z512" t="s">
        <v>22</v>
      </c>
      <c r="AA512" t="s">
        <v>21</v>
      </c>
      <c r="AJ512" s="151">
        <v>20230615</v>
      </c>
      <c r="AK512" s="151" t="s">
        <v>473</v>
      </c>
      <c r="AL512" s="151" t="s">
        <v>973</v>
      </c>
      <c r="AM512" s="151" t="s">
        <v>474</v>
      </c>
      <c r="AN512" s="153">
        <v>28.01</v>
      </c>
      <c r="AO512" s="152">
        <v>16005</v>
      </c>
      <c r="AP512" s="151">
        <v>5454</v>
      </c>
    </row>
    <row r="513" spans="5:40">
      <c r="E513" s="1" t="s">
        <v>19</v>
      </c>
      <c r="V513" s="17"/>
      <c r="AA513" s="1" t="s">
        <v>19</v>
      </c>
      <c r="AN513" s="154">
        <f>SUM(AN510:AN512)</f>
        <v>150.11999999999998</v>
      </c>
    </row>
    <row r="514" spans="5:40">
      <c r="V514" s="17"/>
    </row>
    <row r="515" spans="5:40">
      <c r="V515" s="17"/>
    </row>
    <row r="516" spans="5:40">
      <c r="V516" s="17"/>
    </row>
    <row r="517" spans="5:40">
      <c r="V517" s="17"/>
    </row>
    <row r="518" spans="5:40">
      <c r="V518" s="17"/>
    </row>
    <row r="519" spans="5:40">
      <c r="V519" s="17"/>
    </row>
    <row r="520" spans="5:40">
      <c r="V520" s="17"/>
    </row>
    <row r="521" spans="5:40">
      <c r="V521" s="17"/>
    </row>
    <row r="522" spans="5:40">
      <c r="V522" s="17"/>
    </row>
    <row r="523" spans="5:40">
      <c r="V523" s="17"/>
    </row>
    <row r="524" spans="5:40">
      <c r="V524" s="17"/>
    </row>
    <row r="525" spans="5:40">
      <c r="V525" s="17"/>
    </row>
    <row r="526" spans="5:40">
      <c r="V526" s="17"/>
    </row>
    <row r="527" spans="5:40">
      <c r="V527" s="17"/>
    </row>
    <row r="528" spans="5:40">
      <c r="V528" s="17"/>
    </row>
    <row r="529" spans="2:41">
      <c r="V529" s="17"/>
    </row>
    <row r="530" spans="2:41">
      <c r="V530" s="17"/>
    </row>
    <row r="531" spans="2:41">
      <c r="V531" s="17"/>
    </row>
    <row r="532" spans="2:41">
      <c r="V532" s="17"/>
      <c r="AC532" s="215" t="s">
        <v>29</v>
      </c>
      <c r="AD532" s="215"/>
      <c r="AE532" s="215"/>
    </row>
    <row r="533" spans="2:41" ht="15" customHeight="1">
      <c r="I533" s="75"/>
      <c r="J533" s="75"/>
      <c r="V533" s="17"/>
      <c r="AC533" s="215"/>
      <c r="AD533" s="215"/>
      <c r="AE533" s="215"/>
    </row>
    <row r="534" spans="2:41" ht="15" customHeight="1">
      <c r="H534" s="75"/>
      <c r="I534" s="75"/>
      <c r="J534" s="75"/>
      <c r="V534" s="17"/>
      <c r="AC534" s="215"/>
      <c r="AD534" s="215"/>
      <c r="AE534" s="215"/>
    </row>
    <row r="535" spans="2:41">
      <c r="B535" s="229" t="s">
        <v>67</v>
      </c>
      <c r="F535" s="230" t="s">
        <v>28</v>
      </c>
      <c r="G535" s="230"/>
      <c r="H535" s="230"/>
      <c r="V535" s="17"/>
    </row>
    <row r="536" spans="2:41">
      <c r="B536" s="229"/>
      <c r="F536" s="230"/>
      <c r="G536" s="230"/>
      <c r="H536" s="230"/>
      <c r="V536" s="17"/>
    </row>
    <row r="537" spans="2:41" ht="26.25" customHeight="1">
      <c r="B537" s="229"/>
      <c r="F537" s="230"/>
      <c r="G537" s="230"/>
      <c r="H537" s="230"/>
      <c r="V537" s="17"/>
      <c r="X537" s="22" t="s">
        <v>67</v>
      </c>
    </row>
    <row r="538" spans="2:41" ht="23.25">
      <c r="B538" s="23" t="s">
        <v>32</v>
      </c>
      <c r="C538" s="20">
        <f>IF(X491="PAGADO",0,Y496)</f>
        <v>839.88</v>
      </c>
      <c r="E538" s="217" t="s">
        <v>553</v>
      </c>
      <c r="F538" s="217"/>
      <c r="G538" s="217"/>
      <c r="H538" s="217"/>
      <c r="V538" s="17"/>
      <c r="X538" s="23" t="s">
        <v>32</v>
      </c>
      <c r="Y538" s="20">
        <f>IF(B538="PAGADO",0,C543)</f>
        <v>-76.499999999999773</v>
      </c>
      <c r="AA538" s="217" t="s">
        <v>553</v>
      </c>
      <c r="AB538" s="217"/>
      <c r="AC538" s="217"/>
      <c r="AD538" s="217"/>
    </row>
    <row r="539" spans="2:41">
      <c r="B539" s="1" t="s">
        <v>0</v>
      </c>
      <c r="C539" s="19">
        <f>H554</f>
        <v>310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990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2:41">
      <c r="C540" s="20"/>
      <c r="E540" s="4">
        <v>45082</v>
      </c>
      <c r="F540" s="3" t="s">
        <v>288</v>
      </c>
      <c r="G540" s="3" t="s">
        <v>656</v>
      </c>
      <c r="H540" s="5">
        <v>160</v>
      </c>
      <c r="N540" s="25">
        <v>45111</v>
      </c>
      <c r="O540" s="3" t="s">
        <v>1033</v>
      </c>
      <c r="P540" s="3"/>
      <c r="Q540" s="3"/>
      <c r="R540" s="18">
        <v>909.31</v>
      </c>
      <c r="S540" s="3"/>
      <c r="V540" s="17"/>
      <c r="Y540" s="20"/>
      <c r="AA540" s="4">
        <v>45087</v>
      </c>
      <c r="AB540" s="3" t="s">
        <v>194</v>
      </c>
      <c r="AC540" s="3" t="s">
        <v>89</v>
      </c>
      <c r="AD540" s="5">
        <v>170</v>
      </c>
      <c r="AJ540" s="3"/>
      <c r="AK540" s="3"/>
      <c r="AL540" s="3"/>
      <c r="AM540" s="3"/>
      <c r="AN540" s="18"/>
      <c r="AO540" s="3"/>
    </row>
    <row r="541" spans="2:41">
      <c r="B541" s="1" t="s">
        <v>24</v>
      </c>
      <c r="C541" s="19">
        <f>IF(C538&gt;0,C538+C539,C539)</f>
        <v>1149.8800000000001</v>
      </c>
      <c r="E541" s="4">
        <v>45097</v>
      </c>
      <c r="F541" s="3" t="s">
        <v>88</v>
      </c>
      <c r="G541" s="3" t="s">
        <v>1016</v>
      </c>
      <c r="H541" s="5">
        <v>150</v>
      </c>
      <c r="N541" s="25">
        <v>45112</v>
      </c>
      <c r="O541" s="3" t="s">
        <v>1040</v>
      </c>
      <c r="P541" s="3"/>
      <c r="Q541" s="3"/>
      <c r="R541" s="18">
        <v>76.5</v>
      </c>
      <c r="S541" s="3"/>
      <c r="V541" s="17"/>
      <c r="X541" s="1" t="s">
        <v>24</v>
      </c>
      <c r="Y541" s="19">
        <f>IF(Y538&gt;0,Y538+Y539,Y539)</f>
        <v>990</v>
      </c>
      <c r="AA541" s="4">
        <v>45093</v>
      </c>
      <c r="AB541" s="3" t="s">
        <v>194</v>
      </c>
      <c r="AC541" s="3" t="s">
        <v>143</v>
      </c>
      <c r="AD541" s="5">
        <v>200</v>
      </c>
      <c r="AJ541" s="3"/>
      <c r="AK541" s="3"/>
      <c r="AL541" s="3"/>
      <c r="AM541" s="3"/>
      <c r="AN541" s="18"/>
      <c r="AO541" s="3"/>
    </row>
    <row r="542" spans="2:41">
      <c r="B542" s="1" t="s">
        <v>9</v>
      </c>
      <c r="C542" s="20">
        <f>C560</f>
        <v>1226.3799999999999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106.49999999999977</v>
      </c>
      <c r="AA542" s="4">
        <v>45079</v>
      </c>
      <c r="AB542" s="3" t="s">
        <v>490</v>
      </c>
      <c r="AC542" s="3" t="s">
        <v>89</v>
      </c>
      <c r="AD542" s="5">
        <v>300</v>
      </c>
      <c r="AJ542" s="3"/>
      <c r="AK542" s="3"/>
      <c r="AL542" s="3"/>
      <c r="AM542" s="3"/>
      <c r="AN542" s="18"/>
      <c r="AO542" s="3"/>
    </row>
    <row r="543" spans="2:41">
      <c r="B543" s="6" t="s">
        <v>25</v>
      </c>
      <c r="C543" s="21">
        <f>C541-C542</f>
        <v>-76.499999999999773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8</v>
      </c>
      <c r="Y543" s="21">
        <f>Y541-Y542</f>
        <v>883.50000000000023</v>
      </c>
      <c r="AA543" s="4">
        <v>45103</v>
      </c>
      <c r="AB543" s="3" t="s">
        <v>87</v>
      </c>
      <c r="AC543" s="3" t="s">
        <v>89</v>
      </c>
      <c r="AD543" s="5">
        <v>200</v>
      </c>
      <c r="AJ543" s="3"/>
      <c r="AK543" s="3"/>
      <c r="AL543" s="3"/>
      <c r="AM543" s="3"/>
      <c r="AN543" s="18"/>
      <c r="AO543" s="3"/>
    </row>
    <row r="544" spans="2:41" ht="26.25">
      <c r="B544" s="218" t="str">
        <f>IF(C543&lt;0,"NO PAGAR","COBRAR")</f>
        <v>NO PAGAR</v>
      </c>
      <c r="C544" s="218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218" t="str">
        <f>IF(Y543&lt;0,"NO PAGAR","COBRAR")</f>
        <v>COBRAR</v>
      </c>
      <c r="Y544" s="218"/>
      <c r="AA544" s="4">
        <v>45064</v>
      </c>
      <c r="AB544" s="3" t="s">
        <v>1058</v>
      </c>
      <c r="AC544" s="3" t="s">
        <v>89</v>
      </c>
      <c r="AD544" s="5">
        <v>120</v>
      </c>
      <c r="AJ544" s="3"/>
      <c r="AK544" s="3"/>
      <c r="AL544" s="3"/>
      <c r="AM544" s="3"/>
      <c r="AN544" s="18"/>
      <c r="AO544" s="3"/>
    </row>
    <row r="545" spans="2:41">
      <c r="B545" s="210" t="s">
        <v>9</v>
      </c>
      <c r="C545" s="211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210" t="s">
        <v>9</v>
      </c>
      <c r="Y545" s="211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9" t="str">
        <f>IF(C574&lt;0,"SALDO A FAVOR","SALDO ADELANTAD0'")</f>
        <v>SALDO ADELANTAD0'</v>
      </c>
      <c r="C546" s="10" t="b">
        <f>IF(Y496&lt;=0,Y496*-1)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9" t="str">
        <f>IF(C543&lt;0,"SALDO ADELANTADO","SALDO A FAVOR'")</f>
        <v>SALDO ADELANTADO</v>
      </c>
      <c r="Y546" s="10">
        <f>IF(C543&lt;=0,C543*-1)</f>
        <v>76.499999999999773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1" t="s">
        <v>10</v>
      </c>
      <c r="C547" s="10">
        <f>R556</f>
        <v>985.81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10</v>
      </c>
      <c r="Y547" s="10">
        <f>AN556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11</v>
      </c>
      <c r="C548" s="10">
        <v>30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11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12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12</v>
      </c>
      <c r="Y549" s="10">
        <v>30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13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13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1028</v>
      </c>
      <c r="C551" s="10">
        <v>95.61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14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15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15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16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16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1024</v>
      </c>
      <c r="C554" s="10">
        <v>114.96</v>
      </c>
      <c r="E554" s="212" t="s">
        <v>7</v>
      </c>
      <c r="F554" s="213"/>
      <c r="G554" s="214"/>
      <c r="H554" s="5">
        <f>SUM(H540:H553)</f>
        <v>310</v>
      </c>
      <c r="N554" s="3"/>
      <c r="O554" s="3"/>
      <c r="P554" s="3"/>
      <c r="Q554" s="3"/>
      <c r="R554" s="18"/>
      <c r="S554" s="3"/>
      <c r="V554" s="17"/>
      <c r="X554" s="11" t="s">
        <v>17</v>
      </c>
      <c r="Y554" s="10"/>
      <c r="AA554" s="212" t="s">
        <v>7</v>
      </c>
      <c r="AB554" s="213"/>
      <c r="AC554" s="214"/>
      <c r="AD554" s="5">
        <f>SUM(AD540:AD553)</f>
        <v>990</v>
      </c>
      <c r="AJ554" s="3"/>
      <c r="AK554" s="3"/>
      <c r="AL554" s="3"/>
      <c r="AM554" s="3"/>
      <c r="AN554" s="18"/>
      <c r="AO554" s="3"/>
    </row>
    <row r="555" spans="2:41">
      <c r="B555" s="12"/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2"/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212" t="s">
        <v>7</v>
      </c>
      <c r="O556" s="213"/>
      <c r="P556" s="213"/>
      <c r="Q556" s="214"/>
      <c r="R556" s="18">
        <f>SUM(R540:R555)</f>
        <v>985.81</v>
      </c>
      <c r="S556" s="3"/>
      <c r="V556" s="17"/>
      <c r="X556" s="12"/>
      <c r="Y556" s="10"/>
      <c r="AJ556" s="212" t="s">
        <v>7</v>
      </c>
      <c r="AK556" s="213"/>
      <c r="AL556" s="213"/>
      <c r="AM556" s="214"/>
      <c r="AN556" s="18">
        <f>SUM(AN540:AN555)</f>
        <v>0</v>
      </c>
      <c r="AO556" s="3"/>
    </row>
    <row r="557" spans="2:41" ht="18.75" customHeight="1" thickBot="1">
      <c r="B557" s="12"/>
      <c r="C557" s="10"/>
      <c r="N557" s="151">
        <v>20230617</v>
      </c>
      <c r="O557" s="151" t="s">
        <v>473</v>
      </c>
      <c r="P557" s="151" t="s">
        <v>474</v>
      </c>
      <c r="Q557" s="153">
        <v>57.5</v>
      </c>
      <c r="R557" s="151">
        <v>32.856999999999999</v>
      </c>
      <c r="S557" s="151">
        <v>730301</v>
      </c>
      <c r="V557" s="17"/>
      <c r="X557" s="12"/>
      <c r="Y557" s="10"/>
    </row>
    <row r="558" spans="2:41" ht="14.25" customHeight="1" thickBot="1">
      <c r="B558" s="12"/>
      <c r="C558" s="10"/>
      <c r="N558" s="151">
        <v>20230626</v>
      </c>
      <c r="O558" s="151" t="s">
        <v>473</v>
      </c>
      <c r="P558" s="151" t="s">
        <v>474</v>
      </c>
      <c r="Q558" s="153">
        <v>57.46</v>
      </c>
      <c r="R558" s="151">
        <v>32.835000000000001</v>
      </c>
      <c r="S558" s="151">
        <v>9999</v>
      </c>
      <c r="V558" s="17"/>
      <c r="X558" s="12"/>
      <c r="Y558" s="10"/>
    </row>
    <row r="559" spans="2:41">
      <c r="B559" s="12"/>
      <c r="C559" s="10"/>
      <c r="E559" s="14"/>
      <c r="Q559" s="166">
        <f>SUM(Q557:Q558)</f>
        <v>114.96000000000001</v>
      </c>
      <c r="V559" s="17"/>
      <c r="X559" s="12"/>
      <c r="Y559" s="10"/>
      <c r="AA559" s="14"/>
    </row>
    <row r="560" spans="2:41">
      <c r="B560" s="15" t="s">
        <v>18</v>
      </c>
      <c r="C560" s="16">
        <f>SUM(C546:C559)</f>
        <v>1226.3799999999999</v>
      </c>
      <c r="V560" s="17"/>
      <c r="X560" s="15" t="s">
        <v>18</v>
      </c>
      <c r="Y560" s="16">
        <f>SUM(Y546:Y559)</f>
        <v>106.49999999999977</v>
      </c>
    </row>
    <row r="561" spans="1:43">
      <c r="D561" t="s">
        <v>22</v>
      </c>
      <c r="E561" t="s">
        <v>21</v>
      </c>
      <c r="V561" s="17"/>
      <c r="Z561" t="s">
        <v>22</v>
      </c>
      <c r="AA561" t="s">
        <v>21</v>
      </c>
    </row>
    <row r="562" spans="1:43">
      <c r="E562" s="1" t="s">
        <v>19</v>
      </c>
      <c r="V562" s="17"/>
      <c r="AA562" s="1" t="s">
        <v>19</v>
      </c>
    </row>
    <row r="563" spans="1:43">
      <c r="V563" s="17"/>
    </row>
    <row r="564" spans="1:43">
      <c r="V564" s="17"/>
    </row>
    <row r="565" spans="1:43">
      <c r="V565" s="17"/>
    </row>
    <row r="566" spans="1:43">
      <c r="V566" s="17"/>
    </row>
    <row r="567" spans="1:43">
      <c r="V567" s="17"/>
    </row>
    <row r="568" spans="1:43">
      <c r="V568" s="17"/>
    </row>
    <row r="569" spans="1:4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</row>
    <row r="570" spans="1:4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>
      <c r="V572" s="17"/>
    </row>
    <row r="573" spans="1:43" ht="15" customHeight="1">
      <c r="I573" s="75"/>
      <c r="J573" s="75"/>
      <c r="V573" s="17"/>
      <c r="AA573" s="216" t="s">
        <v>31</v>
      </c>
      <c r="AB573" s="216"/>
      <c r="AC573" s="216"/>
    </row>
    <row r="574" spans="1:43" ht="15" customHeight="1">
      <c r="H574" s="75"/>
      <c r="I574" s="75"/>
      <c r="J574" s="75"/>
      <c r="V574" s="17"/>
      <c r="AA574" s="216"/>
      <c r="AB574" s="216"/>
      <c r="AC574" s="216"/>
    </row>
    <row r="575" spans="1:43">
      <c r="B575" s="231" t="s">
        <v>67</v>
      </c>
      <c r="F575" s="230" t="s">
        <v>30</v>
      </c>
      <c r="G575" s="230"/>
      <c r="H575" s="230"/>
      <c r="V575" s="17"/>
    </row>
    <row r="576" spans="1:43">
      <c r="B576" s="231"/>
      <c r="F576" s="230"/>
      <c r="G576" s="230"/>
      <c r="H576" s="230"/>
      <c r="V576" s="17"/>
    </row>
    <row r="577" spans="2:41" ht="26.25" customHeight="1">
      <c r="B577" s="231"/>
      <c r="F577" s="230"/>
      <c r="G577" s="230"/>
      <c r="H577" s="230"/>
      <c r="V577" s="17"/>
      <c r="X577" s="22" t="s">
        <v>67</v>
      </c>
    </row>
    <row r="578" spans="2:41" ht="23.25">
      <c r="B578" s="23" t="s">
        <v>130</v>
      </c>
      <c r="C578" s="20">
        <f>IF(X538="PAGADO",0,Y543)</f>
        <v>883.50000000000023</v>
      </c>
      <c r="E578" s="217" t="s">
        <v>553</v>
      </c>
      <c r="F578" s="217"/>
      <c r="G578" s="217"/>
      <c r="H578" s="217"/>
      <c r="V578" s="17"/>
      <c r="X578" s="23" t="s">
        <v>32</v>
      </c>
      <c r="Y578" s="20">
        <f>IF(B578="PAGADO",0,C583)</f>
        <v>0</v>
      </c>
      <c r="AA578" s="217" t="s">
        <v>553</v>
      </c>
      <c r="AB578" s="217"/>
      <c r="AC578" s="217"/>
      <c r="AD578" s="217"/>
    </row>
    <row r="579" spans="2:41">
      <c r="B579" s="1" t="s">
        <v>0</v>
      </c>
      <c r="C579" s="19">
        <f>H594</f>
        <v>725</v>
      </c>
      <c r="E579" s="2" t="s">
        <v>1</v>
      </c>
      <c r="F579" s="2" t="s">
        <v>2</v>
      </c>
      <c r="G579" s="2" t="s">
        <v>3</v>
      </c>
      <c r="H579" s="2" t="s">
        <v>4</v>
      </c>
      <c r="N579" s="2" t="s">
        <v>1</v>
      </c>
      <c r="O579" s="2" t="s">
        <v>5</v>
      </c>
      <c r="P579" s="2" t="s">
        <v>4</v>
      </c>
      <c r="Q579" s="2" t="s">
        <v>6</v>
      </c>
      <c r="R579" s="2" t="s">
        <v>7</v>
      </c>
      <c r="S579" s="3"/>
      <c r="V579" s="17"/>
      <c r="X579" s="1" t="s">
        <v>0</v>
      </c>
      <c r="Y579" s="19">
        <f>AD594</f>
        <v>140</v>
      </c>
      <c r="AA579" s="2" t="s">
        <v>1</v>
      </c>
      <c r="AB579" s="2" t="s">
        <v>2</v>
      </c>
      <c r="AC579" s="2" t="s">
        <v>3</v>
      </c>
      <c r="AD579" s="2" t="s">
        <v>4</v>
      </c>
      <c r="AJ579" s="2" t="s">
        <v>1</v>
      </c>
      <c r="AK579" s="2" t="s">
        <v>5</v>
      </c>
      <c r="AL579" s="2" t="s">
        <v>4</v>
      </c>
      <c r="AM579" s="2" t="s">
        <v>6</v>
      </c>
      <c r="AN579" s="2" t="s">
        <v>7</v>
      </c>
      <c r="AO579" s="3"/>
    </row>
    <row r="580" spans="2:41">
      <c r="C580" s="20"/>
      <c r="E580" s="4">
        <v>45092</v>
      </c>
      <c r="F580" s="3" t="s">
        <v>329</v>
      </c>
      <c r="G580" s="3" t="s">
        <v>97</v>
      </c>
      <c r="H580" s="5">
        <v>285</v>
      </c>
      <c r="N580" s="25"/>
      <c r="O580" s="3"/>
      <c r="P580" s="3"/>
      <c r="Q580" s="3"/>
      <c r="R580" s="18"/>
      <c r="S580" s="3"/>
      <c r="V580" s="17"/>
      <c r="Y580" s="20"/>
      <c r="AA580" s="4">
        <v>45071</v>
      </c>
      <c r="AB580" s="3" t="s">
        <v>1091</v>
      </c>
      <c r="AC580" s="3" t="s">
        <v>1092</v>
      </c>
      <c r="AD580" s="5">
        <v>140</v>
      </c>
      <c r="AJ580" s="3"/>
      <c r="AK580" s="3"/>
      <c r="AL580" s="3"/>
      <c r="AM580" s="3"/>
      <c r="AN580" s="18"/>
      <c r="AO580" s="3"/>
    </row>
    <row r="581" spans="2:41">
      <c r="B581" s="1" t="s">
        <v>24</v>
      </c>
      <c r="C581" s="19">
        <f>IF(C578&gt;0,C578+C579,C579)</f>
        <v>1608.5000000000002</v>
      </c>
      <c r="E581" s="4">
        <v>45110</v>
      </c>
      <c r="F581" s="3" t="s">
        <v>87</v>
      </c>
      <c r="G581" s="3" t="s">
        <v>89</v>
      </c>
      <c r="H581" s="5">
        <v>150</v>
      </c>
      <c r="N581" s="3"/>
      <c r="O581" s="3"/>
      <c r="P581" s="3"/>
      <c r="Q581" s="3"/>
      <c r="R581" s="18"/>
      <c r="S581" s="3"/>
      <c r="V581" s="17"/>
      <c r="X581" s="1" t="s">
        <v>24</v>
      </c>
      <c r="Y581" s="19">
        <f>IF(Y578&gt;0,Y578+Y579,Y579)</f>
        <v>140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" t="s">
        <v>9</v>
      </c>
      <c r="C582" s="20">
        <f>C600</f>
        <v>96</v>
      </c>
      <c r="E582" s="4">
        <v>45111</v>
      </c>
      <c r="F582" s="3" t="s">
        <v>87</v>
      </c>
      <c r="G582" s="3" t="s">
        <v>141</v>
      </c>
      <c r="H582" s="5">
        <v>140</v>
      </c>
      <c r="N582" s="3"/>
      <c r="O582" s="3"/>
      <c r="P582" s="3"/>
      <c r="Q582" s="3"/>
      <c r="R582" s="18"/>
      <c r="S582" s="3"/>
      <c r="V582" s="17"/>
      <c r="X582" s="1" t="s">
        <v>9</v>
      </c>
      <c r="Y582" s="20">
        <f>Y600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6" t="s">
        <v>26</v>
      </c>
      <c r="C583" s="21">
        <f>C581-C582</f>
        <v>1512.5000000000002</v>
      </c>
      <c r="E583" s="4">
        <v>45112</v>
      </c>
      <c r="F583" s="3" t="s">
        <v>87</v>
      </c>
      <c r="G583" s="3" t="s">
        <v>89</v>
      </c>
      <c r="H583" s="5">
        <v>150</v>
      </c>
      <c r="N583" s="3"/>
      <c r="O583" s="3"/>
      <c r="P583" s="3"/>
      <c r="Q583" s="3"/>
      <c r="R583" s="18"/>
      <c r="S583" s="3"/>
      <c r="V583" s="17"/>
      <c r="X583" s="6" t="s">
        <v>27</v>
      </c>
      <c r="Y583" s="21">
        <f>Y581-Y582</f>
        <v>140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ht="23.25">
      <c r="B584" s="6"/>
      <c r="C584" s="7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219" t="str">
        <f>IF(Y583&lt;0,"NO PAGAR","COBRAR'")</f>
        <v>COBRAR'</v>
      </c>
      <c r="Y584" s="219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>
      <c r="B585" s="219" t="str">
        <f>IF(C583&lt;0,"NO PAGAR","COBRAR'")</f>
        <v>COBRAR'</v>
      </c>
      <c r="C585" s="219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6"/>
      <c r="Y585" s="8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210" t="s">
        <v>9</v>
      </c>
      <c r="C586" s="211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210" t="s">
        <v>9</v>
      </c>
      <c r="Y586" s="211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9" t="str">
        <f>IF(Y543&lt;0,"SALDO ADELANTADO","SALDO A FAVOR '")</f>
        <v>SALDO A FAVOR '</v>
      </c>
      <c r="C587" s="10" t="b">
        <f>IF(Y543&lt;=0,Y543*-1)</f>
        <v>0</v>
      </c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9" t="str">
        <f>IF(C583&lt;0,"SALDO ADELANTADO","SALDO A FAVOR'")</f>
        <v>SALDO A FAVOR'</v>
      </c>
      <c r="Y587" s="10" t="b">
        <f>IF(C583&lt;=0,C583*-1)</f>
        <v>0</v>
      </c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10</v>
      </c>
      <c r="C588" s="10">
        <f>R596</f>
        <v>0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10</v>
      </c>
      <c r="Y588" s="10">
        <f>AN596</f>
        <v>0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11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11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12</v>
      </c>
      <c r="C590" s="10">
        <v>15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12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13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13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14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14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15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15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16</v>
      </c>
      <c r="C594" s="10"/>
      <c r="E594" s="212" t="s">
        <v>7</v>
      </c>
      <c r="F594" s="213"/>
      <c r="G594" s="214"/>
      <c r="H594" s="5">
        <f>SUM(H580:H593)</f>
        <v>725</v>
      </c>
      <c r="N594" s="3"/>
      <c r="O594" s="3"/>
      <c r="P594" s="3"/>
      <c r="Q594" s="3"/>
      <c r="R594" s="18"/>
      <c r="S594" s="3"/>
      <c r="V594" s="17"/>
      <c r="X594" s="11" t="s">
        <v>16</v>
      </c>
      <c r="Y594" s="10"/>
      <c r="AA594" s="212" t="s">
        <v>7</v>
      </c>
      <c r="AB594" s="213"/>
      <c r="AC594" s="214"/>
      <c r="AD594" s="5">
        <f>SUM(AD580:AD593)</f>
        <v>140</v>
      </c>
      <c r="AJ594" s="3"/>
      <c r="AK594" s="3"/>
      <c r="AL594" s="3"/>
      <c r="AM594" s="3"/>
      <c r="AN594" s="18"/>
      <c r="AO594" s="3"/>
    </row>
    <row r="595" spans="2:41">
      <c r="B595" s="11" t="s">
        <v>1073</v>
      </c>
      <c r="C595" s="10">
        <f>T598</f>
        <v>81</v>
      </c>
      <c r="E595" s="13"/>
      <c r="F595" s="13"/>
      <c r="G595" s="13"/>
      <c r="N595" s="3"/>
      <c r="O595" s="3"/>
      <c r="P595" s="3"/>
      <c r="Q595" s="3"/>
      <c r="R595" s="18"/>
      <c r="S595" s="3"/>
      <c r="V595" s="17"/>
      <c r="X595" s="11" t="s">
        <v>17</v>
      </c>
      <c r="Y595" s="10"/>
      <c r="AA595" s="13"/>
      <c r="AB595" s="13"/>
      <c r="AC595" s="13"/>
      <c r="AJ595" s="3"/>
      <c r="AK595" s="3"/>
      <c r="AL595" s="3"/>
      <c r="AM595" s="3"/>
      <c r="AN595" s="18"/>
      <c r="AO595" s="3"/>
    </row>
    <row r="596" spans="2:41">
      <c r="B596" s="12"/>
      <c r="C596" s="10"/>
      <c r="N596" s="212" t="s">
        <v>7</v>
      </c>
      <c r="O596" s="213"/>
      <c r="P596" s="213"/>
      <c r="Q596" s="214"/>
      <c r="R596" s="18">
        <f>SUM(R580:R595)</f>
        <v>0</v>
      </c>
      <c r="S596" s="3"/>
      <c r="V596" s="17"/>
      <c r="X596" s="12"/>
      <c r="Y596" s="10"/>
      <c r="AJ596" s="212" t="s">
        <v>7</v>
      </c>
      <c r="AK596" s="213"/>
      <c r="AL596" s="213"/>
      <c r="AM596" s="214"/>
      <c r="AN596" s="18">
        <f>SUM(AN580:AN595)</f>
        <v>0</v>
      </c>
      <c r="AO596" s="3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N598" t="s">
        <v>1072</v>
      </c>
      <c r="O598" s="169">
        <v>0.66256944444444443</v>
      </c>
      <c r="P598">
        <v>20230710</v>
      </c>
      <c r="Q598" s="154" t="s">
        <v>473</v>
      </c>
      <c r="R598" t="s">
        <v>973</v>
      </c>
      <c r="S598" t="s">
        <v>474</v>
      </c>
      <c r="T598" s="1">
        <v>81</v>
      </c>
      <c r="U598">
        <v>46.283000000000001</v>
      </c>
      <c r="V598" s="17"/>
      <c r="X598" s="12"/>
      <c r="Y598" s="10"/>
    </row>
    <row r="599" spans="2:41">
      <c r="B599" s="12"/>
      <c r="C599" s="10"/>
      <c r="E599" s="14"/>
      <c r="V599" s="17"/>
      <c r="X599" s="12"/>
      <c r="Y599" s="10"/>
      <c r="AA599" s="14"/>
    </row>
    <row r="600" spans="2:41">
      <c r="B600" s="15" t="s">
        <v>18</v>
      </c>
      <c r="C600" s="16">
        <f>SUM(C587:C599)</f>
        <v>96</v>
      </c>
      <c r="D600" t="s">
        <v>22</v>
      </c>
      <c r="E600" t="s">
        <v>21</v>
      </c>
      <c r="V600" s="17"/>
      <c r="X600" s="15" t="s">
        <v>18</v>
      </c>
      <c r="Y600" s="16">
        <f>SUM(Y587:Y599)</f>
        <v>0</v>
      </c>
      <c r="Z600" t="s">
        <v>22</v>
      </c>
      <c r="AA600" t="s">
        <v>21</v>
      </c>
    </row>
    <row r="601" spans="2:41">
      <c r="E601" s="1" t="s">
        <v>19</v>
      </c>
      <c r="V601" s="17"/>
      <c r="AA601" s="1" t="s">
        <v>19</v>
      </c>
    </row>
    <row r="602" spans="2:41">
      <c r="V602" s="17"/>
    </row>
    <row r="603" spans="2:41">
      <c r="V603" s="17"/>
    </row>
    <row r="604" spans="2:41">
      <c r="V604" s="17"/>
    </row>
    <row r="605" spans="2:41">
      <c r="V605" s="17"/>
    </row>
    <row r="606" spans="2:41">
      <c r="V606" s="17"/>
    </row>
    <row r="607" spans="2:41">
      <c r="V607" s="17"/>
    </row>
    <row r="608" spans="2:41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</row>
    <row r="613" spans="2:41">
      <c r="V613" s="17"/>
    </row>
    <row r="614" spans="2:41">
      <c r="V614" s="17"/>
      <c r="AC614" s="215" t="s">
        <v>29</v>
      </c>
      <c r="AD614" s="215"/>
      <c r="AE614" s="215"/>
    </row>
    <row r="615" spans="2:41" ht="15" customHeight="1">
      <c r="I615" s="75"/>
      <c r="J615" s="75"/>
      <c r="V615" s="17"/>
      <c r="AC615" s="215"/>
      <c r="AD615" s="215"/>
      <c r="AE615" s="215"/>
    </row>
    <row r="616" spans="2:41" ht="15" customHeight="1">
      <c r="H616" s="75"/>
      <c r="I616" s="75"/>
      <c r="J616" s="75"/>
      <c r="V616" s="17"/>
      <c r="AC616" s="215"/>
      <c r="AD616" s="215"/>
      <c r="AE616" s="215"/>
    </row>
    <row r="617" spans="2:41">
      <c r="B617" s="229" t="s">
        <v>68</v>
      </c>
      <c r="F617" s="230" t="s">
        <v>28</v>
      </c>
      <c r="G617" s="230"/>
      <c r="H617" s="230"/>
      <c r="V617" s="17"/>
    </row>
    <row r="618" spans="2:41">
      <c r="B618" s="229"/>
      <c r="F618" s="230"/>
      <c r="G618" s="230"/>
      <c r="H618" s="230"/>
      <c r="V618" s="17"/>
    </row>
    <row r="619" spans="2:41" ht="26.25" customHeight="1">
      <c r="B619" s="229"/>
      <c r="F619" s="230"/>
      <c r="G619" s="230"/>
      <c r="H619" s="230"/>
      <c r="V619" s="17"/>
      <c r="X619" s="22" t="s">
        <v>68</v>
      </c>
    </row>
    <row r="620" spans="2:41" ht="23.25">
      <c r="B620" s="23" t="s">
        <v>130</v>
      </c>
      <c r="C620" s="20">
        <f>IF(X578="PAGADO",0,Y583)</f>
        <v>140</v>
      </c>
      <c r="E620" s="217" t="s">
        <v>553</v>
      </c>
      <c r="F620" s="217"/>
      <c r="G620" s="217"/>
      <c r="H620" s="217"/>
      <c r="V620" s="17"/>
      <c r="X620" s="23" t="s">
        <v>32</v>
      </c>
      <c r="Y620" s="20">
        <f>IF(B620="PAGADO",0,C625)</f>
        <v>0</v>
      </c>
      <c r="AA620" s="217" t="s">
        <v>1169</v>
      </c>
      <c r="AB620" s="217"/>
      <c r="AC620" s="217"/>
      <c r="AD620" s="217"/>
    </row>
    <row r="621" spans="2:41">
      <c r="B621" s="1" t="s">
        <v>0</v>
      </c>
      <c r="C621" s="19">
        <f>H636</f>
        <v>930</v>
      </c>
      <c r="E621" s="2" t="s">
        <v>1</v>
      </c>
      <c r="F621" s="2" t="s">
        <v>2</v>
      </c>
      <c r="G621" s="2" t="s">
        <v>3</v>
      </c>
      <c r="H621" s="2" t="s">
        <v>4</v>
      </c>
      <c r="N621" s="2" t="s">
        <v>1</v>
      </c>
      <c r="O621" s="2" t="s">
        <v>5</v>
      </c>
      <c r="P621" s="2" t="s">
        <v>4</v>
      </c>
      <c r="Q621" s="2" t="s">
        <v>6</v>
      </c>
      <c r="R621" s="2" t="s">
        <v>7</v>
      </c>
      <c r="S621" s="3"/>
      <c r="V621" s="17"/>
      <c r="X621" s="1" t="s">
        <v>0</v>
      </c>
      <c r="Y621" s="19">
        <f>AD636</f>
        <v>180</v>
      </c>
      <c r="AA621" s="2" t="s">
        <v>1</v>
      </c>
      <c r="AB621" s="2" t="s">
        <v>2</v>
      </c>
      <c r="AC621" s="2" t="s">
        <v>3</v>
      </c>
      <c r="AD621" s="2" t="s">
        <v>4</v>
      </c>
      <c r="AJ621" s="2" t="s">
        <v>1</v>
      </c>
      <c r="AK621" s="2" t="s">
        <v>5</v>
      </c>
      <c r="AL621" s="2" t="s">
        <v>4</v>
      </c>
      <c r="AM621" s="2" t="s">
        <v>6</v>
      </c>
      <c r="AN621" s="2" t="s">
        <v>7</v>
      </c>
      <c r="AO621" s="3"/>
    </row>
    <row r="622" spans="2:41">
      <c r="C622" s="20"/>
      <c r="E622" s="4">
        <v>45100</v>
      </c>
      <c r="F622" s="3" t="s">
        <v>201</v>
      </c>
      <c r="G622" s="3" t="s">
        <v>143</v>
      </c>
      <c r="H622" s="5">
        <v>200</v>
      </c>
      <c r="N622" s="3"/>
      <c r="O622" s="3"/>
      <c r="P622" s="3"/>
      <c r="Q622" s="3"/>
      <c r="R622" s="18"/>
      <c r="S622" s="3"/>
      <c r="V622" s="17"/>
      <c r="Y622" s="20"/>
      <c r="AA622" s="4">
        <v>45120</v>
      </c>
      <c r="AB622" s="3" t="s">
        <v>201</v>
      </c>
      <c r="AC622" s="3" t="s">
        <v>141</v>
      </c>
      <c r="AD622" s="5">
        <v>180</v>
      </c>
      <c r="AJ622" s="3"/>
      <c r="AK622" s="3"/>
      <c r="AL622" s="3"/>
      <c r="AM622" s="3"/>
      <c r="AN622" s="18"/>
      <c r="AO622" s="3"/>
    </row>
    <row r="623" spans="2:41">
      <c r="B623" s="1" t="s">
        <v>24</v>
      </c>
      <c r="C623" s="19">
        <f>IF(C620&gt;0,C620+C621,C621)</f>
        <v>1070</v>
      </c>
      <c r="E623" s="4">
        <v>45124</v>
      </c>
      <c r="F623" s="3" t="s">
        <v>88</v>
      </c>
      <c r="G623" s="3" t="s">
        <v>89</v>
      </c>
      <c r="H623" s="5">
        <v>200</v>
      </c>
      <c r="N623" s="3"/>
      <c r="O623" s="3"/>
      <c r="P623" s="3"/>
      <c r="Q623" s="3"/>
      <c r="R623" s="18"/>
      <c r="S623" s="3"/>
      <c r="V623" s="17"/>
      <c r="X623" s="1" t="s">
        <v>24</v>
      </c>
      <c r="Y623" s="19">
        <f>IF(Y620&gt;0,Y620+Y621,Y621)</f>
        <v>180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" t="s">
        <v>9</v>
      </c>
      <c r="C624" s="20">
        <f>C643</f>
        <v>171.87</v>
      </c>
      <c r="E624" s="4">
        <v>45085</v>
      </c>
      <c r="F624" s="3" t="s">
        <v>138</v>
      </c>
      <c r="G624" s="3" t="s">
        <v>155</v>
      </c>
      <c r="H624" s="5">
        <v>380</v>
      </c>
      <c r="N624" s="3"/>
      <c r="O624" s="3"/>
      <c r="P624" s="3"/>
      <c r="Q624" s="3"/>
      <c r="R624" s="18"/>
      <c r="S624" s="3"/>
      <c r="V624" s="17"/>
      <c r="X624" s="1" t="s">
        <v>9</v>
      </c>
      <c r="Y624" s="20">
        <f>Y643</f>
        <v>125.52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6" t="s">
        <v>25</v>
      </c>
      <c r="C625" s="21">
        <f>C623-C624</f>
        <v>898.13</v>
      </c>
      <c r="E625" s="4">
        <v>45104</v>
      </c>
      <c r="F625" s="3" t="s">
        <v>1105</v>
      </c>
      <c r="G625" s="3" t="s">
        <v>89</v>
      </c>
      <c r="H625" s="5">
        <v>150</v>
      </c>
      <c r="N625" s="3"/>
      <c r="O625" s="3"/>
      <c r="P625" s="3"/>
      <c r="Q625" s="3"/>
      <c r="R625" s="18"/>
      <c r="S625" s="3"/>
      <c r="V625" s="17"/>
      <c r="X625" s="6" t="s">
        <v>8</v>
      </c>
      <c r="Y625" s="21">
        <f>Y623-Y624</f>
        <v>54.480000000000004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ht="26.25">
      <c r="B626" s="218" t="str">
        <f>IF(C625&lt;0,"NO PAGAR","COBRAR")</f>
        <v>COBRAR</v>
      </c>
      <c r="C626" s="218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218" t="str">
        <f>IF(Y625&lt;0,"NO PAGAR","COBRAR")</f>
        <v>COBRAR</v>
      </c>
      <c r="Y626" s="218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210" t="s">
        <v>9</v>
      </c>
      <c r="C627" s="211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210" t="s">
        <v>9</v>
      </c>
      <c r="Y627" s="211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9" t="str">
        <f>IF(C657&lt;0,"SALDO A FAVOR","SALDO ADELANTAD0'")</f>
        <v>SALDO ADELANTAD0'</v>
      </c>
      <c r="C628" s="10">
        <f>IF(Y578&lt;=0,Y578*-1)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9" t="str">
        <f>IF(C625&lt;0,"SALDO ADELANTADO","SALDO A FAVOR'")</f>
        <v>SALDO A FAVOR'</v>
      </c>
      <c r="Y628" s="10" t="b">
        <f>IF(C625&lt;=0,C625*-1)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10</v>
      </c>
      <c r="C629" s="10">
        <f>R638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10</v>
      </c>
      <c r="Y629" s="10">
        <f>AN638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11</v>
      </c>
      <c r="C630" s="10">
        <v>30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11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12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12</v>
      </c>
      <c r="Y631" s="10">
        <v>30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13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13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14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1181</v>
      </c>
      <c r="Y633" s="10">
        <v>95.52</v>
      </c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15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15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16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16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17</v>
      </c>
      <c r="C636" s="10">
        <f>R641</f>
        <v>141.87</v>
      </c>
      <c r="E636" s="212" t="s">
        <v>7</v>
      </c>
      <c r="F636" s="213"/>
      <c r="G636" s="214"/>
      <c r="H636" s="5">
        <f>SUM(H622:H635)</f>
        <v>930</v>
      </c>
      <c r="N636" s="3"/>
      <c r="O636" s="3"/>
      <c r="P636" s="3"/>
      <c r="Q636" s="3"/>
      <c r="R636" s="18"/>
      <c r="S636" s="3"/>
      <c r="V636" s="17"/>
      <c r="X636" s="11" t="s">
        <v>17</v>
      </c>
      <c r="Y636" s="10"/>
      <c r="AA636" s="212" t="s">
        <v>7</v>
      </c>
      <c r="AB636" s="213"/>
      <c r="AC636" s="214"/>
      <c r="AD636" s="5">
        <f>SUM(AD622:AD635)</f>
        <v>180</v>
      </c>
      <c r="AJ636" s="3"/>
      <c r="AK636" s="3"/>
      <c r="AL636" s="3"/>
      <c r="AM636" s="3"/>
      <c r="AN636" s="18"/>
      <c r="AO636" s="3"/>
    </row>
    <row r="637" spans="2:41">
      <c r="B637" s="12"/>
      <c r="C637" s="10"/>
      <c r="E637" s="13"/>
      <c r="F637" s="13"/>
      <c r="G637" s="13"/>
      <c r="N637" s="3"/>
      <c r="O637" s="3"/>
      <c r="P637" s="3"/>
      <c r="Q637" s="3"/>
      <c r="R637" s="18"/>
      <c r="S637" s="3"/>
      <c r="V637" s="17"/>
      <c r="X637" s="12"/>
      <c r="Y637" s="10"/>
      <c r="AA637" s="13"/>
      <c r="AB637" s="13"/>
      <c r="AC637" s="13"/>
      <c r="AJ637" s="3"/>
      <c r="AK637" s="3"/>
      <c r="AL637" s="3"/>
      <c r="AM637" s="3"/>
      <c r="AN637" s="18"/>
      <c r="AO637" s="3"/>
    </row>
    <row r="638" spans="2:41">
      <c r="B638" s="12"/>
      <c r="C638" s="10"/>
      <c r="N638" s="212" t="s">
        <v>7</v>
      </c>
      <c r="O638" s="213"/>
      <c r="P638" s="213"/>
      <c r="Q638" s="214"/>
      <c r="R638" s="18">
        <f>SUM(R622:R637)</f>
        <v>0</v>
      </c>
      <c r="S638" s="3"/>
      <c r="V638" s="17"/>
      <c r="X638" s="12"/>
      <c r="Y638" s="10"/>
      <c r="AJ638" s="212" t="s">
        <v>7</v>
      </c>
      <c r="AK638" s="213"/>
      <c r="AL638" s="213"/>
      <c r="AM638" s="214"/>
      <c r="AN638" s="18">
        <f>SUM(AN622:AN637)</f>
        <v>0</v>
      </c>
      <c r="AO638" s="3"/>
    </row>
    <row r="639" spans="2:41">
      <c r="B639" s="12"/>
      <c r="C639" s="10"/>
      <c r="N639" s="125" t="s">
        <v>473</v>
      </c>
      <c r="O639" s="126">
        <v>45126.299652779999</v>
      </c>
      <c r="P639" s="125" t="s">
        <v>474</v>
      </c>
      <c r="Q639" s="127">
        <v>37.069000000000003</v>
      </c>
      <c r="R639" s="127">
        <v>64.87</v>
      </c>
      <c r="S639" s="128" t="s">
        <v>1123</v>
      </c>
      <c r="V639" s="17"/>
      <c r="X639" s="12"/>
      <c r="Y639" s="10"/>
    </row>
    <row r="640" spans="2:41">
      <c r="B640" s="12"/>
      <c r="C640" s="10"/>
      <c r="N640" s="125" t="s">
        <v>473</v>
      </c>
      <c r="O640" s="126">
        <v>45134.601574070002</v>
      </c>
      <c r="P640" s="125" t="s">
        <v>474</v>
      </c>
      <c r="Q640" s="127">
        <v>43.999000000000002</v>
      </c>
      <c r="R640" s="127">
        <v>77</v>
      </c>
      <c r="S640" s="128" t="s">
        <v>553</v>
      </c>
      <c r="V640" s="17"/>
      <c r="X640" s="12"/>
      <c r="Y640" s="10"/>
    </row>
    <row r="641" spans="1:43">
      <c r="B641" s="12"/>
      <c r="C641" s="10"/>
      <c r="E641" s="14"/>
      <c r="R641" s="175">
        <f>SUM(R639:R640)</f>
        <v>141.87</v>
      </c>
      <c r="V641" s="17"/>
      <c r="X641" s="12"/>
      <c r="Y641" s="10"/>
      <c r="AA641" s="14"/>
    </row>
    <row r="642" spans="1:43">
      <c r="B642" s="12"/>
      <c r="C642" s="10"/>
      <c r="V642" s="17"/>
      <c r="X642" s="12"/>
      <c r="Y642" s="10"/>
    </row>
    <row r="643" spans="1:43">
      <c r="B643" s="15" t="s">
        <v>18</v>
      </c>
      <c r="C643" s="16">
        <f>SUM(C628:C642)</f>
        <v>171.87</v>
      </c>
      <c r="V643" s="17"/>
      <c r="X643" s="15" t="s">
        <v>18</v>
      </c>
      <c r="Y643" s="16">
        <f>SUM(Y628:Y642)</f>
        <v>125.52</v>
      </c>
    </row>
    <row r="644" spans="1:43">
      <c r="D644" t="s">
        <v>22</v>
      </c>
      <c r="E644" t="s">
        <v>21</v>
      </c>
      <c r="V644" s="17"/>
      <c r="Z644" t="s">
        <v>22</v>
      </c>
      <c r="AA644" t="s">
        <v>21</v>
      </c>
    </row>
    <row r="645" spans="1:43">
      <c r="E645" s="1" t="s">
        <v>19</v>
      </c>
      <c r="V645" s="17"/>
      <c r="AA645" s="1" t="s">
        <v>19</v>
      </c>
    </row>
    <row r="646" spans="1:43">
      <c r="V646" s="17"/>
    </row>
    <row r="647" spans="1:43">
      <c r="V647" s="17"/>
    </row>
    <row r="648" spans="1:43">
      <c r="V648" s="17"/>
    </row>
    <row r="649" spans="1:43">
      <c r="V649" s="17"/>
    </row>
    <row r="650" spans="1:43">
      <c r="V650" s="17"/>
    </row>
    <row r="651" spans="1:43">
      <c r="V651" s="17"/>
    </row>
    <row r="652" spans="1:43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</row>
    <row r="653" spans="1:4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</row>
    <row r="654" spans="1:4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</row>
    <row r="655" spans="1:43">
      <c r="V655" s="17"/>
    </row>
    <row r="656" spans="1:43" ht="15" customHeight="1">
      <c r="I656" s="75"/>
      <c r="J656" s="75"/>
      <c r="V656" s="17"/>
      <c r="AA656" s="216" t="s">
        <v>31</v>
      </c>
      <c r="AB656" s="216"/>
      <c r="AC656" s="216"/>
    </row>
    <row r="657" spans="2:41" ht="15" customHeight="1">
      <c r="H657" s="75"/>
      <c r="I657" s="75"/>
      <c r="J657" s="75"/>
      <c r="V657" s="17"/>
      <c r="AA657" s="216"/>
      <c r="AB657" s="216"/>
      <c r="AC657" s="216"/>
    </row>
    <row r="658" spans="2:41">
      <c r="B658" s="231" t="s">
        <v>68</v>
      </c>
      <c r="F658" s="230" t="s">
        <v>30</v>
      </c>
      <c r="G658" s="230"/>
      <c r="H658" s="230"/>
      <c r="V658" s="17"/>
    </row>
    <row r="659" spans="2:41">
      <c r="B659" s="231"/>
      <c r="F659" s="230"/>
      <c r="G659" s="230"/>
      <c r="H659" s="230"/>
      <c r="V659" s="17"/>
    </row>
    <row r="660" spans="2:41" ht="26.25" customHeight="1">
      <c r="B660" s="231"/>
      <c r="F660" s="230"/>
      <c r="G660" s="230"/>
      <c r="H660" s="230"/>
      <c r="V660" s="17"/>
      <c r="X660" s="22" t="s">
        <v>68</v>
      </c>
    </row>
    <row r="661" spans="2:41" ht="23.25">
      <c r="B661" s="23" t="s">
        <v>82</v>
      </c>
      <c r="C661" s="20">
        <f>IF(X620="PAGADO",0,Y625)</f>
        <v>54.480000000000004</v>
      </c>
      <c r="E661" s="217" t="s">
        <v>553</v>
      </c>
      <c r="F661" s="217"/>
      <c r="G661" s="217"/>
      <c r="H661" s="217"/>
      <c r="V661" s="17"/>
      <c r="X661" s="23" t="s">
        <v>32</v>
      </c>
      <c r="Y661" s="20">
        <f>IF(B661="PAGADO",0,C666)</f>
        <v>0</v>
      </c>
      <c r="AA661" s="217" t="s">
        <v>553</v>
      </c>
      <c r="AB661" s="217"/>
      <c r="AC661" s="217"/>
      <c r="AD661" s="217"/>
    </row>
    <row r="662" spans="2:41">
      <c r="B662" s="1" t="s">
        <v>0</v>
      </c>
      <c r="C662" s="19">
        <f>H677</f>
        <v>148.5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400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>
        <v>45129</v>
      </c>
      <c r="F663" s="3" t="s">
        <v>288</v>
      </c>
      <c r="G663" s="3" t="s">
        <v>89</v>
      </c>
      <c r="H663" s="5">
        <v>148.5</v>
      </c>
      <c r="N663" s="3"/>
      <c r="O663" s="3"/>
      <c r="P663" s="3"/>
      <c r="Q663" s="3"/>
      <c r="R663" s="18"/>
      <c r="S663" s="3"/>
      <c r="V663" s="17"/>
      <c r="Y663" s="20"/>
      <c r="AA663" s="4">
        <v>45147</v>
      </c>
      <c r="AB663" s="3" t="s">
        <v>291</v>
      </c>
      <c r="AC663" s="3" t="s">
        <v>200</v>
      </c>
      <c r="AD663" s="5">
        <v>200</v>
      </c>
      <c r="AJ663" s="25">
        <v>45161</v>
      </c>
      <c r="AK663" s="3" t="s">
        <v>1243</v>
      </c>
      <c r="AL663" s="3"/>
      <c r="AM663" s="3"/>
      <c r="AN663" s="18">
        <v>150</v>
      </c>
      <c r="AO663" s="3"/>
    </row>
    <row r="664" spans="2:41">
      <c r="B664" s="1" t="s">
        <v>24</v>
      </c>
      <c r="C664" s="19">
        <f>IF(C661&gt;0,C661+C662,C662)</f>
        <v>202.98000000000002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400</v>
      </c>
      <c r="AA664" s="4">
        <v>45149</v>
      </c>
      <c r="AB664" s="3" t="s">
        <v>291</v>
      </c>
      <c r="AC664" s="3" t="s">
        <v>200</v>
      </c>
      <c r="AD664" s="5">
        <v>200</v>
      </c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C684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Y684</f>
        <v>217.82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26</v>
      </c>
      <c r="C666" s="21">
        <f>C664-C665</f>
        <v>202.98000000000002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27</v>
      </c>
      <c r="Y666" s="21">
        <f>Y664-Y665</f>
        <v>182.18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16.5" customHeight="1">
      <c r="B667" s="236" t="str">
        <f>IF(C666&lt;0,"NO PAGAR","COBRAR'")</f>
        <v>COBRAR'</v>
      </c>
      <c r="C667" s="236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219" t="str">
        <f>IF(Y666&lt;0,"NO PAGAR","COBRAR'")</f>
        <v>COBRAR'</v>
      </c>
      <c r="Y667" s="219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ht="15.75" customHeight="1">
      <c r="B668" s="237"/>
      <c r="C668" s="237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6"/>
      <c r="Y668" s="8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210" t="s">
        <v>9</v>
      </c>
      <c r="C669" s="211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210" t="s">
        <v>9</v>
      </c>
      <c r="Y669" s="211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9" t="str">
        <f>IF(Y625&lt;0,"SALDO ADELANTADO","SALDO A FAVOR '")</f>
        <v>SALDO A FAVOR '</v>
      </c>
      <c r="C670" s="10" t="b">
        <f>IF(Y625&lt;=0,Y625*-1)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9" t="str">
        <f>IF(C666&lt;0,"SALDO ADELANTADO","SALDO A FAVOR'")</f>
        <v>SALDO A FAVOR'</v>
      </c>
      <c r="Y670" s="10" t="b">
        <f>IF(C666&lt;=0,C666*-1)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10</v>
      </c>
      <c r="C671" s="10">
        <f>R679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10</v>
      </c>
      <c r="Y671" s="10">
        <f>AN679</f>
        <v>150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11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11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3">
      <c r="B673" s="11" t="s">
        <v>12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12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3">
      <c r="B674" s="11" t="s">
        <v>13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13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3">
      <c r="B675" s="11" t="s">
        <v>14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14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3">
      <c r="B676" s="11" t="s">
        <v>15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15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3">
      <c r="B677" s="11" t="s">
        <v>16</v>
      </c>
      <c r="C677" s="10"/>
      <c r="E677" s="212" t="s">
        <v>7</v>
      </c>
      <c r="F677" s="213"/>
      <c r="G677" s="214"/>
      <c r="H677" s="5">
        <f>SUM(H663:H676)</f>
        <v>148.5</v>
      </c>
      <c r="N677" s="3"/>
      <c r="O677" s="3"/>
      <c r="P677" s="3"/>
      <c r="Q677" s="3"/>
      <c r="R677" s="18"/>
      <c r="S677" s="3"/>
      <c r="V677" s="17"/>
      <c r="X677" s="11" t="s">
        <v>16</v>
      </c>
      <c r="Y677" s="10"/>
      <c r="AA677" s="212" t="s">
        <v>7</v>
      </c>
      <c r="AB677" s="213"/>
      <c r="AC677" s="214"/>
      <c r="AD677" s="5">
        <f>SUM(AD663:AD676)</f>
        <v>400</v>
      </c>
      <c r="AJ677" s="3"/>
      <c r="AK677" s="3"/>
      <c r="AL677" s="3"/>
      <c r="AM677" s="3"/>
      <c r="AN677" s="18"/>
      <c r="AO677" s="3"/>
    </row>
    <row r="678" spans="2:43">
      <c r="B678" s="11" t="s">
        <v>17</v>
      </c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1" t="s">
        <v>1266</v>
      </c>
      <c r="Y678" s="10">
        <f>AN682</f>
        <v>67.819999999999993</v>
      </c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3">
      <c r="B679" s="12"/>
      <c r="C679" s="10"/>
      <c r="N679" s="212" t="s">
        <v>7</v>
      </c>
      <c r="O679" s="213"/>
      <c r="P679" s="213"/>
      <c r="Q679" s="214"/>
      <c r="R679" s="18">
        <f>SUM(R663:R678)</f>
        <v>0</v>
      </c>
      <c r="S679" s="3"/>
      <c r="V679" s="17"/>
      <c r="X679" s="12"/>
      <c r="Y679" s="10"/>
      <c r="AJ679" s="212" t="s">
        <v>7</v>
      </c>
      <c r="AK679" s="213"/>
      <c r="AL679" s="213"/>
      <c r="AM679" s="214"/>
      <c r="AN679" s="18">
        <f>SUM(AN663:AN678)</f>
        <v>150</v>
      </c>
      <c r="AO679" s="3"/>
    </row>
    <row r="680" spans="2:43">
      <c r="B680" s="12"/>
      <c r="C680" s="10"/>
      <c r="V680" s="17"/>
      <c r="X680" s="12"/>
      <c r="Y680" s="10"/>
    </row>
    <row r="681" spans="2:43" ht="15.75" thickBot="1">
      <c r="B681" s="12"/>
      <c r="C681" s="10"/>
      <c r="V681" s="17"/>
      <c r="X681" s="12"/>
      <c r="Y681" s="10"/>
    </row>
    <row r="682" spans="2:43" ht="15.75" thickBot="1">
      <c r="B682" s="12"/>
      <c r="C682" s="10"/>
      <c r="E682" s="14"/>
      <c r="V682" s="17"/>
      <c r="X682" s="12"/>
      <c r="Y682" s="10"/>
      <c r="AA682" s="14"/>
      <c r="AJ682" s="182">
        <v>0.29174768518518518</v>
      </c>
      <c r="AK682" s="180">
        <v>20230809</v>
      </c>
      <c r="AL682" s="180" t="s">
        <v>473</v>
      </c>
      <c r="AM682" s="180" t="s">
        <v>474</v>
      </c>
      <c r="AN682" s="183">
        <v>67.819999999999993</v>
      </c>
      <c r="AO682" s="181">
        <v>38752</v>
      </c>
      <c r="AP682" s="180">
        <v>5555</v>
      </c>
      <c r="AQ682" s="179"/>
    </row>
    <row r="683" spans="2:43">
      <c r="B683" s="12"/>
      <c r="C683" s="10"/>
      <c r="V683" s="17"/>
      <c r="X683" s="12"/>
      <c r="Y683" s="10"/>
    </row>
    <row r="684" spans="2:43">
      <c r="B684" s="15" t="s">
        <v>18</v>
      </c>
      <c r="C684" s="16">
        <f>SUM(C670:C683)</f>
        <v>0</v>
      </c>
      <c r="D684" t="s">
        <v>22</v>
      </c>
      <c r="E684" t="s">
        <v>21</v>
      </c>
      <c r="V684" s="17"/>
      <c r="X684" s="15" t="s">
        <v>18</v>
      </c>
      <c r="Y684" s="16">
        <f>SUM(Y670:Y683)</f>
        <v>217.82</v>
      </c>
      <c r="Z684" t="s">
        <v>22</v>
      </c>
      <c r="AA684" t="s">
        <v>21</v>
      </c>
    </row>
    <row r="685" spans="2:43">
      <c r="E685" s="1" t="s">
        <v>19</v>
      </c>
      <c r="V685" s="17"/>
      <c r="AA685" s="1" t="s">
        <v>19</v>
      </c>
    </row>
    <row r="686" spans="2:43">
      <c r="V686" s="17"/>
    </row>
    <row r="687" spans="2:43">
      <c r="V687" s="17"/>
    </row>
    <row r="688" spans="2:43">
      <c r="V688" s="17"/>
    </row>
    <row r="689" spans="2:31">
      <c r="V689" s="17"/>
    </row>
    <row r="690" spans="2:31">
      <c r="V690" s="17"/>
    </row>
    <row r="691" spans="2:31">
      <c r="V691" s="17"/>
    </row>
    <row r="692" spans="2:31">
      <c r="V692" s="17"/>
    </row>
    <row r="693" spans="2:31">
      <c r="V693" s="17"/>
    </row>
    <row r="694" spans="2:31">
      <c r="V694" s="17"/>
    </row>
    <row r="695" spans="2:31">
      <c r="V695" s="17"/>
    </row>
    <row r="696" spans="2:31">
      <c r="V696" s="17"/>
    </row>
    <row r="697" spans="2:31">
      <c r="V697" s="17"/>
    </row>
    <row r="698" spans="2:31">
      <c r="V698" s="17"/>
      <c r="AC698" s="215" t="s">
        <v>29</v>
      </c>
      <c r="AD698" s="215"/>
      <c r="AE698" s="215"/>
    </row>
    <row r="699" spans="2:31" ht="15" customHeight="1">
      <c r="I699" s="75"/>
      <c r="J699" s="75"/>
      <c r="V699" s="17"/>
      <c r="AC699" s="215"/>
      <c r="AD699" s="215"/>
      <c r="AE699" s="215"/>
    </row>
    <row r="700" spans="2:31" ht="15" customHeight="1">
      <c r="H700" s="75"/>
      <c r="I700" s="75"/>
      <c r="J700" s="75"/>
      <c r="V700" s="17"/>
      <c r="AC700" s="215"/>
      <c r="AD700" s="215"/>
      <c r="AE700" s="215"/>
    </row>
    <row r="701" spans="2:31">
      <c r="B701" s="229" t="s">
        <v>69</v>
      </c>
      <c r="F701" s="230" t="s">
        <v>28</v>
      </c>
      <c r="G701" s="230"/>
      <c r="H701" s="230"/>
      <c r="V701" s="17"/>
    </row>
    <row r="702" spans="2:31">
      <c r="B702" s="229"/>
      <c r="F702" s="230"/>
      <c r="G702" s="230"/>
      <c r="H702" s="230"/>
      <c r="V702" s="17"/>
    </row>
    <row r="703" spans="2:31" ht="26.25" customHeight="1">
      <c r="B703" s="229"/>
      <c r="F703" s="230"/>
      <c r="G703" s="230"/>
      <c r="H703" s="230"/>
      <c r="V703" s="17"/>
      <c r="X703" s="22" t="s">
        <v>69</v>
      </c>
    </row>
    <row r="704" spans="2:31" ht="26.25">
      <c r="B704" s="23" t="s">
        <v>32</v>
      </c>
      <c r="C704" s="20">
        <f>IF(X661="PAGADO",0,Y666)</f>
        <v>182.18</v>
      </c>
      <c r="E704" s="217" t="s">
        <v>553</v>
      </c>
      <c r="F704" s="217"/>
      <c r="G704" s="217"/>
      <c r="H704" s="217"/>
      <c r="O704" s="227" t="s">
        <v>110</v>
      </c>
      <c r="P704" s="227"/>
      <c r="Q704" s="227"/>
      <c r="R704" s="227"/>
      <c r="V704" s="17"/>
      <c r="X704" s="23" t="s">
        <v>82</v>
      </c>
      <c r="Y704" s="20">
        <f>IF(B704="PAGADO",0,C709)</f>
        <v>194.41000000000008</v>
      </c>
      <c r="AA704" s="217" t="s">
        <v>553</v>
      </c>
      <c r="AB704" s="217"/>
      <c r="AC704" s="217"/>
      <c r="AD704" s="217"/>
    </row>
    <row r="705" spans="2:41">
      <c r="B705" s="1" t="s">
        <v>0</v>
      </c>
      <c r="C705" s="19">
        <f>H720</f>
        <v>860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1700</v>
      </c>
      <c r="AA705" s="2" t="s">
        <v>1</v>
      </c>
      <c r="AB705" s="2" t="s">
        <v>2</v>
      </c>
      <c r="AC705" s="2" t="s">
        <v>3</v>
      </c>
      <c r="AD705" s="2" t="s">
        <v>4</v>
      </c>
      <c r="AJ705" s="2" t="s">
        <v>1</v>
      </c>
      <c r="AK705" s="2" t="s">
        <v>5</v>
      </c>
      <c r="AL705" s="2" t="s">
        <v>4</v>
      </c>
      <c r="AM705" s="2" t="s">
        <v>6</v>
      </c>
      <c r="AN705" s="2" t="s">
        <v>7</v>
      </c>
      <c r="AO705" s="3"/>
    </row>
    <row r="706" spans="2:41">
      <c r="C706" s="20"/>
      <c r="E706" s="4">
        <v>45133</v>
      </c>
      <c r="F706" s="3" t="s">
        <v>412</v>
      </c>
      <c r="G706" s="3" t="s">
        <v>200</v>
      </c>
      <c r="H706" s="5">
        <v>150</v>
      </c>
      <c r="N706" s="25">
        <v>45167</v>
      </c>
      <c r="O706" s="3" t="s">
        <v>1286</v>
      </c>
      <c r="P706" s="3"/>
      <c r="Q706" s="3"/>
      <c r="R706" s="18">
        <v>20</v>
      </c>
      <c r="S706" s="3"/>
      <c r="V706" s="17"/>
      <c r="Y706" s="20"/>
      <c r="AA706" s="4">
        <v>45142</v>
      </c>
      <c r="AB706" s="3" t="s">
        <v>397</v>
      </c>
      <c r="AC706" s="3" t="s">
        <v>152</v>
      </c>
      <c r="AD706" s="5">
        <v>200</v>
      </c>
      <c r="AJ706" s="3"/>
      <c r="AK706" s="3"/>
      <c r="AL706" s="3"/>
      <c r="AM706" s="3"/>
      <c r="AN706" s="18"/>
      <c r="AO706" s="3"/>
    </row>
    <row r="707" spans="2:41">
      <c r="B707" s="1" t="s">
        <v>24</v>
      </c>
      <c r="C707" s="19">
        <f>IF(C704&gt;0,C704+C705,C705)</f>
        <v>1042.18</v>
      </c>
      <c r="E707" s="4">
        <v>45152</v>
      </c>
      <c r="F707" s="3" t="s">
        <v>412</v>
      </c>
      <c r="G707" s="3" t="s">
        <v>200</v>
      </c>
      <c r="H707" s="5">
        <v>150</v>
      </c>
      <c r="N707" s="25">
        <v>45170</v>
      </c>
      <c r="O707" s="3" t="s">
        <v>110</v>
      </c>
      <c r="P707" s="3"/>
      <c r="Q707" s="3"/>
      <c r="R707" s="18">
        <v>500</v>
      </c>
      <c r="S707" s="3"/>
      <c r="V707" s="17"/>
      <c r="X707" s="1" t="s">
        <v>24</v>
      </c>
      <c r="Y707" s="19">
        <f>IF(Y704&gt;0,Y704+Y705,Y705)</f>
        <v>1894.41</v>
      </c>
      <c r="AA707" s="4">
        <v>45155</v>
      </c>
      <c r="AB707" s="3" t="s">
        <v>397</v>
      </c>
      <c r="AC707" s="3" t="s">
        <v>170</v>
      </c>
      <c r="AD707" s="5">
        <v>330</v>
      </c>
      <c r="AJ707" s="3"/>
      <c r="AK707" s="3"/>
      <c r="AL707" s="3"/>
      <c r="AM707" s="3"/>
      <c r="AN707" s="18"/>
      <c r="AO707" s="3"/>
    </row>
    <row r="708" spans="2:41">
      <c r="B708" s="1" t="s">
        <v>9</v>
      </c>
      <c r="C708" s="20">
        <f>C728</f>
        <v>847.77</v>
      </c>
      <c r="E708" s="4">
        <v>45141</v>
      </c>
      <c r="F708" s="3" t="s">
        <v>288</v>
      </c>
      <c r="G708" s="3" t="s">
        <v>260</v>
      </c>
      <c r="H708" s="5">
        <v>160</v>
      </c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Y728</f>
        <v>0</v>
      </c>
      <c r="AA708" s="4">
        <v>45154</v>
      </c>
      <c r="AB708" s="3" t="s">
        <v>882</v>
      </c>
      <c r="AC708" s="3" t="s">
        <v>1365</v>
      </c>
      <c r="AD708" s="5">
        <v>220</v>
      </c>
      <c r="AJ708" s="3"/>
      <c r="AK708" s="3"/>
      <c r="AL708" s="3"/>
      <c r="AM708" s="3"/>
      <c r="AN708" s="18"/>
      <c r="AO708" s="3"/>
    </row>
    <row r="709" spans="2:41">
      <c r="B709" s="6" t="s">
        <v>25</v>
      </c>
      <c r="C709" s="21">
        <f>C707-C708</f>
        <v>194.41000000000008</v>
      </c>
      <c r="E709" s="4">
        <v>45156</v>
      </c>
      <c r="F709" s="3" t="s">
        <v>412</v>
      </c>
      <c r="G709" s="3" t="s">
        <v>200</v>
      </c>
      <c r="H709" s="5">
        <v>200</v>
      </c>
      <c r="N709" s="3"/>
      <c r="O709" s="3"/>
      <c r="P709" s="3"/>
      <c r="Q709" s="3"/>
      <c r="R709" s="18"/>
      <c r="S709" s="3"/>
      <c r="V709" s="17"/>
      <c r="X709" s="6" t="s">
        <v>8</v>
      </c>
      <c r="Y709" s="21">
        <f>Y707-Y708</f>
        <v>1894.41</v>
      </c>
      <c r="AA709" s="4">
        <v>45160</v>
      </c>
      <c r="AB709" s="3" t="s">
        <v>87</v>
      </c>
      <c r="AC709" s="3" t="s">
        <v>141</v>
      </c>
      <c r="AD709" s="5">
        <v>150</v>
      </c>
      <c r="AJ709" s="3"/>
      <c r="AK709" s="3"/>
      <c r="AL709" s="3"/>
      <c r="AM709" s="3"/>
      <c r="AN709" s="18"/>
      <c r="AO709" s="3"/>
    </row>
    <row r="710" spans="2:41" ht="26.25">
      <c r="B710" s="218" t="str">
        <f>IF(C709&lt;0,"NO PAGAR","COBRAR")</f>
        <v>COBRAR</v>
      </c>
      <c r="C710" s="218"/>
      <c r="E710" s="4">
        <v>45159</v>
      </c>
      <c r="F710" s="3" t="s">
        <v>412</v>
      </c>
      <c r="G710" s="3" t="s">
        <v>200</v>
      </c>
      <c r="H710" s="5">
        <v>200</v>
      </c>
      <c r="N710" s="3"/>
      <c r="O710" s="3"/>
      <c r="P710" s="3"/>
      <c r="Q710" s="3"/>
      <c r="R710" s="18"/>
      <c r="S710" s="3"/>
      <c r="V710" s="17"/>
      <c r="X710" s="218" t="str">
        <f>IF(Y709&lt;0,"NO PAGAR","COBRAR")</f>
        <v>COBRAR</v>
      </c>
      <c r="Y710" s="218"/>
      <c r="AA710" s="4">
        <v>45161</v>
      </c>
      <c r="AB710" s="3" t="s">
        <v>87</v>
      </c>
      <c r="AC710" s="3" t="s">
        <v>89</v>
      </c>
      <c r="AD710" s="5">
        <v>200</v>
      </c>
      <c r="AJ710" s="3"/>
      <c r="AK710" s="3"/>
      <c r="AL710" s="3"/>
      <c r="AM710" s="3"/>
      <c r="AN710" s="18"/>
      <c r="AO710" s="3"/>
    </row>
    <row r="711" spans="2:41">
      <c r="B711" s="210" t="s">
        <v>9</v>
      </c>
      <c r="C711" s="211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210" t="s">
        <v>9</v>
      </c>
      <c r="Y711" s="211"/>
      <c r="AA711" s="4">
        <v>45163</v>
      </c>
      <c r="AB711" s="3" t="s">
        <v>87</v>
      </c>
      <c r="AC711" s="3" t="s">
        <v>89</v>
      </c>
      <c r="AD711" s="5">
        <v>200</v>
      </c>
      <c r="AJ711" s="3"/>
      <c r="AK711" s="3"/>
      <c r="AL711" s="3"/>
      <c r="AM711" s="3"/>
      <c r="AN711" s="18"/>
      <c r="AO711" s="3"/>
    </row>
    <row r="712" spans="2:41">
      <c r="B712" s="9" t="str">
        <f>IF(C742&lt;0,"SALDO A FAVOR","SALDO ADELANTAD0'")</f>
        <v>SALDO ADELANTAD0'</v>
      </c>
      <c r="C712" s="10">
        <f>IF(Y661&lt;=0,Y661*-1)</f>
        <v>0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9" t="str">
        <f>IF(C709&lt;0,"SALDO ADELANTADO","SALDO A FAVOR'")</f>
        <v>SALDO A FAVOR'</v>
      </c>
      <c r="Y712" s="10" t="b">
        <f>IF(C709&lt;=0,C709*-1)</f>
        <v>0</v>
      </c>
      <c r="AA712" s="4">
        <v>45166</v>
      </c>
      <c r="AB712" s="3" t="s">
        <v>87</v>
      </c>
      <c r="AC712" s="3" t="s">
        <v>89</v>
      </c>
      <c r="AD712" s="5">
        <v>200</v>
      </c>
      <c r="AJ712" s="3"/>
      <c r="AK712" s="3"/>
      <c r="AL712" s="3"/>
      <c r="AM712" s="3"/>
      <c r="AN712" s="18"/>
      <c r="AO712" s="3"/>
    </row>
    <row r="713" spans="2:41">
      <c r="B713" s="11" t="s">
        <v>10</v>
      </c>
      <c r="C713" s="10">
        <f>R722</f>
        <v>520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10</v>
      </c>
      <c r="Y713" s="10">
        <f>AN722</f>
        <v>0</v>
      </c>
      <c r="AA713" s="4">
        <v>45168</v>
      </c>
      <c r="AB713" s="3" t="s">
        <v>87</v>
      </c>
      <c r="AC713" s="3" t="s">
        <v>89</v>
      </c>
      <c r="AD713" s="5">
        <v>200</v>
      </c>
      <c r="AJ713" s="3"/>
      <c r="AK713" s="3"/>
      <c r="AL713" s="3"/>
      <c r="AM713" s="3"/>
      <c r="AN713" s="18"/>
      <c r="AO713" s="3"/>
    </row>
    <row r="714" spans="2:41">
      <c r="B714" s="11" t="s">
        <v>11</v>
      </c>
      <c r="C714" s="10">
        <v>50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11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12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12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13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13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14</v>
      </c>
      <c r="C717" s="10">
        <v>95.54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14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15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15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16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16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1334</v>
      </c>
      <c r="C720" s="10">
        <f>R727</f>
        <v>182.23</v>
      </c>
      <c r="E720" s="212" t="s">
        <v>7</v>
      </c>
      <c r="F720" s="213"/>
      <c r="G720" s="214"/>
      <c r="H720" s="5">
        <f>SUM(H706:H719)</f>
        <v>860</v>
      </c>
      <c r="N720" s="3"/>
      <c r="O720" s="3"/>
      <c r="P720" s="3"/>
      <c r="Q720" s="3"/>
      <c r="R720" s="18"/>
      <c r="S720" s="3"/>
      <c r="V720" s="17"/>
      <c r="X720" s="11" t="s">
        <v>17</v>
      </c>
      <c r="Y720" s="10"/>
      <c r="AA720" s="212" t="s">
        <v>7</v>
      </c>
      <c r="AB720" s="213"/>
      <c r="AC720" s="214"/>
      <c r="AD720" s="5">
        <f>SUM(AD706:AD719)</f>
        <v>1700</v>
      </c>
      <c r="AJ720" s="3"/>
      <c r="AK720" s="3"/>
      <c r="AL720" s="3"/>
      <c r="AM720" s="3"/>
      <c r="AN720" s="18"/>
      <c r="AO720" s="3"/>
    </row>
    <row r="721" spans="2:41">
      <c r="B721" s="12"/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2"/>
      <c r="Y721" s="10"/>
      <c r="AA721" s="13"/>
      <c r="AB721" s="13"/>
      <c r="AC721" s="13"/>
      <c r="AJ721" s="3"/>
      <c r="AK721" s="3"/>
      <c r="AL721" s="3"/>
      <c r="AM721" s="3"/>
      <c r="AN721" s="18"/>
      <c r="AO721" s="3"/>
    </row>
    <row r="722" spans="2:41">
      <c r="B722" s="12"/>
      <c r="C722" s="10"/>
      <c r="N722" s="212" t="s">
        <v>7</v>
      </c>
      <c r="O722" s="213"/>
      <c r="P722" s="213"/>
      <c r="Q722" s="214"/>
      <c r="R722" s="18">
        <f>SUM(R706:R721)</f>
        <v>520</v>
      </c>
      <c r="S722" s="3"/>
      <c r="V722" s="17"/>
      <c r="X722" s="12"/>
      <c r="Y722" s="10"/>
      <c r="AJ722" s="212" t="s">
        <v>7</v>
      </c>
      <c r="AK722" s="213"/>
      <c r="AL722" s="213"/>
      <c r="AM722" s="214"/>
      <c r="AN722" s="18">
        <f>SUM(AN706:AN721)</f>
        <v>0</v>
      </c>
      <c r="AO722" s="3"/>
    </row>
    <row r="723" spans="2:41">
      <c r="B723" s="12"/>
      <c r="C723" s="10"/>
      <c r="N723" s="125" t="s">
        <v>473</v>
      </c>
      <c r="O723" s="125" t="s">
        <v>468</v>
      </c>
      <c r="P723" s="126">
        <v>45154.750740739997</v>
      </c>
      <c r="Q723" s="127">
        <v>24.289000000000001</v>
      </c>
      <c r="R723" s="127">
        <v>42.51</v>
      </c>
      <c r="S723" s="128" t="s">
        <v>1332</v>
      </c>
      <c r="V723" s="17"/>
      <c r="X723" s="12"/>
      <c r="Y723" s="10"/>
    </row>
    <row r="724" spans="2:41">
      <c r="B724" s="12"/>
      <c r="C724" s="10"/>
      <c r="N724" s="125" t="s">
        <v>473</v>
      </c>
      <c r="O724" s="125" t="s">
        <v>468</v>
      </c>
      <c r="P724" s="126">
        <v>45156.751111110003</v>
      </c>
      <c r="Q724" s="127">
        <v>31.425999999999998</v>
      </c>
      <c r="R724" s="127">
        <v>55</v>
      </c>
      <c r="S724" s="128" t="s">
        <v>743</v>
      </c>
      <c r="V724" s="17"/>
      <c r="X724" s="12"/>
      <c r="Y724" s="10"/>
    </row>
    <row r="725" spans="2:41">
      <c r="B725" s="12"/>
      <c r="C725" s="10"/>
      <c r="E725" s="14"/>
      <c r="N725" s="125" t="s">
        <v>473</v>
      </c>
      <c r="O725" s="125" t="s">
        <v>468</v>
      </c>
      <c r="P725" s="126">
        <v>45160.557199069997</v>
      </c>
      <c r="Q725" s="127">
        <v>8.5809999999999995</v>
      </c>
      <c r="R725" s="127">
        <v>15.02</v>
      </c>
      <c r="S725" s="128" t="s">
        <v>553</v>
      </c>
      <c r="V725" s="17"/>
      <c r="X725" s="12"/>
      <c r="Y725" s="10"/>
      <c r="AA725" s="14"/>
    </row>
    <row r="726" spans="2:41">
      <c r="B726" s="12"/>
      <c r="C726" s="10"/>
      <c r="N726" s="125" t="s">
        <v>473</v>
      </c>
      <c r="O726" s="125" t="s">
        <v>468</v>
      </c>
      <c r="P726" s="126">
        <v>45166.734594909998</v>
      </c>
      <c r="Q726" s="127">
        <v>39.83</v>
      </c>
      <c r="R726" s="127">
        <v>69.7</v>
      </c>
      <c r="S726" s="128" t="s">
        <v>1331</v>
      </c>
      <c r="V726" s="17"/>
      <c r="X726" s="12"/>
      <c r="Y726" s="10"/>
    </row>
    <row r="727" spans="2:41">
      <c r="B727" s="12"/>
      <c r="C727" s="10"/>
      <c r="R727" s="187">
        <f>SUM(R723:R726)</f>
        <v>182.23</v>
      </c>
      <c r="V727" s="17"/>
      <c r="X727" s="12"/>
      <c r="Y727" s="10"/>
      <c r="AA727" t="s">
        <v>22</v>
      </c>
      <c r="AB727" t="s">
        <v>21</v>
      </c>
    </row>
    <row r="728" spans="2:41">
      <c r="B728" s="15" t="s">
        <v>18</v>
      </c>
      <c r="C728" s="16">
        <f>SUM(C712:C727)</f>
        <v>847.77</v>
      </c>
      <c r="V728" s="17"/>
      <c r="X728" s="15" t="s">
        <v>18</v>
      </c>
      <c r="Y728" s="16">
        <f>SUM(Y712:Y727)</f>
        <v>0</v>
      </c>
      <c r="AB728" s="1" t="s">
        <v>19</v>
      </c>
    </row>
    <row r="729" spans="2:41">
      <c r="D729" t="s">
        <v>22</v>
      </c>
      <c r="E729" t="s">
        <v>21</v>
      </c>
      <c r="V729" s="17"/>
    </row>
    <row r="730" spans="2:41">
      <c r="E730" s="1" t="s">
        <v>19</v>
      </c>
      <c r="V730" s="17"/>
      <c r="AA730" s="1"/>
    </row>
    <row r="731" spans="2:41">
      <c r="V731" s="17"/>
    </row>
    <row r="732" spans="2:41">
      <c r="V732" s="17"/>
    </row>
    <row r="733" spans="2:41">
      <c r="V733" s="17"/>
    </row>
    <row r="734" spans="2:41">
      <c r="V734" s="17"/>
    </row>
    <row r="735" spans="2:41">
      <c r="V735" s="17"/>
    </row>
    <row r="736" spans="2:41">
      <c r="V736" s="17"/>
    </row>
    <row r="737" spans="1:43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</row>
    <row r="738" spans="1:43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</row>
    <row r="739" spans="1:43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</row>
    <row r="740" spans="1:43">
      <c r="V740" s="17"/>
    </row>
    <row r="741" spans="1:43" ht="27.75" customHeight="1">
      <c r="H741" s="75" t="s">
        <v>30</v>
      </c>
      <c r="I741" s="75"/>
      <c r="J741" s="75"/>
      <c r="V741" s="17"/>
      <c r="AA741" s="216" t="s">
        <v>31</v>
      </c>
      <c r="AB741" s="216"/>
      <c r="AC741" s="216"/>
    </row>
    <row r="742" spans="1:43" ht="15" customHeight="1">
      <c r="H742" s="75"/>
      <c r="I742" s="75"/>
      <c r="J742" s="75"/>
      <c r="V742" s="17"/>
      <c r="AA742" s="216"/>
      <c r="AB742" s="216"/>
      <c r="AC742" s="216"/>
    </row>
    <row r="743" spans="1:43" ht="23.25">
      <c r="B743" s="24" t="s">
        <v>69</v>
      </c>
      <c r="V743" s="17"/>
      <c r="X743" s="22" t="s">
        <v>69</v>
      </c>
    </row>
    <row r="744" spans="1:43" ht="23.25">
      <c r="B744" s="23" t="s">
        <v>130</v>
      </c>
      <c r="C744" s="20">
        <f>IF(X704="PAGADO",0,C709)</f>
        <v>0</v>
      </c>
      <c r="E744" s="217" t="s">
        <v>553</v>
      </c>
      <c r="F744" s="217"/>
      <c r="G744" s="217"/>
      <c r="H744" s="217"/>
      <c r="V744" s="17"/>
      <c r="X744" s="23" t="s">
        <v>32</v>
      </c>
      <c r="Y744" s="20">
        <f>IF(B744="PAGADO",0,C749)</f>
        <v>0</v>
      </c>
      <c r="AA744" s="217" t="s">
        <v>553</v>
      </c>
      <c r="AB744" s="217"/>
      <c r="AC744" s="217"/>
      <c r="AD744" s="217"/>
    </row>
    <row r="745" spans="1:43">
      <c r="B745" s="1" t="s">
        <v>0</v>
      </c>
      <c r="C745" s="19">
        <f>H760</f>
        <v>800</v>
      </c>
      <c r="E745" s="2" t="s">
        <v>1</v>
      </c>
      <c r="F745" s="2" t="s">
        <v>2</v>
      </c>
      <c r="G745" s="2" t="s">
        <v>3</v>
      </c>
      <c r="H745" s="2" t="s">
        <v>4</v>
      </c>
      <c r="N745" s="2" t="s">
        <v>1</v>
      </c>
      <c r="O745" s="2" t="s">
        <v>5</v>
      </c>
      <c r="P745" s="2" t="s">
        <v>4</v>
      </c>
      <c r="Q745" s="2" t="s">
        <v>6</v>
      </c>
      <c r="R745" s="2" t="s">
        <v>7</v>
      </c>
      <c r="S745" s="3"/>
      <c r="V745" s="17"/>
      <c r="X745" s="1" t="s">
        <v>0</v>
      </c>
      <c r="Y745" s="19">
        <f>AD760</f>
        <v>585</v>
      </c>
      <c r="AA745" s="2" t="s">
        <v>1</v>
      </c>
      <c r="AB745" s="2" t="s">
        <v>2</v>
      </c>
      <c r="AC745" s="2" t="s">
        <v>3</v>
      </c>
      <c r="AD745" s="2" t="s">
        <v>4</v>
      </c>
      <c r="AJ745" s="2" t="s">
        <v>1</v>
      </c>
      <c r="AK745" s="2" t="s">
        <v>5</v>
      </c>
      <c r="AL745" s="2" t="s">
        <v>4</v>
      </c>
      <c r="AM745" s="2" t="s">
        <v>6</v>
      </c>
      <c r="AN745" s="2" t="s">
        <v>7</v>
      </c>
      <c r="AO745" s="3"/>
    </row>
    <row r="746" spans="1:43">
      <c r="C746" s="20"/>
      <c r="E746" s="4">
        <v>45170</v>
      </c>
      <c r="F746" s="3" t="s">
        <v>87</v>
      </c>
      <c r="G746" s="3" t="s">
        <v>89</v>
      </c>
      <c r="H746" s="5">
        <v>200</v>
      </c>
      <c r="N746" s="3"/>
      <c r="O746" s="3"/>
      <c r="P746" s="3"/>
      <c r="Q746" s="3"/>
      <c r="R746" s="18"/>
      <c r="S746" s="3"/>
      <c r="V746" s="17"/>
      <c r="Y746" s="20"/>
      <c r="AA746" s="4">
        <v>45146</v>
      </c>
      <c r="AB746" s="3" t="s">
        <v>1426</v>
      </c>
      <c r="AC746" s="3" t="s">
        <v>1427</v>
      </c>
      <c r="AD746" s="5">
        <v>170</v>
      </c>
      <c r="AJ746" s="25"/>
      <c r="AK746" s="3"/>
      <c r="AL746" s="3"/>
      <c r="AM746" s="3"/>
      <c r="AN746" s="18"/>
      <c r="AO746" s="3"/>
    </row>
    <row r="747" spans="1:43">
      <c r="B747" s="1" t="s">
        <v>24</v>
      </c>
      <c r="C747" s="19">
        <f>IF(C744&gt;0,C744+C745,C745)</f>
        <v>800</v>
      </c>
      <c r="E747" s="4">
        <v>45173</v>
      </c>
      <c r="F747" s="3" t="s">
        <v>87</v>
      </c>
      <c r="G747" s="3" t="s">
        <v>89</v>
      </c>
      <c r="H747" s="5">
        <v>200</v>
      </c>
      <c r="N747" s="3"/>
      <c r="O747" s="3"/>
      <c r="P747" s="3"/>
      <c r="Q747" s="3"/>
      <c r="R747" s="18"/>
      <c r="S747" s="3"/>
      <c r="V747" s="17"/>
      <c r="X747" s="1" t="s">
        <v>24</v>
      </c>
      <c r="Y747" s="19">
        <f>IF(Y744&gt;0,Y744+Y745,Y745)</f>
        <v>585</v>
      </c>
      <c r="AA747" s="4">
        <v>45135</v>
      </c>
      <c r="AB747" s="3" t="s">
        <v>199</v>
      </c>
      <c r="AC747" s="3" t="s">
        <v>152</v>
      </c>
      <c r="AD747" s="5">
        <v>200</v>
      </c>
      <c r="AJ747" s="3"/>
      <c r="AK747" s="3"/>
      <c r="AL747" s="3"/>
      <c r="AM747" s="3"/>
      <c r="AN747" s="18"/>
      <c r="AO747" s="3"/>
    </row>
    <row r="748" spans="1:43">
      <c r="B748" s="1" t="s">
        <v>9</v>
      </c>
      <c r="C748" s="20">
        <f>C768</f>
        <v>19.760000000000002</v>
      </c>
      <c r="E748" s="4">
        <v>45175</v>
      </c>
      <c r="F748" s="3" t="s">
        <v>87</v>
      </c>
      <c r="G748" s="3" t="s">
        <v>89</v>
      </c>
      <c r="H748" s="5">
        <v>200</v>
      </c>
      <c r="N748" s="3"/>
      <c r="O748" s="3"/>
      <c r="P748" s="3"/>
      <c r="Q748" s="3"/>
      <c r="R748" s="18"/>
      <c r="S748" s="3"/>
      <c r="V748" s="17"/>
      <c r="X748" s="1" t="s">
        <v>9</v>
      </c>
      <c r="Y748" s="20">
        <f>Y768</f>
        <v>0</v>
      </c>
      <c r="AA748" s="4">
        <v>45181</v>
      </c>
      <c r="AB748" s="3" t="s">
        <v>412</v>
      </c>
      <c r="AC748" s="3" t="s">
        <v>1435</v>
      </c>
      <c r="AD748" s="5">
        <v>215</v>
      </c>
      <c r="AJ748" s="3"/>
      <c r="AK748" s="3"/>
      <c r="AL748" s="3"/>
      <c r="AM748" s="3"/>
      <c r="AN748" s="18"/>
      <c r="AO748" s="3"/>
    </row>
    <row r="749" spans="1:43">
      <c r="B749" s="6" t="s">
        <v>26</v>
      </c>
      <c r="C749" s="21">
        <f>C747-C748</f>
        <v>780.24</v>
      </c>
      <c r="E749" s="4">
        <v>45177</v>
      </c>
      <c r="F749" s="3" t="s">
        <v>87</v>
      </c>
      <c r="G749" s="3" t="s">
        <v>89</v>
      </c>
      <c r="H749" s="5">
        <v>200</v>
      </c>
      <c r="N749" s="3"/>
      <c r="O749" s="3"/>
      <c r="P749" s="3"/>
      <c r="Q749" s="3"/>
      <c r="R749" s="18"/>
      <c r="S749" s="3"/>
      <c r="V749" s="17"/>
      <c r="X749" s="6" t="s">
        <v>27</v>
      </c>
      <c r="Y749" s="21">
        <f>Y747-Y748</f>
        <v>585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1:43" ht="23.25">
      <c r="B750" s="6"/>
      <c r="C750" s="7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219" t="str">
        <f>IF(Y749&lt;0,"NO PAGAR","COBRAR'")</f>
        <v>COBRAR'</v>
      </c>
      <c r="Y750" s="219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1:43" ht="23.25">
      <c r="B751" s="219" t="str">
        <f>IF(C749&lt;0,"NO PAGAR","COBRAR'")</f>
        <v>COBRAR'</v>
      </c>
      <c r="C751" s="219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6"/>
      <c r="Y751" s="8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>
      <c r="B752" s="210" t="s">
        <v>9</v>
      </c>
      <c r="C752" s="211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210" t="s">
        <v>9</v>
      </c>
      <c r="Y752" s="211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9" t="str">
        <f>IF(Y709&lt;0,"SALDO ADELANTADO","SALDO A FAVOR '")</f>
        <v>SALDO A FAVOR '</v>
      </c>
      <c r="C753" s="10" t="b">
        <f>IF(Y709&lt;=0,Y709*-1)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IF(C749&lt;0,"SALDO ADELANTADO","SALDO A FAVOR'")</f>
        <v>SALDO A FAVOR'</v>
      </c>
      <c r="Y753" s="10" t="b">
        <f>IF(C749&lt;=0,C749*-1)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10</v>
      </c>
      <c r="C754" s="10">
        <f>R762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AN762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11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13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16</v>
      </c>
      <c r="C760" s="10"/>
      <c r="E760" s="212" t="s">
        <v>7</v>
      </c>
      <c r="F760" s="213"/>
      <c r="G760" s="214"/>
      <c r="H760" s="5">
        <f>SUM(H746:H759)</f>
        <v>800</v>
      </c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212" t="s">
        <v>7</v>
      </c>
      <c r="AB760" s="213"/>
      <c r="AC760" s="214"/>
      <c r="AD760" s="5">
        <f>SUM(AD746:AD759)</f>
        <v>585</v>
      </c>
      <c r="AJ760" s="3"/>
      <c r="AK760" s="3"/>
      <c r="AL760" s="3"/>
      <c r="AM760" s="3"/>
      <c r="AN760" s="18"/>
      <c r="AO760" s="3"/>
    </row>
    <row r="761" spans="2:41">
      <c r="B761" s="11" t="s">
        <v>1413</v>
      </c>
      <c r="C761" s="10">
        <f>R763</f>
        <v>19.760000000000002</v>
      </c>
      <c r="E761" s="13"/>
      <c r="F761" s="13"/>
      <c r="G761" s="13"/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13"/>
      <c r="AB761" s="13"/>
      <c r="AC761" s="13"/>
      <c r="AJ761" s="3"/>
      <c r="AK761" s="3"/>
      <c r="AL761" s="3"/>
      <c r="AM761" s="3"/>
      <c r="AN761" s="18"/>
      <c r="AO761" s="3"/>
    </row>
    <row r="762" spans="2:41">
      <c r="B762" s="12"/>
      <c r="C762" s="10"/>
      <c r="N762" s="212" t="s">
        <v>7</v>
      </c>
      <c r="O762" s="213"/>
      <c r="P762" s="213"/>
      <c r="Q762" s="214"/>
      <c r="R762" s="18">
        <f>SUM(R746:R761)</f>
        <v>0</v>
      </c>
      <c r="S762" s="3"/>
      <c r="V762" s="17"/>
      <c r="X762" s="12"/>
      <c r="Y762" s="10"/>
      <c r="AJ762" s="212" t="s">
        <v>7</v>
      </c>
      <c r="AK762" s="213"/>
      <c r="AL762" s="213"/>
      <c r="AM762" s="214"/>
      <c r="AN762" s="18">
        <f>SUM(AN746:AN761)</f>
        <v>0</v>
      </c>
      <c r="AO762" s="3"/>
    </row>
    <row r="763" spans="2:41">
      <c r="B763" s="12"/>
      <c r="C763" s="10"/>
      <c r="N763" s="125" t="s">
        <v>473</v>
      </c>
      <c r="O763" s="126">
        <v>45170.535208330002</v>
      </c>
      <c r="P763" s="125" t="s">
        <v>474</v>
      </c>
      <c r="Q763" s="127">
        <v>11.289</v>
      </c>
      <c r="R763" s="186">
        <v>19.760000000000002</v>
      </c>
      <c r="S763" s="127">
        <v>5454</v>
      </c>
      <c r="V763" s="17"/>
      <c r="X763" s="12"/>
      <c r="Y763" s="10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E765" s="14"/>
      <c r="V765" s="17"/>
      <c r="X765" s="12"/>
      <c r="Y765" s="10"/>
      <c r="AA765" s="14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5" t="s">
        <v>18</v>
      </c>
      <c r="C768" s="16">
        <f>SUM(C753:C767)</f>
        <v>19.760000000000002</v>
      </c>
      <c r="D768" t="s">
        <v>22</v>
      </c>
      <c r="E768" t="s">
        <v>21</v>
      </c>
      <c r="V768" s="17"/>
      <c r="X768" s="15" t="s">
        <v>18</v>
      </c>
      <c r="Y768" s="16">
        <f>SUM(Y753:Y767)</f>
        <v>0</v>
      </c>
      <c r="Z768" t="s">
        <v>22</v>
      </c>
      <c r="AA768" t="s">
        <v>21</v>
      </c>
    </row>
    <row r="769" spans="5:31">
      <c r="E769" s="1" t="s">
        <v>19</v>
      </c>
      <c r="V769" s="17"/>
      <c r="AA769" s="1" t="s">
        <v>19</v>
      </c>
    </row>
    <row r="770" spans="5:31">
      <c r="V770" s="17"/>
    </row>
    <row r="771" spans="5:31">
      <c r="V771" s="17"/>
    </row>
    <row r="772" spans="5:31">
      <c r="V772" s="17"/>
    </row>
    <row r="773" spans="5:31">
      <c r="V773" s="17"/>
    </row>
    <row r="774" spans="5:31">
      <c r="V774" s="17"/>
    </row>
    <row r="775" spans="5:31">
      <c r="V775" s="17"/>
    </row>
    <row r="776" spans="5:31">
      <c r="V776" s="17"/>
    </row>
    <row r="777" spans="5:31">
      <c r="V777" s="17"/>
    </row>
    <row r="778" spans="5:31">
      <c r="V778" s="17"/>
    </row>
    <row r="779" spans="5:31">
      <c r="V779" s="17"/>
    </row>
    <row r="780" spans="5:31">
      <c r="V780" s="17"/>
    </row>
    <row r="781" spans="5:31">
      <c r="V781" s="17"/>
    </row>
    <row r="782" spans="5:31">
      <c r="V782" s="17"/>
      <c r="AC782" s="215" t="s">
        <v>29</v>
      </c>
      <c r="AD782" s="215"/>
      <c r="AE782" s="215"/>
    </row>
    <row r="783" spans="5:31" ht="15" customHeight="1">
      <c r="H783" s="75" t="s">
        <v>28</v>
      </c>
      <c r="I783" s="75"/>
      <c r="J783" s="75"/>
      <c r="V783" s="17"/>
      <c r="AC783" s="215"/>
      <c r="AD783" s="215"/>
      <c r="AE783" s="215"/>
    </row>
    <row r="784" spans="5:31" ht="15" customHeight="1">
      <c r="H784" s="75"/>
      <c r="I784" s="75"/>
      <c r="J784" s="75"/>
      <c r="V784" s="17"/>
      <c r="AC784" s="215"/>
      <c r="AD784" s="215"/>
      <c r="AE784" s="215"/>
    </row>
    <row r="785" spans="2:41">
      <c r="V785" s="17"/>
    </row>
    <row r="786" spans="2:41">
      <c r="V786" s="17"/>
    </row>
    <row r="787" spans="2:41" ht="23.25">
      <c r="B787" s="22" t="s">
        <v>70</v>
      </c>
      <c r="V787" s="17"/>
      <c r="X787" s="22" t="s">
        <v>70</v>
      </c>
    </row>
    <row r="788" spans="2:41" ht="23.25">
      <c r="B788" s="23" t="s">
        <v>130</v>
      </c>
      <c r="C788" s="20">
        <f>IF(X744="PAGADO",0,Y749)</f>
        <v>585</v>
      </c>
      <c r="E788" s="217" t="s">
        <v>553</v>
      </c>
      <c r="F788" s="217"/>
      <c r="G788" s="217"/>
      <c r="H788" s="217"/>
      <c r="V788" s="17"/>
      <c r="X788" s="23" t="s">
        <v>32</v>
      </c>
      <c r="Y788" s="20">
        <f>IF(B788="PAGADO",0,C793)</f>
        <v>0</v>
      </c>
      <c r="AA788" s="217" t="s">
        <v>1169</v>
      </c>
      <c r="AB788" s="217"/>
      <c r="AC788" s="217"/>
      <c r="AD788" s="217"/>
    </row>
    <row r="789" spans="2:41">
      <c r="B789" s="1" t="s">
        <v>0</v>
      </c>
      <c r="C789" s="19">
        <f>H804</f>
        <v>500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120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>
      <c r="C790" s="20"/>
      <c r="E790" s="4">
        <v>45187</v>
      </c>
      <c r="F790" s="3" t="s">
        <v>412</v>
      </c>
      <c r="G790" s="3" t="s">
        <v>200</v>
      </c>
      <c r="H790" s="5">
        <v>200</v>
      </c>
      <c r="N790" s="25">
        <v>45202</v>
      </c>
      <c r="O790" s="3" t="s">
        <v>1457</v>
      </c>
      <c r="P790" s="3">
        <v>7</v>
      </c>
      <c r="Q790" s="3"/>
      <c r="R790" s="18">
        <v>7</v>
      </c>
      <c r="S790" s="3"/>
      <c r="V790" s="17"/>
      <c r="Y790" s="20"/>
      <c r="AA790" s="4">
        <v>45145</v>
      </c>
      <c r="AB790" s="3" t="s">
        <v>1528</v>
      </c>
      <c r="AC790" s="3" t="s">
        <v>200</v>
      </c>
      <c r="AD790" s="5">
        <v>120</v>
      </c>
      <c r="AJ790" s="3"/>
      <c r="AK790" s="3"/>
      <c r="AL790" s="3"/>
      <c r="AM790" s="3"/>
      <c r="AN790" s="18"/>
      <c r="AO790" s="3"/>
    </row>
    <row r="791" spans="2:41">
      <c r="B791" s="1" t="s">
        <v>24</v>
      </c>
      <c r="C791" s="19">
        <f>IF(C788&gt;0,C788+C789,C789)</f>
        <v>1085</v>
      </c>
      <c r="E791" s="4">
        <v>45188</v>
      </c>
      <c r="F791" s="3" t="s">
        <v>412</v>
      </c>
      <c r="G791" s="3" t="s">
        <v>169</v>
      </c>
      <c r="H791" s="5">
        <v>150</v>
      </c>
      <c r="I791" s="70"/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IF(Y788&gt;0,Y789+Y788,Y789)</f>
        <v>120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" t="s">
        <v>9</v>
      </c>
      <c r="C792" s="20">
        <f>C815</f>
        <v>138.71699999999998</v>
      </c>
      <c r="E792" s="4">
        <v>45189</v>
      </c>
      <c r="F792" s="3" t="s">
        <v>412</v>
      </c>
      <c r="G792" s="3" t="s">
        <v>200</v>
      </c>
      <c r="H792" s="5">
        <v>150</v>
      </c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95.54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6" t="s">
        <v>25</v>
      </c>
      <c r="C793" s="21">
        <f>C791-C792</f>
        <v>946.28300000000002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6" t="s">
        <v>8</v>
      </c>
      <c r="Y793" s="21">
        <f>Y791-Y792</f>
        <v>24.459999999999994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ht="26.25">
      <c r="B794" s="218" t="str">
        <f>IF(C793&lt;0,"NO PAGAR","COBRAR")</f>
        <v>COBRAR</v>
      </c>
      <c r="C794" s="218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218" t="str">
        <f>IF(Y793&lt;0,"NO PAGAR","COBRAR")</f>
        <v>COBRAR</v>
      </c>
      <c r="Y794" s="218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210" t="s">
        <v>9</v>
      </c>
      <c r="C795" s="211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210" t="s">
        <v>9</v>
      </c>
      <c r="Y795" s="211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9" t="str">
        <f>IF(C829&lt;0,"SALDO A FAVOR","SALDO ADELANTAD0'")</f>
        <v>SALDO ADELANTAD0'</v>
      </c>
      <c r="C796" s="10">
        <f>IF(Y744&lt;=0,Y744*-1)</f>
        <v>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9" t="str">
        <f>IF(C793&lt;0,"SALDO ADELANTADO","SALDO A FAVOR'")</f>
        <v>SALDO A FAVOR'</v>
      </c>
      <c r="Y796" s="10" t="b">
        <f>IF(C793&lt;=0,C793*-1)</f>
        <v>0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10</v>
      </c>
      <c r="C797" s="10">
        <f>R806</f>
        <v>7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10</v>
      </c>
      <c r="Y797" s="10">
        <f>AN806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11</v>
      </c>
      <c r="C798" s="10">
        <v>50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11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12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12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13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13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14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14</v>
      </c>
      <c r="Y801" s="10">
        <v>95.54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15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15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1510</v>
      </c>
      <c r="C803" s="10">
        <v>48.66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16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1507</v>
      </c>
      <c r="C804" s="10">
        <f>R807</f>
        <v>33.057000000000002</v>
      </c>
      <c r="E804" s="212" t="s">
        <v>7</v>
      </c>
      <c r="F804" s="213"/>
      <c r="G804" s="214"/>
      <c r="H804" s="5">
        <f>SUM(H790:H803)</f>
        <v>500</v>
      </c>
      <c r="N804" s="3"/>
      <c r="O804" s="3"/>
      <c r="P804" s="3"/>
      <c r="Q804" s="3"/>
      <c r="R804" s="18"/>
      <c r="S804" s="3"/>
      <c r="V804" s="17"/>
      <c r="X804" s="11" t="s">
        <v>17</v>
      </c>
      <c r="Y804" s="10"/>
      <c r="AA804" s="212" t="s">
        <v>7</v>
      </c>
      <c r="AB804" s="213"/>
      <c r="AC804" s="214"/>
      <c r="AD804" s="5">
        <f>SUM(AD790:AD803)</f>
        <v>120</v>
      </c>
      <c r="AJ804" s="3"/>
      <c r="AK804" s="3"/>
      <c r="AL804" s="3"/>
      <c r="AM804" s="3"/>
      <c r="AN804" s="18"/>
      <c r="AO804" s="3"/>
    </row>
    <row r="805" spans="2:41">
      <c r="B805" s="12"/>
      <c r="C805" s="10"/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2"/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>
      <c r="B806" s="12"/>
      <c r="C806" s="10"/>
      <c r="N806" s="212" t="s">
        <v>7</v>
      </c>
      <c r="O806" s="213"/>
      <c r="P806" s="213"/>
      <c r="Q806" s="214"/>
      <c r="R806" s="18">
        <f>SUM(R790:R805)</f>
        <v>7</v>
      </c>
      <c r="S806" s="3"/>
      <c r="V806" s="17"/>
      <c r="X806" s="12"/>
      <c r="Y806" s="10"/>
      <c r="AJ806" s="212" t="s">
        <v>7</v>
      </c>
      <c r="AK806" s="213"/>
      <c r="AL806" s="213"/>
      <c r="AM806" s="214"/>
      <c r="AN806" s="18">
        <f>SUM(AN790:AN805)</f>
        <v>0</v>
      </c>
      <c r="AO806" s="3"/>
    </row>
    <row r="807" spans="2:41">
      <c r="B807" s="12"/>
      <c r="C807" s="10"/>
      <c r="N807" s="125" t="s">
        <v>473</v>
      </c>
      <c r="O807" s="126">
        <v>45187.445879630002</v>
      </c>
      <c r="P807" s="125" t="s">
        <v>1498</v>
      </c>
      <c r="Q807" s="125" t="s">
        <v>474</v>
      </c>
      <c r="R807" s="127">
        <v>33.057000000000002</v>
      </c>
      <c r="S807" s="127">
        <v>57.85</v>
      </c>
      <c r="T807" s="128" t="s">
        <v>20</v>
      </c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E809" s="14"/>
      <c r="V809" s="17"/>
      <c r="X809" s="12"/>
      <c r="Y809" s="10"/>
      <c r="AA809" s="14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1"/>
      <c r="C814" s="10"/>
      <c r="V814" s="17"/>
      <c r="X814" s="11"/>
      <c r="Y814" s="10"/>
    </row>
    <row r="815" spans="2:41">
      <c r="B815" s="15" t="s">
        <v>18</v>
      </c>
      <c r="C815" s="16">
        <f>SUM(C796:C814)</f>
        <v>138.71699999999998</v>
      </c>
      <c r="V815" s="17"/>
      <c r="X815" s="15" t="s">
        <v>18</v>
      </c>
      <c r="Y815" s="16">
        <f>SUM(Y796:Y814)</f>
        <v>95.54</v>
      </c>
    </row>
    <row r="816" spans="2:41">
      <c r="D816" t="s">
        <v>22</v>
      </c>
      <c r="E816" t="s">
        <v>21</v>
      </c>
      <c r="V816" s="17"/>
      <c r="Z816" t="s">
        <v>22</v>
      </c>
      <c r="AA816" t="s">
        <v>21</v>
      </c>
    </row>
    <row r="817" spans="1:43">
      <c r="E817" s="1" t="s">
        <v>19</v>
      </c>
      <c r="V817" s="17"/>
      <c r="AA817" s="1" t="s">
        <v>19</v>
      </c>
    </row>
    <row r="818" spans="1:43">
      <c r="V818" s="17"/>
    </row>
    <row r="819" spans="1:43">
      <c r="V819" s="17"/>
    </row>
    <row r="820" spans="1:43">
      <c r="V820" s="17"/>
    </row>
    <row r="821" spans="1:43">
      <c r="V821" s="17"/>
    </row>
    <row r="822" spans="1:43">
      <c r="V822" s="17"/>
    </row>
    <row r="823" spans="1:43">
      <c r="V823" s="17"/>
    </row>
    <row r="824" spans="1:43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</row>
    <row r="825" spans="1:43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</row>
    <row r="826" spans="1:43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</row>
    <row r="827" spans="1:43">
      <c r="V827" s="17"/>
    </row>
    <row r="828" spans="1:43" ht="15" customHeight="1">
      <c r="H828" s="75" t="s">
        <v>30</v>
      </c>
      <c r="I828" s="75"/>
      <c r="J828" s="75"/>
      <c r="V828" s="17"/>
      <c r="AA828" s="216" t="s">
        <v>31</v>
      </c>
      <c r="AB828" s="216"/>
      <c r="AC828" s="216"/>
    </row>
    <row r="829" spans="1:43" ht="15" customHeight="1">
      <c r="H829" s="75"/>
      <c r="I829" s="75"/>
      <c r="J829" s="75"/>
      <c r="V829" s="17"/>
      <c r="AA829" s="216"/>
      <c r="AB829" s="216"/>
      <c r="AC829" s="216"/>
    </row>
    <row r="830" spans="1:43">
      <c r="V830" s="17"/>
    </row>
    <row r="831" spans="1:43">
      <c r="V831" s="17"/>
    </row>
    <row r="832" spans="1:43" ht="23.25">
      <c r="B832" s="24" t="s">
        <v>70</v>
      </c>
      <c r="V832" s="17"/>
      <c r="X832" s="22" t="s">
        <v>70</v>
      </c>
    </row>
    <row r="833" spans="2:41" ht="23.25">
      <c r="B833" s="23" t="s">
        <v>32</v>
      </c>
      <c r="C833" s="20">
        <f>IF(X788="PAGADO",0,Y793)</f>
        <v>24.459999999999994</v>
      </c>
      <c r="E833" s="217" t="s">
        <v>553</v>
      </c>
      <c r="F833" s="217"/>
      <c r="G833" s="217"/>
      <c r="H833" s="217"/>
      <c r="V833" s="17"/>
      <c r="X833" s="23" t="s">
        <v>32</v>
      </c>
      <c r="Y833" s="20">
        <f>IF(B1629="PAGADO",0,C838)</f>
        <v>488.84900000000005</v>
      </c>
      <c r="AA833" s="217" t="s">
        <v>1612</v>
      </c>
      <c r="AB833" s="217"/>
      <c r="AC833" s="217"/>
      <c r="AD833" s="217"/>
    </row>
    <row r="834" spans="2:41">
      <c r="B834" s="1" t="s">
        <v>0</v>
      </c>
      <c r="C834" s="19">
        <f>H849</f>
        <v>680</v>
      </c>
      <c r="E834" s="2" t="s">
        <v>1</v>
      </c>
      <c r="F834" s="2" t="s">
        <v>2</v>
      </c>
      <c r="G834" s="2" t="s">
        <v>3</v>
      </c>
      <c r="H834" s="2" t="s">
        <v>4</v>
      </c>
      <c r="N834" s="2" t="s">
        <v>1</v>
      </c>
      <c r="O834" s="2" t="s">
        <v>5</v>
      </c>
      <c r="P834" s="2" t="s">
        <v>4</v>
      </c>
      <c r="Q834" s="2" t="s">
        <v>6</v>
      </c>
      <c r="R834" s="2" t="s">
        <v>7</v>
      </c>
      <c r="S834" s="3"/>
      <c r="V834" s="17"/>
      <c r="X834" s="1" t="s">
        <v>0</v>
      </c>
      <c r="Y834" s="19">
        <f>AD849</f>
        <v>400</v>
      </c>
      <c r="AA834" s="2" t="s">
        <v>1</v>
      </c>
      <c r="AB834" s="2" t="s">
        <v>2</v>
      </c>
      <c r="AC834" s="2" t="s">
        <v>3</v>
      </c>
      <c r="AD834" s="2" t="s">
        <v>4</v>
      </c>
      <c r="AJ834" s="2" t="s">
        <v>1</v>
      </c>
      <c r="AK834" s="2" t="s">
        <v>5</v>
      </c>
      <c r="AL834" s="2" t="s">
        <v>4</v>
      </c>
      <c r="AM834" s="2" t="s">
        <v>6</v>
      </c>
      <c r="AN834" s="2" t="s">
        <v>7</v>
      </c>
      <c r="AO834" s="3"/>
    </row>
    <row r="835" spans="2:41">
      <c r="C835" s="20"/>
      <c r="E835" s="4">
        <v>45162</v>
      </c>
      <c r="F835" s="3" t="s">
        <v>397</v>
      </c>
      <c r="G835" s="3" t="s">
        <v>170</v>
      </c>
      <c r="H835" s="5">
        <v>330</v>
      </c>
      <c r="N835" s="3"/>
      <c r="O835" s="3"/>
      <c r="P835" s="3"/>
      <c r="Q835" s="3"/>
      <c r="R835" s="18"/>
      <c r="S835" s="3"/>
      <c r="V835" s="17"/>
      <c r="Y835" s="20"/>
      <c r="AA835" s="4">
        <v>45205</v>
      </c>
      <c r="AB835" s="3" t="s">
        <v>291</v>
      </c>
      <c r="AC835" s="3" t="s">
        <v>200</v>
      </c>
      <c r="AD835" s="5">
        <v>200</v>
      </c>
      <c r="AJ835" s="25">
        <v>45223</v>
      </c>
      <c r="AK835" s="3" t="s">
        <v>1576</v>
      </c>
      <c r="AL835" s="3"/>
      <c r="AM835" s="3"/>
      <c r="AN835" s="18">
        <v>150</v>
      </c>
      <c r="AO835" s="3"/>
    </row>
    <row r="836" spans="2:41">
      <c r="B836" s="1" t="s">
        <v>24</v>
      </c>
      <c r="C836" s="19">
        <f>IF(C833&gt;0,C833+C834,C834)</f>
        <v>704.46</v>
      </c>
      <c r="E836" s="4">
        <v>45196</v>
      </c>
      <c r="F836" s="3" t="s">
        <v>291</v>
      </c>
      <c r="G836" s="3" t="s">
        <v>200</v>
      </c>
      <c r="H836" s="5">
        <v>150</v>
      </c>
      <c r="N836" s="3"/>
      <c r="O836" s="3"/>
      <c r="P836" s="3"/>
      <c r="Q836" s="3"/>
      <c r="R836" s="18"/>
      <c r="S836" s="3"/>
      <c r="V836" s="17"/>
      <c r="X836" s="1" t="s">
        <v>24</v>
      </c>
      <c r="Y836" s="19">
        <f>IF(Y833&gt;0,Y833+Y834,Y834)</f>
        <v>888.84900000000005</v>
      </c>
      <c r="AA836" s="4">
        <v>45212</v>
      </c>
      <c r="AB836" s="3" t="s">
        <v>291</v>
      </c>
      <c r="AC836" s="3" t="s">
        <v>200</v>
      </c>
      <c r="AD836" s="5">
        <v>200</v>
      </c>
      <c r="AJ836" s="3"/>
      <c r="AK836" s="3"/>
      <c r="AL836" s="3"/>
      <c r="AM836" s="3"/>
      <c r="AN836" s="18"/>
      <c r="AO836" s="3"/>
    </row>
    <row r="837" spans="2:41">
      <c r="B837" s="1" t="s">
        <v>9</v>
      </c>
      <c r="C837" s="20">
        <f>C857</f>
        <v>215.61099999999999</v>
      </c>
      <c r="E837" s="4">
        <v>45198</v>
      </c>
      <c r="F837" s="3" t="s">
        <v>291</v>
      </c>
      <c r="G837" s="3" t="s">
        <v>200</v>
      </c>
      <c r="H837" s="5">
        <v>200</v>
      </c>
      <c r="N837" s="3"/>
      <c r="O837" s="3"/>
      <c r="P837" s="3"/>
      <c r="Q837" s="3"/>
      <c r="R837" s="18"/>
      <c r="S837" s="3"/>
      <c r="V837" s="17"/>
      <c r="X837" s="1" t="s">
        <v>9</v>
      </c>
      <c r="Y837" s="20">
        <f>Y857</f>
        <v>150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6" t="s">
        <v>26</v>
      </c>
      <c r="C838" s="21">
        <f>C836-C837</f>
        <v>488.84900000000005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6" t="s">
        <v>27</v>
      </c>
      <c r="Y838" s="21">
        <f>Y836-Y837</f>
        <v>738.84900000000005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ht="23.25">
      <c r="B839" s="6"/>
      <c r="C839" s="7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219" t="str">
        <f>IF(Y838&lt;0,"NO PAGAR","COBRAR'")</f>
        <v>COBRAR'</v>
      </c>
      <c r="Y839" s="219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ht="23.25">
      <c r="B840" s="219" t="str">
        <f>IF(C838&lt;0,"NO PAGAR","COBRAR'")</f>
        <v>COBRAR'</v>
      </c>
      <c r="C840" s="219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6"/>
      <c r="Y840" s="8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210" t="s">
        <v>9</v>
      </c>
      <c r="C841" s="211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210" t="s">
        <v>9</v>
      </c>
      <c r="Y841" s="211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9" t="str">
        <f>IF(Y793&lt;0,"SALDO ADELANTADO","SALDO A FAVOR '")</f>
        <v>SALDO A FAVOR '</v>
      </c>
      <c r="C842" s="10" t="b">
        <f>IF(Y793&lt;=0,Y793*-1)</f>
        <v>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9" t="str">
        <f>IF(C838&lt;0,"SALDO ADELANTADO","SALDO A FAVOR'")</f>
        <v>SALDO A FAVOR'</v>
      </c>
      <c r="Y842" s="10" t="b">
        <f>IF(C838&lt;=0,C838*-1)</f>
        <v>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10</v>
      </c>
      <c r="C843" s="10">
        <f>R851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10</v>
      </c>
      <c r="Y843" s="10">
        <f>AN851</f>
        <v>150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11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11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12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12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13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13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14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14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15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15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16</v>
      </c>
      <c r="C849" s="10"/>
      <c r="E849" s="212" t="s">
        <v>7</v>
      </c>
      <c r="F849" s="213"/>
      <c r="G849" s="214"/>
      <c r="H849" s="5">
        <f>SUM(H835:H848)</f>
        <v>680</v>
      </c>
      <c r="N849" s="3"/>
      <c r="O849" s="3"/>
      <c r="P849" s="3"/>
      <c r="Q849" s="3"/>
      <c r="R849" s="18"/>
      <c r="S849" s="3"/>
      <c r="V849" s="17"/>
      <c r="X849" s="11" t="s">
        <v>16</v>
      </c>
      <c r="Y849" s="10"/>
      <c r="AA849" s="212" t="s">
        <v>7</v>
      </c>
      <c r="AB849" s="213"/>
      <c r="AC849" s="214"/>
      <c r="AD849" s="5">
        <f>SUM(AD835:AD848)</f>
        <v>400</v>
      </c>
      <c r="AJ849" s="3"/>
      <c r="AK849" s="3"/>
      <c r="AL849" s="3"/>
      <c r="AM849" s="3"/>
      <c r="AN849" s="18"/>
      <c r="AO849" s="3"/>
    </row>
    <row r="850" spans="2:41">
      <c r="B850" s="11" t="s">
        <v>1560</v>
      </c>
      <c r="C850" s="10">
        <f>R855</f>
        <v>215.61099999999999</v>
      </c>
      <c r="E850" s="13"/>
      <c r="F850" s="13"/>
      <c r="G850" s="13"/>
      <c r="N850" s="3"/>
      <c r="O850" s="3"/>
      <c r="P850" s="3"/>
      <c r="Q850" s="3"/>
      <c r="R850" s="18"/>
      <c r="S850" s="3"/>
      <c r="V850" s="17"/>
      <c r="X850" s="11" t="s">
        <v>17</v>
      </c>
      <c r="Y850" s="10"/>
      <c r="AA850" s="13"/>
      <c r="AB850" s="13"/>
      <c r="AC850" s="13"/>
      <c r="AJ850" s="3"/>
      <c r="AK850" s="3"/>
      <c r="AL850" s="3"/>
      <c r="AM850" s="3"/>
      <c r="AN850" s="18"/>
      <c r="AO850" s="3"/>
    </row>
    <row r="851" spans="2:41">
      <c r="B851" s="12"/>
      <c r="C851" s="10"/>
      <c r="N851" s="212" t="s">
        <v>7</v>
      </c>
      <c r="O851" s="213"/>
      <c r="P851" s="213"/>
      <c r="Q851" s="214"/>
      <c r="R851" s="18">
        <f>SUM(R835:R850)</f>
        <v>0</v>
      </c>
      <c r="S851" s="3"/>
      <c r="V851" s="17"/>
      <c r="X851" s="12"/>
      <c r="Y851" s="10"/>
      <c r="AJ851" s="212" t="s">
        <v>7</v>
      </c>
      <c r="AK851" s="213"/>
      <c r="AL851" s="213"/>
      <c r="AM851" s="214"/>
      <c r="AN851" s="18">
        <f>SUM(AN835:AN850)</f>
        <v>150</v>
      </c>
      <c r="AO851" s="3"/>
    </row>
    <row r="852" spans="2:41">
      <c r="B852" s="12"/>
      <c r="C852" s="10"/>
      <c r="N852" t="s">
        <v>1556</v>
      </c>
      <c r="O852" s="196">
        <v>44995</v>
      </c>
      <c r="P852" t="s">
        <v>473</v>
      </c>
      <c r="Q852" t="s">
        <v>474</v>
      </c>
      <c r="R852">
        <v>72.709999999999994</v>
      </c>
      <c r="S852">
        <v>41.548000000000002</v>
      </c>
      <c r="V852" s="17"/>
      <c r="X852" s="12"/>
      <c r="Y852" s="10"/>
    </row>
    <row r="853" spans="2:41">
      <c r="B853" s="12"/>
      <c r="C853" s="10"/>
      <c r="N853" t="s">
        <v>1556</v>
      </c>
      <c r="O853" s="196">
        <v>45148</v>
      </c>
      <c r="P853" t="s">
        <v>473</v>
      </c>
      <c r="Q853" t="s">
        <v>474</v>
      </c>
      <c r="R853">
        <v>76.349999999999994</v>
      </c>
      <c r="S853">
        <v>43.628999999999998</v>
      </c>
      <c r="V853" s="17"/>
      <c r="X853" s="12"/>
      <c r="Y853" s="10"/>
    </row>
    <row r="854" spans="2:41">
      <c r="B854" s="12"/>
      <c r="C854" s="10"/>
      <c r="E854" s="14"/>
      <c r="N854" t="s">
        <v>1556</v>
      </c>
      <c r="O854" t="s">
        <v>1558</v>
      </c>
      <c r="P854" t="s">
        <v>473</v>
      </c>
      <c r="Q854" t="s">
        <v>474</v>
      </c>
      <c r="R854">
        <v>66.551000000000002</v>
      </c>
      <c r="S854">
        <v>38.029000000000003</v>
      </c>
      <c r="V854" s="17"/>
      <c r="X854" s="12"/>
      <c r="Y854" s="10"/>
      <c r="AA854" s="14"/>
    </row>
    <row r="855" spans="2:41">
      <c r="B855" s="12"/>
      <c r="C855" s="10"/>
      <c r="R855">
        <f>SUM(R852:R854)</f>
        <v>215.61099999999999</v>
      </c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5" t="s">
        <v>18</v>
      </c>
      <c r="C857" s="16">
        <f>SUM(C842:C856)</f>
        <v>215.61099999999999</v>
      </c>
      <c r="D857" t="s">
        <v>22</v>
      </c>
      <c r="E857" t="s">
        <v>21</v>
      </c>
      <c r="V857" s="17"/>
      <c r="X857" s="15" t="s">
        <v>18</v>
      </c>
      <c r="Y857" s="16">
        <f>SUM(Y842:Y856)</f>
        <v>150</v>
      </c>
      <c r="Z857" t="s">
        <v>22</v>
      </c>
      <c r="AA857" t="s">
        <v>21</v>
      </c>
    </row>
    <row r="858" spans="2:41">
      <c r="E858" s="1" t="s">
        <v>19</v>
      </c>
      <c r="V858" s="17"/>
      <c r="AA858" s="1" t="s">
        <v>19</v>
      </c>
    </row>
    <row r="859" spans="2:41">
      <c r="V859" s="17"/>
    </row>
    <row r="860" spans="2:41">
      <c r="V860" s="17"/>
    </row>
    <row r="861" spans="2:41">
      <c r="V861" s="17"/>
    </row>
    <row r="862" spans="2:41">
      <c r="V862" s="17"/>
    </row>
    <row r="863" spans="2:41">
      <c r="V863" s="17"/>
    </row>
    <row r="864" spans="2:41">
      <c r="V864" s="17"/>
    </row>
    <row r="865" spans="2:41">
      <c r="V865" s="17"/>
    </row>
    <row r="866" spans="2:41">
      <c r="V866" s="17"/>
    </row>
    <row r="867" spans="2:41">
      <c r="V867" s="17"/>
    </row>
    <row r="868" spans="2:41">
      <c r="V868" s="17"/>
    </row>
    <row r="869" spans="2:41">
      <c r="V869" s="17"/>
    </row>
    <row r="870" spans="2:41">
      <c r="V870" s="17"/>
    </row>
    <row r="871" spans="2:41">
      <c r="V871" s="17"/>
    </row>
    <row r="872" spans="2:41">
      <c r="V872" s="17"/>
      <c r="AC872" s="215" t="s">
        <v>29</v>
      </c>
      <c r="AD872" s="215"/>
      <c r="AE872" s="215"/>
    </row>
    <row r="873" spans="2:41" ht="15" customHeight="1">
      <c r="H873" s="75" t="s">
        <v>28</v>
      </c>
      <c r="I873" s="75"/>
      <c r="J873" s="75"/>
      <c r="V873" s="17"/>
      <c r="AC873" s="215"/>
      <c r="AD873" s="215"/>
      <c r="AE873" s="215"/>
    </row>
    <row r="874" spans="2:41" ht="15" customHeight="1">
      <c r="H874" s="75"/>
      <c r="I874" s="75"/>
      <c r="J874" s="75"/>
      <c r="V874" s="17"/>
      <c r="AC874" s="215"/>
      <c r="AD874" s="215"/>
      <c r="AE874" s="215"/>
    </row>
    <row r="875" spans="2:41">
      <c r="V875" s="17"/>
    </row>
    <row r="876" spans="2:41">
      <c r="V876" s="17"/>
    </row>
    <row r="877" spans="2:41" ht="23.25">
      <c r="B877" s="22" t="s">
        <v>71</v>
      </c>
      <c r="V877" s="17"/>
      <c r="X877" s="22" t="s">
        <v>71</v>
      </c>
    </row>
    <row r="878" spans="2:41" ht="23.25">
      <c r="B878" s="23" t="s">
        <v>32</v>
      </c>
      <c r="C878" s="20">
        <f>IF(X833="PAGADO",0,Y838)</f>
        <v>738.84900000000005</v>
      </c>
      <c r="E878" s="217" t="s">
        <v>553</v>
      </c>
      <c r="F878" s="217"/>
      <c r="G878" s="217"/>
      <c r="H878" s="217"/>
      <c r="V878" s="17"/>
      <c r="X878" s="23" t="s">
        <v>32</v>
      </c>
      <c r="Y878" s="20">
        <f>IF(B878="PAGADO",0,C883)</f>
        <v>1651.8590000000002</v>
      </c>
      <c r="AA878" s="217" t="s">
        <v>1169</v>
      </c>
      <c r="AB878" s="217"/>
      <c r="AC878" s="217"/>
      <c r="AD878" s="217"/>
    </row>
    <row r="879" spans="2:41">
      <c r="B879" s="1" t="s">
        <v>0</v>
      </c>
      <c r="C879" s="19">
        <f>H894</f>
        <v>1200</v>
      </c>
      <c r="E879" s="2" t="s">
        <v>1</v>
      </c>
      <c r="F879" s="2" t="s">
        <v>2</v>
      </c>
      <c r="G879" s="2" t="s">
        <v>3</v>
      </c>
      <c r="H879" s="2" t="s">
        <v>4</v>
      </c>
      <c r="N879" s="2" t="s">
        <v>1</v>
      </c>
      <c r="O879" s="2" t="s">
        <v>5</v>
      </c>
      <c r="P879" s="2" t="s">
        <v>4</v>
      </c>
      <c r="Q879" s="2" t="s">
        <v>6</v>
      </c>
      <c r="R879" s="2" t="s">
        <v>7</v>
      </c>
      <c r="S879" s="3"/>
      <c r="V879" s="17"/>
      <c r="X879" s="1" t="s">
        <v>0</v>
      </c>
      <c r="Y879" s="19">
        <f>AD894</f>
        <v>285</v>
      </c>
      <c r="AA879" s="2" t="s">
        <v>1</v>
      </c>
      <c r="AB879" s="2" t="s">
        <v>2</v>
      </c>
      <c r="AC879" s="2" t="s">
        <v>3</v>
      </c>
      <c r="AD879" s="2" t="s">
        <v>4</v>
      </c>
      <c r="AJ879" s="2" t="s">
        <v>1</v>
      </c>
      <c r="AK879" s="2" t="s">
        <v>5</v>
      </c>
      <c r="AL879" s="2" t="s">
        <v>4</v>
      </c>
      <c r="AM879" s="2" t="s">
        <v>6</v>
      </c>
      <c r="AN879" s="2" t="s">
        <v>7</v>
      </c>
      <c r="AO879" s="3"/>
    </row>
    <row r="880" spans="2:41">
      <c r="C880" s="20"/>
      <c r="E880" s="4">
        <v>45206</v>
      </c>
      <c r="F880" s="3" t="s">
        <v>1237</v>
      </c>
      <c r="G880" s="3" t="s">
        <v>203</v>
      </c>
      <c r="H880" s="5">
        <v>540</v>
      </c>
      <c r="N880" s="3"/>
      <c r="O880" s="3"/>
      <c r="P880" s="3"/>
      <c r="Q880" s="3"/>
      <c r="R880" s="18"/>
      <c r="S880" s="3"/>
      <c r="V880" s="17"/>
      <c r="Y880" s="20"/>
      <c r="AA880" s="4">
        <v>45225</v>
      </c>
      <c r="AB880" s="3" t="s">
        <v>1206</v>
      </c>
      <c r="AC880" s="3" t="s">
        <v>1212</v>
      </c>
      <c r="AD880" s="5">
        <v>285</v>
      </c>
      <c r="AJ880" s="3"/>
      <c r="AK880" s="3"/>
      <c r="AL880" s="3"/>
      <c r="AM880" s="3"/>
      <c r="AN880" s="18"/>
      <c r="AO880" s="3"/>
    </row>
    <row r="881" spans="2:41">
      <c r="B881" s="1" t="s">
        <v>24</v>
      </c>
      <c r="C881" s="19">
        <f>IF(C878&gt;0,C878+C879,C879)</f>
        <v>1938.8490000000002</v>
      </c>
      <c r="E881" s="4">
        <v>45206</v>
      </c>
      <c r="F881" s="3" t="s">
        <v>199</v>
      </c>
      <c r="G881" s="3" t="s">
        <v>200</v>
      </c>
      <c r="H881" s="5">
        <v>170</v>
      </c>
      <c r="N881" s="3"/>
      <c r="O881" s="3"/>
      <c r="P881" s="3"/>
      <c r="Q881" s="3"/>
      <c r="R881" s="18"/>
      <c r="S881" s="3"/>
      <c r="V881" s="17"/>
      <c r="X881" s="1" t="s">
        <v>24</v>
      </c>
      <c r="Y881" s="19">
        <f>IF(Y878&gt;0,Y879+Y878,Y879)</f>
        <v>1936.8590000000002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" t="s">
        <v>9</v>
      </c>
      <c r="C882" s="20">
        <f>C905</f>
        <v>286.99</v>
      </c>
      <c r="E882" s="4">
        <v>45121</v>
      </c>
      <c r="F882" s="3" t="s">
        <v>168</v>
      </c>
      <c r="G882" s="3" t="s">
        <v>169</v>
      </c>
      <c r="H882" s="5">
        <v>170</v>
      </c>
      <c r="N882" s="3"/>
      <c r="O882" s="3"/>
      <c r="P882" s="3"/>
      <c r="Q882" s="3"/>
      <c r="R882" s="18"/>
      <c r="S882" s="3"/>
      <c r="V882" s="17"/>
      <c r="X882" s="1" t="s">
        <v>9</v>
      </c>
      <c r="Y882" s="20">
        <f>Y905</f>
        <v>144.19999999999999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6" t="s">
        <v>25</v>
      </c>
      <c r="C883" s="21">
        <f>C881-C882</f>
        <v>1651.8590000000002</v>
      </c>
      <c r="E883" s="4">
        <v>45124</v>
      </c>
      <c r="F883" s="3" t="s">
        <v>168</v>
      </c>
      <c r="G883" s="3" t="s">
        <v>152</v>
      </c>
      <c r="H883" s="5">
        <v>190</v>
      </c>
      <c r="N883" s="3"/>
      <c r="O883" s="3"/>
      <c r="P883" s="3"/>
      <c r="Q883" s="3"/>
      <c r="R883" s="18"/>
      <c r="S883" s="3"/>
      <c r="V883" s="17"/>
      <c r="X883" s="6" t="s">
        <v>8</v>
      </c>
      <c r="Y883" s="21">
        <f>Y881-Y882</f>
        <v>1792.6590000000001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ht="26.25">
      <c r="B884" s="218" t="str">
        <f>IF(C883&lt;0,"NO PAGAR","COBRAR")</f>
        <v>COBRAR</v>
      </c>
      <c r="C884" s="218"/>
      <c r="E884" s="4">
        <v>45159</v>
      </c>
      <c r="F884" s="3" t="s">
        <v>1460</v>
      </c>
      <c r="G884" s="3" t="s">
        <v>200</v>
      </c>
      <c r="H884" s="5">
        <v>130</v>
      </c>
      <c r="N884" s="3"/>
      <c r="O884" s="3"/>
      <c r="P884" s="3"/>
      <c r="Q884" s="3"/>
      <c r="R884" s="18"/>
      <c r="S884" s="3"/>
      <c r="V884" s="17"/>
      <c r="X884" s="218" t="str">
        <f>IF(Y883&lt;0,"NO PAGAR","COBRAR")</f>
        <v>COBRAR</v>
      </c>
      <c r="Y884" s="218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210" t="s">
        <v>9</v>
      </c>
      <c r="C885" s="211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210" t="s">
        <v>9</v>
      </c>
      <c r="Y885" s="211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9" t="str">
        <f>IF(C919&lt;0,"SALDO A FAVOR","SALDO ADELANTAD0'")</f>
        <v>SALDO ADELANTAD0'</v>
      </c>
      <c r="C886" s="10" t="b">
        <f>IF(Y838&lt;=0,Y838*-1)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9" t="str">
        <f>IF(C883&lt;0,"SALDO ADELANTADO","SALDO A FAVOR'")</f>
        <v>SALDO A FAVOR'</v>
      </c>
      <c r="Y886" s="10" t="b">
        <f>IF(C883&lt;=0,C883*-1)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10</v>
      </c>
      <c r="C887" s="10">
        <f>R896</f>
        <v>0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10</v>
      </c>
      <c r="Y887" s="10">
        <f>AN896</f>
        <v>0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11</v>
      </c>
      <c r="C888" s="10">
        <v>50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11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12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12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13</v>
      </c>
      <c r="C890" s="10">
        <v>20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13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14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14</v>
      </c>
      <c r="Y891" s="159">
        <v>95.54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15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15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16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1508</v>
      </c>
      <c r="Y893" s="10">
        <v>48.66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1637</v>
      </c>
      <c r="C894" s="10">
        <f>R901</f>
        <v>216.99</v>
      </c>
      <c r="E894" s="212" t="s">
        <v>7</v>
      </c>
      <c r="F894" s="213"/>
      <c r="G894" s="214"/>
      <c r="H894" s="5">
        <f>SUM(H880:H893)</f>
        <v>1200</v>
      </c>
      <c r="N894" s="3"/>
      <c r="O894" s="3"/>
      <c r="P894" s="3"/>
      <c r="Q894" s="3"/>
      <c r="R894" s="18"/>
      <c r="S894" s="3"/>
      <c r="V894" s="17"/>
      <c r="X894" s="11" t="s">
        <v>17</v>
      </c>
      <c r="Y894" s="10"/>
      <c r="AA894" s="212" t="s">
        <v>7</v>
      </c>
      <c r="AB894" s="213"/>
      <c r="AC894" s="214"/>
      <c r="AD894" s="5">
        <f>SUM(AD880:AD893)</f>
        <v>285</v>
      </c>
      <c r="AJ894" s="3"/>
      <c r="AK894" s="3"/>
      <c r="AL894" s="3"/>
      <c r="AM894" s="3"/>
      <c r="AN894" s="18"/>
      <c r="AO894" s="3"/>
    </row>
    <row r="895" spans="2:41">
      <c r="B895" s="12"/>
      <c r="C895" s="10"/>
      <c r="E895" s="13"/>
      <c r="F895" s="13"/>
      <c r="G895" s="13"/>
      <c r="N895" s="3"/>
      <c r="O895" s="3"/>
      <c r="P895" s="3"/>
      <c r="Q895" s="3"/>
      <c r="R895" s="18"/>
      <c r="S895" s="3"/>
      <c r="V895" s="17"/>
      <c r="X895" s="12"/>
      <c r="Y895" s="10"/>
      <c r="AA895" s="13"/>
      <c r="AB895" s="13"/>
      <c r="AC895" s="13"/>
      <c r="AJ895" s="3"/>
      <c r="AK895" s="3"/>
      <c r="AL895" s="3"/>
      <c r="AM895" s="3"/>
      <c r="AN895" s="18"/>
      <c r="AO895" s="3"/>
    </row>
    <row r="896" spans="2:41">
      <c r="B896" s="12"/>
      <c r="C896" s="10"/>
      <c r="N896" s="212" t="s">
        <v>7</v>
      </c>
      <c r="O896" s="213"/>
      <c r="P896" s="213"/>
      <c r="Q896" s="214"/>
      <c r="R896" s="18">
        <f>SUM(R880:R895)</f>
        <v>0</v>
      </c>
      <c r="S896" s="3"/>
      <c r="V896" s="17"/>
      <c r="X896" s="12"/>
      <c r="Y896" s="10"/>
      <c r="AJ896" s="212" t="s">
        <v>7</v>
      </c>
      <c r="AK896" s="213"/>
      <c r="AL896" s="213"/>
      <c r="AM896" s="214"/>
      <c r="AN896" s="18">
        <f>SUM(AN880:AN895)</f>
        <v>0</v>
      </c>
      <c r="AO896" s="3"/>
    </row>
    <row r="897" spans="2:27">
      <c r="B897" s="12"/>
      <c r="C897" s="10"/>
      <c r="N897" s="125" t="s">
        <v>473</v>
      </c>
      <c r="O897" s="125" t="s">
        <v>550</v>
      </c>
      <c r="P897" s="126">
        <v>45224.164016199997</v>
      </c>
      <c r="Q897" s="127">
        <v>21.957000000000001</v>
      </c>
      <c r="R897" s="127">
        <v>38.42</v>
      </c>
      <c r="V897" s="17"/>
      <c r="X897" s="12"/>
      <c r="Y897" s="10"/>
    </row>
    <row r="898" spans="2:27">
      <c r="B898" s="12"/>
      <c r="C898" s="10"/>
      <c r="N898" s="125" t="s">
        <v>473</v>
      </c>
      <c r="O898" s="125" t="s">
        <v>468</v>
      </c>
      <c r="P898" s="126">
        <v>45217.688807869999</v>
      </c>
      <c r="Q898" s="127">
        <v>43.715000000000003</v>
      </c>
      <c r="R898" s="127">
        <v>76.5</v>
      </c>
      <c r="V898" s="17"/>
      <c r="X898" s="12"/>
      <c r="Y898" s="10"/>
    </row>
    <row r="899" spans="2:27">
      <c r="B899" s="12"/>
      <c r="C899" s="10"/>
      <c r="E899" s="14"/>
      <c r="N899" s="125" t="s">
        <v>473</v>
      </c>
      <c r="O899" s="125" t="s">
        <v>468</v>
      </c>
      <c r="P899" s="126">
        <v>45223.93332176</v>
      </c>
      <c r="Q899" s="127">
        <v>19.471</v>
      </c>
      <c r="R899" s="127">
        <v>34.07</v>
      </c>
      <c r="V899" s="17"/>
      <c r="X899" s="12"/>
      <c r="Y899" s="10"/>
      <c r="AA899" s="14"/>
    </row>
    <row r="900" spans="2:27">
      <c r="B900" s="12"/>
      <c r="C900" s="10"/>
      <c r="N900" s="125" t="s">
        <v>473</v>
      </c>
      <c r="O900" s="125" t="s">
        <v>468</v>
      </c>
      <c r="P900" s="126">
        <v>45224.899108799997</v>
      </c>
      <c r="Q900" s="127">
        <v>38.854999999999997</v>
      </c>
      <c r="R900" s="127">
        <v>68</v>
      </c>
      <c r="V900" s="17"/>
      <c r="X900" s="12"/>
      <c r="Y900" s="10"/>
    </row>
    <row r="901" spans="2:27">
      <c r="B901" s="12"/>
      <c r="C901" s="10"/>
      <c r="R901" s="187">
        <f>SUM(R897:R900)</f>
        <v>216.99</v>
      </c>
      <c r="V901" s="17"/>
      <c r="X901" s="12"/>
      <c r="Y901" s="10"/>
    </row>
    <row r="902" spans="2:27">
      <c r="B902" s="12"/>
      <c r="C902" s="10"/>
      <c r="V902" s="17"/>
      <c r="X902" s="12"/>
      <c r="Y902" s="10"/>
    </row>
    <row r="903" spans="2:27">
      <c r="B903" s="12"/>
      <c r="C903" s="10"/>
      <c r="V903" s="17"/>
      <c r="X903" s="12"/>
      <c r="Y903" s="10"/>
    </row>
    <row r="904" spans="2:27">
      <c r="B904" s="11"/>
      <c r="C904" s="10"/>
      <c r="V904" s="17"/>
      <c r="X904" s="11"/>
      <c r="Y904" s="10"/>
    </row>
    <row r="905" spans="2:27">
      <c r="B905" s="15" t="s">
        <v>18</v>
      </c>
      <c r="C905" s="16">
        <f>SUM(C886:C904)</f>
        <v>286.99</v>
      </c>
      <c r="V905" s="17"/>
      <c r="X905" s="15" t="s">
        <v>18</v>
      </c>
      <c r="Y905" s="16">
        <f>SUM(Y886:Y904)</f>
        <v>144.19999999999999</v>
      </c>
    </row>
    <row r="906" spans="2:27">
      <c r="D906" t="s">
        <v>22</v>
      </c>
      <c r="E906" t="s">
        <v>21</v>
      </c>
      <c r="V906" s="17"/>
      <c r="Z906" t="s">
        <v>22</v>
      </c>
      <c r="AA906" t="s">
        <v>21</v>
      </c>
    </row>
    <row r="907" spans="2:27">
      <c r="E907" s="1" t="s">
        <v>19</v>
      </c>
      <c r="V907" s="17"/>
      <c r="AA907" s="1" t="s">
        <v>19</v>
      </c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1:43">
      <c r="V913" s="17"/>
    </row>
    <row r="914" spans="1:43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</row>
    <row r="915" spans="1:43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</row>
    <row r="916" spans="1:43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</row>
    <row r="917" spans="1:43">
      <c r="V917" s="17"/>
    </row>
    <row r="918" spans="1:43" ht="15" customHeight="1">
      <c r="H918" s="75" t="s">
        <v>30</v>
      </c>
      <c r="I918" s="75"/>
      <c r="J918" s="75"/>
      <c r="V918" s="17"/>
      <c r="AA918" s="216" t="s">
        <v>31</v>
      </c>
      <c r="AB918" s="216"/>
      <c r="AC918" s="216"/>
    </row>
    <row r="919" spans="1:43" ht="15" customHeight="1">
      <c r="H919" s="75"/>
      <c r="I919" s="75"/>
      <c r="J919" s="75"/>
      <c r="V919" s="17"/>
      <c r="AA919" s="216"/>
      <c r="AB919" s="216"/>
      <c r="AC919" s="216"/>
    </row>
    <row r="920" spans="1:43">
      <c r="V920" s="17"/>
    </row>
    <row r="921" spans="1:43">
      <c r="V921" s="17"/>
    </row>
    <row r="922" spans="1:43" ht="23.25">
      <c r="B922" s="24" t="s">
        <v>73</v>
      </c>
      <c r="V922" s="17"/>
      <c r="X922" s="22" t="s">
        <v>71</v>
      </c>
    </row>
    <row r="923" spans="1:43" ht="23.25">
      <c r="B923" s="23" t="s">
        <v>1677</v>
      </c>
      <c r="C923" s="20">
        <f>IF(X878="PAGADO",0,C883)</f>
        <v>1651.8590000000002</v>
      </c>
      <c r="E923" s="217" t="s">
        <v>553</v>
      </c>
      <c r="F923" s="217"/>
      <c r="G923" s="217"/>
      <c r="H923" s="217"/>
      <c r="V923" s="17"/>
      <c r="X923" s="23" t="s">
        <v>32</v>
      </c>
      <c r="Y923" s="20">
        <f>IF(B1723="PAGADO",0,C928)</f>
        <v>2001.8590000000002</v>
      </c>
      <c r="AA923" s="217" t="s">
        <v>20</v>
      </c>
      <c r="AB923" s="217"/>
      <c r="AC923" s="217"/>
      <c r="AD923" s="217"/>
    </row>
    <row r="924" spans="1:43">
      <c r="B924" s="1" t="s">
        <v>0</v>
      </c>
      <c r="C924" s="19">
        <f>H939</f>
        <v>350</v>
      </c>
      <c r="E924" s="2" t="s">
        <v>1</v>
      </c>
      <c r="F924" s="2" t="s">
        <v>2</v>
      </c>
      <c r="G924" s="2" t="s">
        <v>3</v>
      </c>
      <c r="H924" s="2" t="s">
        <v>4</v>
      </c>
      <c r="N924" s="2" t="s">
        <v>1</v>
      </c>
      <c r="O924" s="2" t="s">
        <v>5</v>
      </c>
      <c r="P924" s="2" t="s">
        <v>4</v>
      </c>
      <c r="Q924" s="2" t="s">
        <v>6</v>
      </c>
      <c r="R924" s="2" t="s">
        <v>7</v>
      </c>
      <c r="S924" s="3"/>
      <c r="V924" s="17"/>
      <c r="X924" s="1" t="s">
        <v>0</v>
      </c>
      <c r="Y924" s="19">
        <f>AD939</f>
        <v>0</v>
      </c>
      <c r="AA924" s="2" t="s">
        <v>1</v>
      </c>
      <c r="AB924" s="2" t="s">
        <v>2</v>
      </c>
      <c r="AC924" s="2" t="s">
        <v>3</v>
      </c>
      <c r="AD924" s="2" t="s">
        <v>4</v>
      </c>
      <c r="AJ924" s="2" t="s">
        <v>1</v>
      </c>
      <c r="AK924" s="2" t="s">
        <v>5</v>
      </c>
      <c r="AL924" s="2" t="s">
        <v>4</v>
      </c>
      <c r="AM924" s="2" t="s">
        <v>6</v>
      </c>
      <c r="AN924" s="2" t="s">
        <v>7</v>
      </c>
      <c r="AO924" s="3"/>
    </row>
    <row r="925" spans="1:43">
      <c r="C925" s="20"/>
      <c r="E925" s="4">
        <v>45219</v>
      </c>
      <c r="F925" s="3" t="s">
        <v>412</v>
      </c>
      <c r="G925" s="3" t="s">
        <v>200</v>
      </c>
      <c r="H925" s="5">
        <v>200</v>
      </c>
      <c r="N925" s="3"/>
      <c r="O925" s="3"/>
      <c r="P925" s="3"/>
      <c r="Q925" s="3"/>
      <c r="R925" s="18"/>
      <c r="S925" s="3"/>
      <c r="V925" s="17"/>
      <c r="Y925" s="2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1:43">
      <c r="B926" s="1" t="s">
        <v>24</v>
      </c>
      <c r="C926" s="19">
        <f>IF(C923&gt;0,C923+C924,C924)</f>
        <v>2001.8590000000002</v>
      </c>
      <c r="E926" s="4">
        <v>45226</v>
      </c>
      <c r="F926" s="3" t="s">
        <v>412</v>
      </c>
      <c r="G926" s="3" t="s">
        <v>200</v>
      </c>
      <c r="H926" s="5">
        <v>150</v>
      </c>
      <c r="N926" s="3"/>
      <c r="O926" s="3"/>
      <c r="P926" s="3"/>
      <c r="Q926" s="3"/>
      <c r="R926" s="18"/>
      <c r="S926" s="3"/>
      <c r="V926" s="17"/>
      <c r="X926" s="1" t="s">
        <v>24</v>
      </c>
      <c r="Y926" s="19">
        <f>IF(Y923&gt;0,Y923+Y924,Y924)</f>
        <v>2001.8590000000002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1:43">
      <c r="B927" s="1" t="s">
        <v>9</v>
      </c>
      <c r="C927" s="20">
        <f>C951</f>
        <v>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" t="s">
        <v>9</v>
      </c>
      <c r="Y927" s="20">
        <f>Y951</f>
        <v>0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1:43">
      <c r="B928" s="6" t="s">
        <v>26</v>
      </c>
      <c r="C928" s="21">
        <f>C926-C927</f>
        <v>2001.8590000000002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6" t="s">
        <v>27</v>
      </c>
      <c r="Y928" s="21">
        <f>Y926-Y927</f>
        <v>2001.8590000000002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ht="23.25">
      <c r="B929" s="6"/>
      <c r="C929" s="7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219" t="str">
        <f>IF(Y928&lt;0,"NO PAGAR","COBRAR'")</f>
        <v>COBRAR'</v>
      </c>
      <c r="Y929" s="219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ht="23.25">
      <c r="B930" s="219" t="str">
        <f>IF(C928&lt;0,"NO PAGAR","COBRAR'")</f>
        <v>COBRAR'</v>
      </c>
      <c r="C930" s="219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6"/>
      <c r="Y930" s="8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210" t="s">
        <v>9</v>
      </c>
      <c r="C931" s="211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210" t="s">
        <v>9</v>
      </c>
      <c r="Y931" s="211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9" t="str">
        <f>IF(Y883&lt;0,"SALDO ADELANTADO","SALDO A FAVOR '")</f>
        <v>SALDO A FAVOR '</v>
      </c>
      <c r="C932" s="10" t="b">
        <f>IF(Y883&lt;=0,Y883*-1)</f>
        <v>0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9" t="str">
        <f>IF(C928&lt;0,"SALDO ADELANTADO","SALDO A FAVOR'")</f>
        <v>SALDO A FAVOR'</v>
      </c>
      <c r="Y932" s="10" t="b">
        <f>IF(C928&lt;=0,C928*-1)</f>
        <v>0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10</v>
      </c>
      <c r="C933" s="10">
        <f>R941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10</v>
      </c>
      <c r="Y933" s="10">
        <f>AN941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11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11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12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12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13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13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14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14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15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15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16</v>
      </c>
      <c r="C939" s="10"/>
      <c r="E939" s="212" t="s">
        <v>7</v>
      </c>
      <c r="F939" s="213"/>
      <c r="G939" s="214"/>
      <c r="H939" s="5">
        <f>SUM(H925:H938)</f>
        <v>350</v>
      </c>
      <c r="N939" s="3"/>
      <c r="O939" s="3"/>
      <c r="P939" s="3"/>
      <c r="Q939" s="3"/>
      <c r="R939" s="18"/>
      <c r="S939" s="3"/>
      <c r="V939" s="17"/>
      <c r="X939" s="11" t="s">
        <v>16</v>
      </c>
      <c r="Y939" s="10"/>
      <c r="AA939" s="212" t="s">
        <v>7</v>
      </c>
      <c r="AB939" s="213"/>
      <c r="AC939" s="214"/>
      <c r="AD939" s="5">
        <f>SUM(AD925:AD938)</f>
        <v>0</v>
      </c>
      <c r="AJ939" s="3"/>
      <c r="AK939" s="3"/>
      <c r="AL939" s="3"/>
      <c r="AM939" s="3"/>
      <c r="AN939" s="18"/>
      <c r="AO939" s="3"/>
    </row>
    <row r="940" spans="2:41">
      <c r="B940" s="11" t="s">
        <v>17</v>
      </c>
      <c r="C940" s="10"/>
      <c r="E940" s="13"/>
      <c r="F940" s="13"/>
      <c r="G940" s="13"/>
      <c r="N940" s="3"/>
      <c r="O940" s="3"/>
      <c r="P940" s="3"/>
      <c r="Q940" s="3"/>
      <c r="R940" s="18"/>
      <c r="S940" s="3"/>
      <c r="V940" s="17"/>
      <c r="X940" s="11" t="s">
        <v>17</v>
      </c>
      <c r="Y940" s="10"/>
      <c r="AA940" s="13"/>
      <c r="AB940" s="13"/>
      <c r="AC940" s="13"/>
      <c r="AJ940" s="3"/>
      <c r="AK940" s="3"/>
      <c r="AL940" s="3"/>
      <c r="AM940" s="3"/>
      <c r="AN940" s="18"/>
      <c r="AO940" s="3"/>
    </row>
    <row r="941" spans="2:41">
      <c r="B941" s="12"/>
      <c r="C941" s="10"/>
      <c r="N941" s="212" t="s">
        <v>7</v>
      </c>
      <c r="O941" s="213"/>
      <c r="P941" s="213"/>
      <c r="Q941" s="214"/>
      <c r="R941" s="18">
        <f>SUM(R925:R940)</f>
        <v>0</v>
      </c>
      <c r="S941" s="3"/>
      <c r="V941" s="17"/>
      <c r="X941" s="12"/>
      <c r="Y941" s="10"/>
      <c r="AJ941" s="212" t="s">
        <v>7</v>
      </c>
      <c r="AK941" s="213"/>
      <c r="AL941" s="213"/>
      <c r="AM941" s="214"/>
      <c r="AN941" s="18">
        <f>SUM(AN925:AN940)</f>
        <v>0</v>
      </c>
      <c r="AO941" s="3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E944" s="14"/>
      <c r="V944" s="17"/>
      <c r="X944" s="12"/>
      <c r="Y944" s="10"/>
      <c r="AA944" s="14"/>
    </row>
    <row r="945" spans="2:27">
      <c r="B945" s="12"/>
      <c r="C945" s="10"/>
      <c r="V945" s="17"/>
      <c r="X945" s="12"/>
      <c r="Y945" s="10"/>
    </row>
    <row r="946" spans="2:27">
      <c r="B946" s="12"/>
      <c r="C946" s="10"/>
      <c r="V946" s="17"/>
      <c r="X946" s="12"/>
      <c r="Y946" s="10"/>
    </row>
    <row r="947" spans="2:27">
      <c r="B947" s="12"/>
      <c r="C947" s="10"/>
      <c r="V947" s="17"/>
      <c r="X947" s="12"/>
      <c r="Y947" s="10"/>
    </row>
    <row r="948" spans="2:27">
      <c r="B948" s="12"/>
      <c r="C948" s="10"/>
      <c r="V948" s="17"/>
      <c r="X948" s="12"/>
      <c r="Y948" s="10"/>
    </row>
    <row r="949" spans="2:27">
      <c r="B949" s="12"/>
      <c r="C949" s="10"/>
      <c r="V949" s="17"/>
      <c r="X949" s="12"/>
      <c r="Y949" s="10"/>
    </row>
    <row r="950" spans="2:27">
      <c r="B950" s="11"/>
      <c r="C950" s="10"/>
      <c r="V950" s="17"/>
      <c r="X950" s="11"/>
      <c r="Y950" s="10"/>
    </row>
    <row r="951" spans="2:27">
      <c r="B951" s="15" t="s">
        <v>18</v>
      </c>
      <c r="C951" s="16">
        <f>SUM(C932:C950)</f>
        <v>0</v>
      </c>
      <c r="D951" t="s">
        <v>22</v>
      </c>
      <c r="E951" t="s">
        <v>21</v>
      </c>
      <c r="V951" s="17"/>
      <c r="X951" s="15" t="s">
        <v>18</v>
      </c>
      <c r="Y951" s="16">
        <f>SUM(Y932:Y950)</f>
        <v>0</v>
      </c>
      <c r="Z951" t="s">
        <v>22</v>
      </c>
      <c r="AA951" t="s">
        <v>21</v>
      </c>
    </row>
    <row r="952" spans="2:27">
      <c r="E952" s="1" t="s">
        <v>19</v>
      </c>
      <c r="V952" s="17"/>
      <c r="AA952" s="1" t="s">
        <v>19</v>
      </c>
    </row>
    <row r="953" spans="2:27">
      <c r="V953" s="17"/>
    </row>
    <row r="954" spans="2:27">
      <c r="V954" s="17"/>
    </row>
    <row r="955" spans="2:27">
      <c r="V955" s="17"/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2:41">
      <c r="V961" s="17"/>
    </row>
    <row r="962" spans="2:41">
      <c r="V962" s="17"/>
    </row>
    <row r="963" spans="2:41">
      <c r="V963" s="17"/>
    </row>
    <row r="964" spans="2:41">
      <c r="V964" s="17"/>
    </row>
    <row r="965" spans="2:41">
      <c r="V965" s="17"/>
      <c r="AC965" s="215" t="s">
        <v>29</v>
      </c>
      <c r="AD965" s="215"/>
      <c r="AE965" s="215"/>
    </row>
    <row r="966" spans="2:41" ht="15" customHeight="1">
      <c r="H966" s="75" t="s">
        <v>28</v>
      </c>
      <c r="I966" s="75"/>
      <c r="J966" s="75"/>
      <c r="V966" s="17"/>
      <c r="AC966" s="215"/>
      <c r="AD966" s="215"/>
      <c r="AE966" s="215"/>
    </row>
    <row r="967" spans="2:41" ht="15" customHeight="1">
      <c r="H967" s="75"/>
      <c r="I967" s="75"/>
      <c r="J967" s="75"/>
      <c r="V967" s="17"/>
      <c r="AC967" s="215"/>
      <c r="AD967" s="215"/>
      <c r="AE967" s="215"/>
    </row>
    <row r="968" spans="2:41">
      <c r="V968" s="17"/>
    </row>
    <row r="969" spans="2:41">
      <c r="V969" s="17"/>
    </row>
    <row r="970" spans="2:41" ht="23.25">
      <c r="B970" s="22" t="s">
        <v>72</v>
      </c>
      <c r="V970" s="17"/>
      <c r="X970" s="22" t="s">
        <v>74</v>
      </c>
    </row>
    <row r="971" spans="2:41" ht="23.25">
      <c r="B971" s="23" t="s">
        <v>32</v>
      </c>
      <c r="C971" s="20">
        <f>IF(X923="PAGADO",0,Y928)</f>
        <v>2001.8590000000002</v>
      </c>
      <c r="E971" s="217" t="s">
        <v>553</v>
      </c>
      <c r="F971" s="217"/>
      <c r="G971" s="217"/>
      <c r="H971" s="217"/>
      <c r="V971" s="17"/>
      <c r="X971" s="23" t="s">
        <v>32</v>
      </c>
      <c r="Y971" s="20">
        <f>IF(B971="PAGADO",0,C976)</f>
        <v>2001.8590000000002</v>
      </c>
      <c r="AA971" s="217" t="s">
        <v>20</v>
      </c>
      <c r="AB971" s="217"/>
      <c r="AC971" s="217"/>
      <c r="AD971" s="217"/>
    </row>
    <row r="972" spans="2:41">
      <c r="B972" s="1" t="s">
        <v>0</v>
      </c>
      <c r="C972" s="19">
        <f>H987</f>
        <v>0</v>
      </c>
      <c r="E972" s="2" t="s">
        <v>1</v>
      </c>
      <c r="F972" s="2" t="s">
        <v>2</v>
      </c>
      <c r="G972" s="2" t="s">
        <v>3</v>
      </c>
      <c r="H972" s="2" t="s">
        <v>4</v>
      </c>
      <c r="N972" s="2" t="s">
        <v>1</v>
      </c>
      <c r="O972" s="2" t="s">
        <v>5</v>
      </c>
      <c r="P972" s="2" t="s">
        <v>4</v>
      </c>
      <c r="Q972" s="2" t="s">
        <v>6</v>
      </c>
      <c r="R972" s="2" t="s">
        <v>7</v>
      </c>
      <c r="S972" s="3"/>
      <c r="V972" s="17"/>
      <c r="X972" s="1" t="s">
        <v>0</v>
      </c>
      <c r="Y972" s="19">
        <f>AD987</f>
        <v>0</v>
      </c>
      <c r="AA972" s="2" t="s">
        <v>1</v>
      </c>
      <c r="AB972" s="2" t="s">
        <v>2</v>
      </c>
      <c r="AC972" s="2" t="s">
        <v>3</v>
      </c>
      <c r="AD972" s="2" t="s">
        <v>4</v>
      </c>
      <c r="AJ972" s="2" t="s">
        <v>1</v>
      </c>
      <c r="AK972" s="2" t="s">
        <v>5</v>
      </c>
      <c r="AL972" s="2" t="s">
        <v>4</v>
      </c>
      <c r="AM972" s="2" t="s">
        <v>6</v>
      </c>
      <c r="AN972" s="2" t="s">
        <v>7</v>
      </c>
      <c r="AO972" s="3"/>
    </row>
    <row r="973" spans="2:41">
      <c r="C973" s="2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Y973" s="2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" t="s">
        <v>24</v>
      </c>
      <c r="C974" s="19">
        <f>IF(C971&gt;0,C971+C972,C972)</f>
        <v>2001.8590000000002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" t="s">
        <v>24</v>
      </c>
      <c r="Y974" s="19">
        <f>IF(Y971&gt;0,Y971+Y972,Y972)</f>
        <v>2001.8590000000002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" t="s">
        <v>9</v>
      </c>
      <c r="C975" s="20">
        <f>C998</f>
        <v>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" t="s">
        <v>9</v>
      </c>
      <c r="Y975" s="20">
        <f>Y998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6" t="s">
        <v>25</v>
      </c>
      <c r="C976" s="21">
        <f>C974-C975</f>
        <v>2001.8590000000002</v>
      </c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6" t="s">
        <v>8</v>
      </c>
      <c r="Y976" s="21">
        <f>Y974-Y975</f>
        <v>2001.8590000000002</v>
      </c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ht="26.25">
      <c r="B977" s="218" t="str">
        <f>IF(C976&lt;0,"NO PAGAR","COBRAR")</f>
        <v>COBRAR</v>
      </c>
      <c r="C977" s="218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218" t="str">
        <f>IF(Y976&lt;0,"NO PAGAR","COBRAR")</f>
        <v>COBRAR</v>
      </c>
      <c r="Y977" s="218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210" t="s">
        <v>9</v>
      </c>
      <c r="C978" s="211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210" t="s">
        <v>9</v>
      </c>
      <c r="Y978" s="211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9" t="str">
        <f>IF(C1012&lt;0,"SALDO A FAVOR","SALDO ADELANTAD0'")</f>
        <v>SALDO ADELANTAD0'</v>
      </c>
      <c r="C979" s="10" t="b">
        <f>IF(Y923&lt;=0,Y923*-1)</f>
        <v>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9" t="str">
        <f>IF(C976&lt;0,"SALDO ADELANTADO","SALDO A FAVOR'")</f>
        <v>SALDO A FAVOR'</v>
      </c>
      <c r="Y979" s="10" t="b">
        <f>IF(C976&lt;=0,C976*-1)</f>
        <v>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10</v>
      </c>
      <c r="C980" s="10">
        <f>R989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10</v>
      </c>
      <c r="Y980" s="10">
        <f>AN989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11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11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12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12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13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13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14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14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15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15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16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16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17</v>
      </c>
      <c r="C987" s="10"/>
      <c r="E987" s="212" t="s">
        <v>7</v>
      </c>
      <c r="F987" s="213"/>
      <c r="G987" s="214"/>
      <c r="H987" s="5">
        <f>SUM(H973:H986)</f>
        <v>0</v>
      </c>
      <c r="N987" s="3"/>
      <c r="O987" s="3"/>
      <c r="P987" s="3"/>
      <c r="Q987" s="3"/>
      <c r="R987" s="18"/>
      <c r="S987" s="3"/>
      <c r="V987" s="17"/>
      <c r="X987" s="11" t="s">
        <v>17</v>
      </c>
      <c r="Y987" s="10"/>
      <c r="AA987" s="212" t="s">
        <v>7</v>
      </c>
      <c r="AB987" s="213"/>
      <c r="AC987" s="214"/>
      <c r="AD987" s="5">
        <f>SUM(AD973:AD986)</f>
        <v>0</v>
      </c>
      <c r="AJ987" s="3"/>
      <c r="AK987" s="3"/>
      <c r="AL987" s="3"/>
      <c r="AM987" s="3"/>
      <c r="AN987" s="18"/>
      <c r="AO987" s="3"/>
    </row>
    <row r="988" spans="2:41">
      <c r="B988" s="12"/>
      <c r="C988" s="10"/>
      <c r="E988" s="13"/>
      <c r="F988" s="13"/>
      <c r="G988" s="13"/>
      <c r="N988" s="3"/>
      <c r="O988" s="3"/>
      <c r="P988" s="3"/>
      <c r="Q988" s="3"/>
      <c r="R988" s="18"/>
      <c r="S988" s="3"/>
      <c r="V988" s="17"/>
      <c r="X988" s="12"/>
      <c r="Y988" s="10"/>
      <c r="AA988" s="13"/>
      <c r="AB988" s="13"/>
      <c r="AC988" s="13"/>
      <c r="AJ988" s="3"/>
      <c r="AK988" s="3"/>
      <c r="AL988" s="3"/>
      <c r="AM988" s="3"/>
      <c r="AN988" s="18"/>
      <c r="AO988" s="3"/>
    </row>
    <row r="989" spans="2:41">
      <c r="B989" s="12"/>
      <c r="C989" s="10"/>
      <c r="N989" s="212" t="s">
        <v>7</v>
      </c>
      <c r="O989" s="213"/>
      <c r="P989" s="213"/>
      <c r="Q989" s="214"/>
      <c r="R989" s="18">
        <f>SUM(R973:R988)</f>
        <v>0</v>
      </c>
      <c r="S989" s="3"/>
      <c r="V989" s="17"/>
      <c r="X989" s="12"/>
      <c r="Y989" s="10"/>
      <c r="AJ989" s="212" t="s">
        <v>7</v>
      </c>
      <c r="AK989" s="213"/>
      <c r="AL989" s="213"/>
      <c r="AM989" s="214"/>
      <c r="AN989" s="18">
        <f>SUM(AN973:AN988)</f>
        <v>0</v>
      </c>
      <c r="AO989" s="3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V991" s="17"/>
      <c r="X991" s="12"/>
      <c r="Y991" s="10"/>
    </row>
    <row r="992" spans="2:41">
      <c r="B992" s="12"/>
      <c r="C992" s="10"/>
      <c r="E992" s="14"/>
      <c r="V992" s="17"/>
      <c r="X992" s="12"/>
      <c r="Y992" s="10"/>
      <c r="AA992" s="14"/>
    </row>
    <row r="993" spans="1:43">
      <c r="B993" s="12"/>
      <c r="C993" s="10"/>
      <c r="V993" s="17"/>
      <c r="X993" s="12"/>
      <c r="Y993" s="10"/>
    </row>
    <row r="994" spans="1:43">
      <c r="B994" s="12"/>
      <c r="C994" s="10"/>
      <c r="V994" s="17"/>
      <c r="X994" s="12"/>
      <c r="Y994" s="10"/>
    </row>
    <row r="995" spans="1:43">
      <c r="B995" s="12"/>
      <c r="C995" s="10"/>
      <c r="V995" s="17"/>
      <c r="X995" s="12"/>
      <c r="Y995" s="10"/>
    </row>
    <row r="996" spans="1:43">
      <c r="B996" s="12"/>
      <c r="C996" s="10"/>
      <c r="V996" s="17"/>
      <c r="X996" s="12"/>
      <c r="Y996" s="10"/>
    </row>
    <row r="997" spans="1:43">
      <c r="B997" s="11"/>
      <c r="C997" s="10"/>
      <c r="V997" s="17"/>
      <c r="X997" s="11"/>
      <c r="Y997" s="10"/>
    </row>
    <row r="998" spans="1:43">
      <c r="B998" s="15" t="s">
        <v>18</v>
      </c>
      <c r="C998" s="16">
        <f>SUM(C979:C997)</f>
        <v>0</v>
      </c>
      <c r="V998" s="17"/>
      <c r="X998" s="15" t="s">
        <v>18</v>
      </c>
      <c r="Y998" s="16">
        <f>SUM(Y979:Y997)</f>
        <v>0</v>
      </c>
    </row>
    <row r="999" spans="1:43">
      <c r="D999" t="s">
        <v>22</v>
      </c>
      <c r="E999" t="s">
        <v>21</v>
      </c>
      <c r="V999" s="17"/>
      <c r="Z999" t="s">
        <v>22</v>
      </c>
      <c r="AA999" t="s">
        <v>21</v>
      </c>
    </row>
    <row r="1000" spans="1:43">
      <c r="E1000" s="1" t="s">
        <v>19</v>
      </c>
      <c r="V1000" s="17"/>
      <c r="AA1000" s="1" t="s">
        <v>19</v>
      </c>
    </row>
    <row r="1001" spans="1:43">
      <c r="V1001" s="17"/>
    </row>
    <row r="1002" spans="1:43">
      <c r="V1002" s="17"/>
    </row>
    <row r="1003" spans="1:43">
      <c r="V1003" s="17"/>
    </row>
    <row r="1004" spans="1:43">
      <c r="V1004" s="17"/>
    </row>
    <row r="1005" spans="1:43">
      <c r="V1005" s="17"/>
    </row>
    <row r="1006" spans="1:43">
      <c r="V1006" s="17"/>
    </row>
    <row r="1007" spans="1:43">
      <c r="A1007" s="17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</row>
    <row r="1008" spans="1:43">
      <c r="A1008" s="17"/>
      <c r="B1008" s="17"/>
      <c r="C1008" s="17"/>
      <c r="D1008" s="17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</row>
    <row r="1009" spans="1:43">
      <c r="A1009" s="17"/>
      <c r="B1009" s="17"/>
      <c r="C1009" s="17"/>
      <c r="D1009" s="17"/>
      <c r="E1009" s="17"/>
      <c r="F1009" s="17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17"/>
      <c r="AO1009" s="17"/>
      <c r="AP1009" s="17"/>
      <c r="AQ1009" s="17"/>
    </row>
    <row r="1010" spans="1:43">
      <c r="V1010" s="17"/>
    </row>
    <row r="1011" spans="1:43" ht="15" customHeight="1">
      <c r="H1011" s="75" t="s">
        <v>30</v>
      </c>
      <c r="I1011" s="75"/>
      <c r="J1011" s="75"/>
      <c r="V1011" s="17"/>
      <c r="AA1011" s="216" t="s">
        <v>31</v>
      </c>
      <c r="AB1011" s="216"/>
      <c r="AC1011" s="216"/>
    </row>
    <row r="1012" spans="1:43" ht="15" customHeight="1">
      <c r="H1012" s="75"/>
      <c r="I1012" s="75"/>
      <c r="J1012" s="75"/>
      <c r="V1012" s="17"/>
      <c r="AA1012" s="216"/>
      <c r="AB1012" s="216"/>
      <c r="AC1012" s="216"/>
    </row>
    <row r="1013" spans="1:43">
      <c r="V1013" s="17"/>
    </row>
    <row r="1014" spans="1:43">
      <c r="V1014" s="17"/>
    </row>
    <row r="1015" spans="1:43" ht="23.25">
      <c r="B1015" s="24" t="s">
        <v>72</v>
      </c>
      <c r="V1015" s="17"/>
      <c r="X1015" s="22" t="s">
        <v>72</v>
      </c>
    </row>
    <row r="1016" spans="1:43" ht="23.25">
      <c r="B1016" s="23" t="s">
        <v>32</v>
      </c>
      <c r="C1016" s="20">
        <f>IF(X971="PAGADO",0,C976)</f>
        <v>2001.8590000000002</v>
      </c>
      <c r="E1016" s="217" t="s">
        <v>553</v>
      </c>
      <c r="F1016" s="217"/>
      <c r="G1016" s="217"/>
      <c r="H1016" s="217"/>
      <c r="V1016" s="17"/>
      <c r="X1016" s="23" t="s">
        <v>32</v>
      </c>
      <c r="Y1016" s="20">
        <f>IF(B1816="PAGADO",0,C1021)</f>
        <v>2001.8590000000002</v>
      </c>
      <c r="AA1016" s="217" t="s">
        <v>20</v>
      </c>
      <c r="AB1016" s="217"/>
      <c r="AC1016" s="217"/>
      <c r="AD1016" s="217"/>
    </row>
    <row r="1017" spans="1:43">
      <c r="B1017" s="1" t="s">
        <v>0</v>
      </c>
      <c r="C1017" s="19">
        <f>H1032</f>
        <v>0</v>
      </c>
      <c r="E1017" s="2" t="s">
        <v>1</v>
      </c>
      <c r="F1017" s="2" t="s">
        <v>2</v>
      </c>
      <c r="G1017" s="2" t="s">
        <v>3</v>
      </c>
      <c r="H1017" s="2" t="s">
        <v>4</v>
      </c>
      <c r="N1017" s="2" t="s">
        <v>1</v>
      </c>
      <c r="O1017" s="2" t="s">
        <v>5</v>
      </c>
      <c r="P1017" s="2" t="s">
        <v>4</v>
      </c>
      <c r="Q1017" s="2" t="s">
        <v>6</v>
      </c>
      <c r="R1017" s="2" t="s">
        <v>7</v>
      </c>
      <c r="S1017" s="3"/>
      <c r="V1017" s="17"/>
      <c r="X1017" s="1" t="s">
        <v>0</v>
      </c>
      <c r="Y1017" s="19">
        <f>AD1032</f>
        <v>0</v>
      </c>
      <c r="AA1017" s="2" t="s">
        <v>1</v>
      </c>
      <c r="AB1017" s="2" t="s">
        <v>2</v>
      </c>
      <c r="AC1017" s="2" t="s">
        <v>3</v>
      </c>
      <c r="AD1017" s="2" t="s">
        <v>4</v>
      </c>
      <c r="AJ1017" s="2" t="s">
        <v>1</v>
      </c>
      <c r="AK1017" s="2" t="s">
        <v>5</v>
      </c>
      <c r="AL1017" s="2" t="s">
        <v>4</v>
      </c>
      <c r="AM1017" s="2" t="s">
        <v>6</v>
      </c>
      <c r="AN1017" s="2" t="s">
        <v>7</v>
      </c>
      <c r="AO1017" s="3"/>
    </row>
    <row r="1018" spans="1:43">
      <c r="C1018" s="2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Y1018" s="2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1:43">
      <c r="B1019" s="1" t="s">
        <v>24</v>
      </c>
      <c r="C1019" s="19">
        <f>IF(C1016&gt;0,C1016+C1017,C1017)</f>
        <v>2001.8590000000002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" t="s">
        <v>24</v>
      </c>
      <c r="Y1019" s="19">
        <f>IF(Y1016&gt;0,Y1016+Y1017,Y1017)</f>
        <v>2001.8590000000002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1:43">
      <c r="B1020" s="1" t="s">
        <v>9</v>
      </c>
      <c r="C1020" s="20">
        <f>C1044</f>
        <v>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" t="s">
        <v>9</v>
      </c>
      <c r="Y1020" s="20">
        <f>Y1044</f>
        <v>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1:43">
      <c r="B1021" s="6" t="s">
        <v>26</v>
      </c>
      <c r="C1021" s="21">
        <f>C1019-C1020</f>
        <v>2001.8590000000002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6" t="s">
        <v>27</v>
      </c>
      <c r="Y1021" s="21">
        <f>Y1019-Y1020</f>
        <v>2001.8590000000002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1:43" ht="23.25">
      <c r="B1022" s="6"/>
      <c r="C1022" s="7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219" t="str">
        <f>IF(Y1021&lt;0,"NO PAGAR","COBRAR'")</f>
        <v>COBRAR'</v>
      </c>
      <c r="Y1022" s="219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 ht="23.25">
      <c r="B1023" s="219" t="str">
        <f>IF(C1021&lt;0,"NO PAGAR","COBRAR'")</f>
        <v>COBRAR'</v>
      </c>
      <c r="C1023" s="219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6"/>
      <c r="Y1023" s="8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>
      <c r="B1024" s="210" t="s">
        <v>9</v>
      </c>
      <c r="C1024" s="211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210" t="s">
        <v>9</v>
      </c>
      <c r="Y1024" s="211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9" t="str">
        <f>IF(Y976&lt;0,"SALDO ADELANTADO","SALDO A FAVOR '")</f>
        <v>SALDO A FAVOR '</v>
      </c>
      <c r="C1025" s="10" t="b">
        <f>IF(Y976&lt;=0,Y976*-1)</f>
        <v>0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9" t="str">
        <f>IF(C1021&lt;0,"SALDO ADELANTADO","SALDO A FAVOR'")</f>
        <v>SALDO A FAVOR'</v>
      </c>
      <c r="Y1025" s="10" t="b">
        <f>IF(C1021&lt;=0,C1021*-1)</f>
        <v>0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10</v>
      </c>
      <c r="C1026" s="10">
        <f>R1034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10</v>
      </c>
      <c r="Y1026" s="10">
        <f>AN1034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11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11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12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12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13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13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14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14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15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15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16</v>
      </c>
      <c r="C1032" s="10"/>
      <c r="E1032" s="212" t="s">
        <v>7</v>
      </c>
      <c r="F1032" s="213"/>
      <c r="G1032" s="214"/>
      <c r="H1032" s="5">
        <f>SUM(H1018:H1031)</f>
        <v>0</v>
      </c>
      <c r="N1032" s="3"/>
      <c r="O1032" s="3"/>
      <c r="P1032" s="3"/>
      <c r="Q1032" s="3"/>
      <c r="R1032" s="18"/>
      <c r="S1032" s="3"/>
      <c r="V1032" s="17"/>
      <c r="X1032" s="11" t="s">
        <v>16</v>
      </c>
      <c r="Y1032" s="10"/>
      <c r="AA1032" s="212" t="s">
        <v>7</v>
      </c>
      <c r="AB1032" s="213"/>
      <c r="AC1032" s="214"/>
      <c r="AD1032" s="5">
        <f>SUM(AD1018:AD1031)</f>
        <v>0</v>
      </c>
      <c r="AJ1032" s="3"/>
      <c r="AK1032" s="3"/>
      <c r="AL1032" s="3"/>
      <c r="AM1032" s="3"/>
      <c r="AN1032" s="18"/>
      <c r="AO1032" s="3"/>
    </row>
    <row r="1033" spans="2:41">
      <c r="B1033" s="11" t="s">
        <v>17</v>
      </c>
      <c r="C1033" s="10"/>
      <c r="E1033" s="13"/>
      <c r="F1033" s="13"/>
      <c r="G1033" s="13"/>
      <c r="N1033" s="3"/>
      <c r="O1033" s="3"/>
      <c r="P1033" s="3"/>
      <c r="Q1033" s="3"/>
      <c r="R1033" s="18"/>
      <c r="S1033" s="3"/>
      <c r="V1033" s="17"/>
      <c r="X1033" s="11" t="s">
        <v>17</v>
      </c>
      <c r="Y1033" s="10"/>
      <c r="AA1033" s="13"/>
      <c r="AB1033" s="13"/>
      <c r="AC1033" s="13"/>
      <c r="AJ1033" s="3"/>
      <c r="AK1033" s="3"/>
      <c r="AL1033" s="3"/>
      <c r="AM1033" s="3"/>
      <c r="AN1033" s="18"/>
      <c r="AO1033" s="3"/>
    </row>
    <row r="1034" spans="2:41">
      <c r="B1034" s="12"/>
      <c r="C1034" s="10"/>
      <c r="N1034" s="212" t="s">
        <v>7</v>
      </c>
      <c r="O1034" s="213"/>
      <c r="P1034" s="213"/>
      <c r="Q1034" s="214"/>
      <c r="R1034" s="18">
        <f>SUM(R1018:R1033)</f>
        <v>0</v>
      </c>
      <c r="S1034" s="3"/>
      <c r="V1034" s="17"/>
      <c r="X1034" s="12"/>
      <c r="Y1034" s="10"/>
      <c r="AJ1034" s="212" t="s">
        <v>7</v>
      </c>
      <c r="AK1034" s="213"/>
      <c r="AL1034" s="213"/>
      <c r="AM1034" s="214"/>
      <c r="AN1034" s="18">
        <f>SUM(AN1018:AN1033)</f>
        <v>0</v>
      </c>
      <c r="AO1034" s="3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E1037" s="14"/>
      <c r="V1037" s="17"/>
      <c r="X1037" s="12"/>
      <c r="Y1037" s="10"/>
      <c r="AA1037" s="14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2:27">
      <c r="B1041" s="12"/>
      <c r="C1041" s="10"/>
      <c r="V1041" s="17"/>
      <c r="X1041" s="12"/>
      <c r="Y1041" s="10"/>
    </row>
    <row r="1042" spans="2:27">
      <c r="B1042" s="12"/>
      <c r="C1042" s="10"/>
      <c r="V1042" s="17"/>
      <c r="X1042" s="12"/>
      <c r="Y1042" s="10"/>
    </row>
    <row r="1043" spans="2:27">
      <c r="B1043" s="11"/>
      <c r="C1043" s="10"/>
      <c r="V1043" s="17"/>
      <c r="X1043" s="11"/>
      <c r="Y1043" s="10"/>
    </row>
    <row r="1044" spans="2:27">
      <c r="B1044" s="15" t="s">
        <v>18</v>
      </c>
      <c r="C1044" s="16">
        <f>SUM(C1025:C1043)</f>
        <v>0</v>
      </c>
      <c r="D1044" t="s">
        <v>22</v>
      </c>
      <c r="E1044" t="s">
        <v>21</v>
      </c>
      <c r="V1044" s="17"/>
      <c r="X1044" s="15" t="s">
        <v>18</v>
      </c>
      <c r="Y1044" s="16">
        <f>SUM(Y1025:Y1043)</f>
        <v>0</v>
      </c>
      <c r="Z1044" t="s">
        <v>22</v>
      </c>
      <c r="AA1044" t="s">
        <v>21</v>
      </c>
    </row>
    <row r="1045" spans="2:27">
      <c r="E1045" s="1" t="s">
        <v>19</v>
      </c>
      <c r="V1045" s="17"/>
      <c r="AA1045" s="1" t="s">
        <v>19</v>
      </c>
    </row>
    <row r="1046" spans="2:27">
      <c r="V1046" s="17"/>
    </row>
    <row r="1047" spans="2:27">
      <c r="V1047" s="17"/>
    </row>
    <row r="1048" spans="2:27">
      <c r="V1048" s="17"/>
    </row>
    <row r="1049" spans="2:27">
      <c r="V1049" s="17"/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</sheetData>
  <mergeCells count="293"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17:B619"/>
    <mergeCell ref="B449:B451"/>
    <mergeCell ref="F449:H451"/>
    <mergeCell ref="X449:X451"/>
    <mergeCell ref="N470:Q470"/>
    <mergeCell ref="B585:C585"/>
    <mergeCell ref="B586:C586"/>
    <mergeCell ref="X586:Y586"/>
    <mergeCell ref="B545:C545"/>
    <mergeCell ref="X545:Y545"/>
    <mergeCell ref="AC277:AE279"/>
    <mergeCell ref="H278:J279"/>
    <mergeCell ref="E283:H283"/>
    <mergeCell ref="AA283:AD283"/>
    <mergeCell ref="B289:C289"/>
    <mergeCell ref="X289:Y289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X497:Y497"/>
    <mergeCell ref="B498:C498"/>
    <mergeCell ref="B499:C499"/>
    <mergeCell ref="X499:Y499"/>
    <mergeCell ref="AA507:AC507"/>
    <mergeCell ref="N509:Q509"/>
    <mergeCell ref="B535:B537"/>
    <mergeCell ref="F535:H537"/>
    <mergeCell ref="AJ472:AM472"/>
    <mergeCell ref="AA491:AD491"/>
    <mergeCell ref="E491:H491"/>
    <mergeCell ref="E507:G507"/>
    <mergeCell ref="AJ509:AM509"/>
    <mergeCell ref="AC532:AE534"/>
    <mergeCell ref="AA538:AD538"/>
    <mergeCell ref="E538:H538"/>
    <mergeCell ref="B544:C544"/>
    <mergeCell ref="X544:Y544"/>
    <mergeCell ref="AA573:AC574"/>
    <mergeCell ref="AA578:AD578"/>
    <mergeCell ref="E578:H578"/>
    <mergeCell ref="AJ638:AM638"/>
    <mergeCell ref="E636:G636"/>
    <mergeCell ref="AA554:AC554"/>
    <mergeCell ref="N556:Q556"/>
    <mergeCell ref="E620:H620"/>
    <mergeCell ref="B626:C626"/>
    <mergeCell ref="X626:Y626"/>
    <mergeCell ref="B627:C627"/>
    <mergeCell ref="X627:Y627"/>
    <mergeCell ref="AA636:AC636"/>
    <mergeCell ref="AC614:AE616"/>
    <mergeCell ref="AA620:AD620"/>
    <mergeCell ref="AJ556:AM556"/>
    <mergeCell ref="E554:G554"/>
    <mergeCell ref="F575:H577"/>
    <mergeCell ref="B575:B577"/>
    <mergeCell ref="AA594:AC594"/>
    <mergeCell ref="N596:Q596"/>
    <mergeCell ref="AJ596:AM596"/>
    <mergeCell ref="E594:G594"/>
    <mergeCell ref="X584:Y584"/>
    <mergeCell ref="X667:Y667"/>
    <mergeCell ref="B669:C669"/>
    <mergeCell ref="X669:Y669"/>
    <mergeCell ref="AA677:AC677"/>
    <mergeCell ref="N679:Q679"/>
    <mergeCell ref="B667:C668"/>
    <mergeCell ref="F617:H619"/>
    <mergeCell ref="N638:Q638"/>
    <mergeCell ref="F701:H703"/>
    <mergeCell ref="B701:B703"/>
    <mergeCell ref="AA656:AC657"/>
    <mergeCell ref="AA661:AD661"/>
    <mergeCell ref="E661:H661"/>
    <mergeCell ref="F658:H660"/>
    <mergeCell ref="B658:B660"/>
    <mergeCell ref="AJ722:AM722"/>
    <mergeCell ref="E720:G720"/>
    <mergeCell ref="AJ679:AM679"/>
    <mergeCell ref="E677:G677"/>
    <mergeCell ref="AC698:AE700"/>
    <mergeCell ref="AA704:AD704"/>
    <mergeCell ref="E704:H704"/>
    <mergeCell ref="B710:C710"/>
    <mergeCell ref="X710:Y710"/>
    <mergeCell ref="O704:R704"/>
    <mergeCell ref="AA741:AC742"/>
    <mergeCell ref="AA744:AD744"/>
    <mergeCell ref="E744:H744"/>
    <mergeCell ref="X750:Y750"/>
    <mergeCell ref="B751:C751"/>
    <mergeCell ref="B752:C752"/>
    <mergeCell ref="X752:Y752"/>
    <mergeCell ref="B711:C711"/>
    <mergeCell ref="X711:Y711"/>
    <mergeCell ref="AA720:AC720"/>
    <mergeCell ref="N722:Q722"/>
    <mergeCell ref="E788:H788"/>
    <mergeCell ref="B794:C794"/>
    <mergeCell ref="X794:Y794"/>
    <mergeCell ref="B795:C795"/>
    <mergeCell ref="X795:Y795"/>
    <mergeCell ref="AA804:AC804"/>
    <mergeCell ref="AA760:AC760"/>
    <mergeCell ref="N762:Q762"/>
    <mergeCell ref="AJ762:AM762"/>
    <mergeCell ref="E760:G760"/>
    <mergeCell ref="AC782:AE784"/>
    <mergeCell ref="AA788:AD788"/>
    <mergeCell ref="X839:Y839"/>
    <mergeCell ref="B840:C840"/>
    <mergeCell ref="B841:C841"/>
    <mergeCell ref="X841:Y841"/>
    <mergeCell ref="AA849:AC849"/>
    <mergeCell ref="N851:Q851"/>
    <mergeCell ref="N806:Q806"/>
    <mergeCell ref="AJ806:AM806"/>
    <mergeCell ref="E804:G804"/>
    <mergeCell ref="AA828:AC829"/>
    <mergeCell ref="AA833:AD833"/>
    <mergeCell ref="E833:H833"/>
    <mergeCell ref="AJ896:AM896"/>
    <mergeCell ref="E894:G894"/>
    <mergeCell ref="AJ851:AM851"/>
    <mergeCell ref="E849:G849"/>
    <mergeCell ref="AC872:AE874"/>
    <mergeCell ref="AA878:AD878"/>
    <mergeCell ref="E878:H878"/>
    <mergeCell ref="B884:C884"/>
    <mergeCell ref="X884:Y884"/>
    <mergeCell ref="AA918:AC919"/>
    <mergeCell ref="AA923:AD923"/>
    <mergeCell ref="E923:H923"/>
    <mergeCell ref="X929:Y929"/>
    <mergeCell ref="B930:C930"/>
    <mergeCell ref="B931:C931"/>
    <mergeCell ref="X931:Y931"/>
    <mergeCell ref="B885:C885"/>
    <mergeCell ref="X885:Y885"/>
    <mergeCell ref="AA894:AC894"/>
    <mergeCell ref="N896:Q896"/>
    <mergeCell ref="E971:H971"/>
    <mergeCell ref="B977:C977"/>
    <mergeCell ref="X977:Y977"/>
    <mergeCell ref="B978:C978"/>
    <mergeCell ref="X978:Y978"/>
    <mergeCell ref="AA987:AC987"/>
    <mergeCell ref="AA939:AC939"/>
    <mergeCell ref="N941:Q941"/>
    <mergeCell ref="AJ941:AM941"/>
    <mergeCell ref="E939:G939"/>
    <mergeCell ref="AC965:AE967"/>
    <mergeCell ref="AA971:AD971"/>
    <mergeCell ref="AJ989:AM989"/>
    <mergeCell ref="E987:G987"/>
    <mergeCell ref="AJ1034:AM1034"/>
    <mergeCell ref="E1032:G1032"/>
    <mergeCell ref="X1022:Y1022"/>
    <mergeCell ref="B1023:C1023"/>
    <mergeCell ref="B1024:C1024"/>
    <mergeCell ref="X1024:Y1024"/>
    <mergeCell ref="AA1032:AC1032"/>
    <mergeCell ref="N1034:Q1034"/>
    <mergeCell ref="N989:Q989"/>
    <mergeCell ref="AA1011:AC1012"/>
    <mergeCell ref="AA1016:AD1016"/>
    <mergeCell ref="E1016:H1016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19"/>
  <sheetViews>
    <sheetView topLeftCell="A876" zoomScale="82" zoomScaleNormal="82" workbookViewId="0">
      <selection activeCell="E893" sqref="E893"/>
    </sheetView>
  </sheetViews>
  <sheetFormatPr baseColWidth="10" defaultColWidth="11.42578125" defaultRowHeight="1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>
      <c r="V1" s="17"/>
    </row>
    <row r="2" spans="2:41">
      <c r="V2" s="17"/>
      <c r="AC2" s="215" t="s">
        <v>29</v>
      </c>
      <c r="AD2" s="215"/>
      <c r="AE2" s="215"/>
    </row>
    <row r="3" spans="2:41">
      <c r="H3" s="216" t="s">
        <v>28</v>
      </c>
      <c r="I3" s="216"/>
      <c r="J3" s="216"/>
      <c r="V3" s="17"/>
      <c r="AC3" s="215"/>
      <c r="AD3" s="215"/>
      <c r="AE3" s="215"/>
    </row>
    <row r="4" spans="2:41">
      <c r="H4" s="216"/>
      <c r="I4" s="216"/>
      <c r="J4" s="216"/>
      <c r="V4" s="17"/>
      <c r="AC4" s="215"/>
      <c r="AD4" s="215"/>
      <c r="AE4" s="21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217" t="s">
        <v>83</v>
      </c>
      <c r="F8" s="217"/>
      <c r="G8" s="217"/>
      <c r="H8" s="217"/>
      <c r="V8" s="17"/>
      <c r="X8" s="23" t="s">
        <v>130</v>
      </c>
      <c r="Y8" s="20">
        <f>IF(B8="PAGADO",0,C13)</f>
        <v>0</v>
      </c>
      <c r="AA8" s="217" t="s">
        <v>20</v>
      </c>
      <c r="AB8" s="217"/>
      <c r="AC8" s="217"/>
      <c r="AD8" s="217"/>
      <c r="AK8" s="228" t="s">
        <v>10</v>
      </c>
      <c r="AL8" s="228"/>
      <c r="AM8" s="228"/>
    </row>
    <row r="9" spans="2:41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218" t="str">
        <f>IF(C13&lt;0,"NO PAGAR","COBRAR")</f>
        <v>COBRAR</v>
      </c>
      <c r="C14" s="218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218" t="str">
        <f>IF(Y13&lt;0,"NO PAGAR","COBRAR")</f>
        <v>COBRAR</v>
      </c>
      <c r="Y14" s="218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210" t="s">
        <v>9</v>
      </c>
      <c r="C15" s="21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0" t="s">
        <v>9</v>
      </c>
      <c r="Y15" s="211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2" t="s">
        <v>7</v>
      </c>
      <c r="F24" s="213"/>
      <c r="G24" s="214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212" t="s">
        <v>7</v>
      </c>
      <c r="AB24" s="213"/>
      <c r="AC24" s="214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2" t="s">
        <v>7</v>
      </c>
      <c r="O26" s="213"/>
      <c r="P26" s="213"/>
      <c r="Q26" s="214"/>
      <c r="R26" s="18">
        <f>SUM(R10:R25)</f>
        <v>102.65</v>
      </c>
      <c r="S26" s="3"/>
      <c r="V26" s="17"/>
      <c r="X26" s="12"/>
      <c r="Y26" s="10"/>
      <c r="AJ26" s="212" t="s">
        <v>7</v>
      </c>
      <c r="AK26" s="213"/>
      <c r="AL26" s="213"/>
      <c r="AM26" s="214"/>
      <c r="AN26" s="18">
        <f>SUM(AN10:AN25)</f>
        <v>300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>
      <c r="H49" s="216"/>
      <c r="I49" s="216"/>
      <c r="J49" s="216"/>
      <c r="V49" s="17"/>
      <c r="AA49" s="216"/>
      <c r="AB49" s="216"/>
      <c r="AC49" s="21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217" t="s">
        <v>197</v>
      </c>
      <c r="F53" s="217"/>
      <c r="G53" s="217"/>
      <c r="H53" s="217"/>
      <c r="V53" s="17"/>
      <c r="X53" s="23" t="s">
        <v>82</v>
      </c>
      <c r="Y53" s="20">
        <f>IF(B53="PAGADO",0,C58)</f>
        <v>0</v>
      </c>
      <c r="AA53" s="217" t="s">
        <v>83</v>
      </c>
      <c r="AB53" s="217"/>
      <c r="AC53" s="217"/>
      <c r="AD53" s="217"/>
    </row>
    <row r="54" spans="2:41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219" t="str">
        <f>IF(Y58&lt;0,"NO PAGAR","COBRAR'")</f>
        <v>COBRAR'</v>
      </c>
      <c r="Y59" s="21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9" t="str">
        <f>IF(C58&lt;0,"NO PAGAR","COBRAR'")</f>
        <v>COBRAR'</v>
      </c>
      <c r="C60" s="219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0" t="s">
        <v>9</v>
      </c>
      <c r="C61" s="211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210" t="s">
        <v>9</v>
      </c>
      <c r="Y61" s="21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2" t="s">
        <v>7</v>
      </c>
      <c r="F69" s="213"/>
      <c r="G69" s="214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2" t="s">
        <v>7</v>
      </c>
      <c r="AB69" s="213"/>
      <c r="AC69" s="214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2" t="s">
        <v>7</v>
      </c>
      <c r="O71" s="213"/>
      <c r="P71" s="213"/>
      <c r="Q71" s="214"/>
      <c r="R71" s="18">
        <f>SUM(R55:R70)</f>
        <v>0</v>
      </c>
      <c r="S71" s="3"/>
      <c r="V71" s="17"/>
      <c r="X71" s="12"/>
      <c r="Y71" s="10"/>
      <c r="AJ71" s="212" t="s">
        <v>7</v>
      </c>
      <c r="AK71" s="213"/>
      <c r="AL71" s="213"/>
      <c r="AM71" s="21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>
      <c r="E78" s="1" t="s">
        <v>19</v>
      </c>
      <c r="V78" s="17"/>
      <c r="AA78" s="1" t="s">
        <v>19</v>
      </c>
    </row>
    <row r="79" spans="2:41">
      <c r="V79" s="17"/>
    </row>
    <row r="80" spans="2:41">
      <c r="V80" s="17"/>
    </row>
    <row r="81" spans="22:31">
      <c r="V81" s="17"/>
    </row>
    <row r="82" spans="22:31">
      <c r="V82" s="17"/>
    </row>
    <row r="83" spans="22:31">
      <c r="V83" s="17"/>
    </row>
    <row r="84" spans="22:31">
      <c r="V84" s="17"/>
    </row>
    <row r="85" spans="22:31">
      <c r="V85" s="17"/>
    </row>
    <row r="86" spans="22:31">
      <c r="V86" s="17"/>
    </row>
    <row r="87" spans="22:31">
      <c r="V87" s="17"/>
    </row>
    <row r="88" spans="22:31">
      <c r="V88" s="17"/>
    </row>
    <row r="89" spans="22:31">
      <c r="V89" s="17"/>
    </row>
    <row r="90" spans="22:31">
      <c r="V90" s="17"/>
    </row>
    <row r="91" spans="22:31">
      <c r="V91" s="17"/>
    </row>
    <row r="92" spans="22:31">
      <c r="V92" s="17"/>
    </row>
    <row r="93" spans="22:31">
      <c r="V93" s="17"/>
    </row>
    <row r="94" spans="22:31">
      <c r="V94" s="17"/>
    </row>
    <row r="95" spans="22:31">
      <c r="V95" s="17"/>
    </row>
    <row r="96" spans="22:31">
      <c r="V96" s="17"/>
      <c r="AC96" s="215" t="s">
        <v>29</v>
      </c>
      <c r="AD96" s="215"/>
      <c r="AE96" s="215"/>
    </row>
    <row r="97" spans="2:41">
      <c r="H97" s="216" t="s">
        <v>28</v>
      </c>
      <c r="I97" s="216"/>
      <c r="J97" s="216"/>
      <c r="V97" s="17"/>
      <c r="AC97" s="215"/>
      <c r="AD97" s="215"/>
      <c r="AE97" s="215"/>
    </row>
    <row r="98" spans="2:41">
      <c r="H98" s="216"/>
      <c r="I98" s="216"/>
      <c r="J98" s="216"/>
      <c r="V98" s="17"/>
      <c r="AC98" s="215"/>
      <c r="AD98" s="215"/>
      <c r="AE98" s="215"/>
    </row>
    <row r="99" spans="2:41">
      <c r="V99" s="17"/>
    </row>
    <row r="100" spans="2:41">
      <c r="V100" s="17"/>
    </row>
    <row r="101" spans="2:41" ht="23.25">
      <c r="B101" s="22" t="s">
        <v>33</v>
      </c>
      <c r="V101" s="17"/>
      <c r="X101" s="22" t="s">
        <v>33</v>
      </c>
    </row>
    <row r="102" spans="2:41" ht="23.25">
      <c r="B102" s="23" t="s">
        <v>82</v>
      </c>
      <c r="C102" s="20">
        <f>IF(X53="PAGADO",0,Y58)</f>
        <v>0</v>
      </c>
      <c r="E102" s="217" t="s">
        <v>83</v>
      </c>
      <c r="F102" s="217"/>
      <c r="G102" s="217"/>
      <c r="H102" s="217"/>
      <c r="V102" s="17"/>
      <c r="X102" s="23" t="s">
        <v>32</v>
      </c>
      <c r="Y102" s="20">
        <f>IF(B102="PAGADO",0,C107)</f>
        <v>0</v>
      </c>
      <c r="AA102" s="217" t="s">
        <v>20</v>
      </c>
      <c r="AB102" s="217"/>
      <c r="AC102" s="217"/>
      <c r="AD102" s="217"/>
    </row>
    <row r="103" spans="2:41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>
      <c r="B108" s="218" t="str">
        <f>IF(C107&lt;0,"NO PAGAR","COBRAR")</f>
        <v>COBRAR</v>
      </c>
      <c r="C108" s="218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218" t="str">
        <f>IF(Y107&lt;0,"NO PAGAR","COBRAR")</f>
        <v>NO PAGAR</v>
      </c>
      <c r="Y108" s="218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210" t="s">
        <v>9</v>
      </c>
      <c r="C109" s="211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210" t="s">
        <v>9</v>
      </c>
      <c r="Y109" s="211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17</v>
      </c>
      <c r="C118" s="10"/>
      <c r="E118" s="212" t="s">
        <v>7</v>
      </c>
      <c r="F118" s="213"/>
      <c r="G118" s="214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212" t="s">
        <v>7</v>
      </c>
      <c r="AB118" s="213"/>
      <c r="AC118" s="214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>
      <c r="B120" s="12"/>
      <c r="C120" s="10"/>
      <c r="N120" s="212" t="s">
        <v>7</v>
      </c>
      <c r="O120" s="213"/>
      <c r="P120" s="213"/>
      <c r="Q120" s="214"/>
      <c r="R120" s="18">
        <f>SUM(R104:R119)</f>
        <v>0</v>
      </c>
      <c r="S120" s="3"/>
      <c r="V120" s="17"/>
      <c r="X120" s="12"/>
      <c r="Y120" s="10"/>
      <c r="AJ120" s="212" t="s">
        <v>7</v>
      </c>
      <c r="AK120" s="213"/>
      <c r="AL120" s="213"/>
      <c r="AM120" s="214"/>
      <c r="AN120" s="18">
        <f>SUM(AN104:AN119)</f>
        <v>0</v>
      </c>
      <c r="AO120" s="3"/>
    </row>
    <row r="121" spans="1:43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>
      <c r="E123" s="1" t="s">
        <v>19</v>
      </c>
      <c r="V123" s="17"/>
      <c r="AA123" s="1" t="s">
        <v>19</v>
      </c>
    </row>
    <row r="124" spans="1:4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V127" s="17"/>
    </row>
    <row r="128" spans="1:43">
      <c r="H128" s="216" t="s">
        <v>30</v>
      </c>
      <c r="I128" s="216"/>
      <c r="J128" s="216"/>
      <c r="V128" s="17"/>
      <c r="AA128" s="216" t="s">
        <v>31</v>
      </c>
      <c r="AB128" s="216"/>
      <c r="AC128" s="216"/>
    </row>
    <row r="129" spans="2:41">
      <c r="H129" s="216"/>
      <c r="I129" s="216"/>
      <c r="J129" s="216"/>
      <c r="V129" s="17"/>
      <c r="AA129" s="216"/>
      <c r="AB129" s="216"/>
      <c r="AC129" s="216"/>
    </row>
    <row r="130" spans="2:41">
      <c r="V130" s="17"/>
    </row>
    <row r="131" spans="2:41">
      <c r="V131" s="17"/>
    </row>
    <row r="132" spans="2:41" ht="23.25">
      <c r="B132" s="24" t="s">
        <v>33</v>
      </c>
      <c r="V132" s="17"/>
      <c r="X132" s="22" t="s">
        <v>33</v>
      </c>
    </row>
    <row r="133" spans="2:41" ht="23.25">
      <c r="B133" s="23" t="s">
        <v>82</v>
      </c>
      <c r="C133" s="20">
        <f>IF(X102="PAGADO",0,Y107)</f>
        <v>-77.039999999999992</v>
      </c>
      <c r="E133" s="217" t="s">
        <v>20</v>
      </c>
      <c r="F133" s="217"/>
      <c r="G133" s="217"/>
      <c r="H133" s="217"/>
      <c r="V133" s="17"/>
      <c r="X133" s="23" t="s">
        <v>32</v>
      </c>
      <c r="Y133" s="20">
        <f>IF(B133="PAGADO",0,C138)</f>
        <v>0</v>
      </c>
      <c r="AA133" s="217" t="s">
        <v>20</v>
      </c>
      <c r="AB133" s="217"/>
      <c r="AC133" s="217"/>
      <c r="AD133" s="217"/>
      <c r="AK133" t="s">
        <v>10</v>
      </c>
    </row>
    <row r="134" spans="2:41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351</v>
      </c>
      <c r="AC135" s="3" t="s">
        <v>97</v>
      </c>
      <c r="AD135" s="5">
        <v>315</v>
      </c>
      <c r="AJ135" s="25">
        <v>44973</v>
      </c>
      <c r="AK135" s="3" t="s">
        <v>337</v>
      </c>
      <c r="AL135" s="3"/>
      <c r="AM135" s="3"/>
      <c r="AN135" s="18">
        <v>573.16</v>
      </c>
      <c r="AO135" s="3"/>
    </row>
    <row r="136" spans="2:41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>
      <c r="B137" s="1" t="s">
        <v>9</v>
      </c>
      <c r="C137" s="20">
        <f>C151</f>
        <v>77.039999999999992</v>
      </c>
      <c r="E137" s="4">
        <v>44935</v>
      </c>
      <c r="F137" s="3" t="s">
        <v>332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219" t="str">
        <f>IF(Y138&lt;0,"NO PAGAR","COBRAR'")</f>
        <v>COBRAR'</v>
      </c>
      <c r="Y139" s="219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>
      <c r="B140" s="219" t="str">
        <f>IF(C138&lt;0,"NO PAGAR","COBRAR'")</f>
        <v>COBRAR'</v>
      </c>
      <c r="C140" s="219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>
      <c r="B141" s="210" t="s">
        <v>9</v>
      </c>
      <c r="C141" s="211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210" t="s">
        <v>9</v>
      </c>
      <c r="Y141" s="211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16</v>
      </c>
      <c r="C149" s="10"/>
      <c r="E149" s="212" t="s">
        <v>7</v>
      </c>
      <c r="F149" s="213"/>
      <c r="G149" s="214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212" t="s">
        <v>7</v>
      </c>
      <c r="AB149" s="213"/>
      <c r="AC149" s="214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>
      <c r="B151" s="15" t="s">
        <v>18</v>
      </c>
      <c r="C151" s="16">
        <f>SUM(C142:C150)</f>
        <v>77.039999999999992</v>
      </c>
      <c r="N151" s="212" t="s">
        <v>7</v>
      </c>
      <c r="O151" s="213"/>
      <c r="P151" s="213"/>
      <c r="Q151" s="214"/>
      <c r="R151" s="18">
        <f>SUM(R135:R150)</f>
        <v>0</v>
      </c>
      <c r="S151" s="3"/>
      <c r="V151" s="17"/>
      <c r="X151" s="12"/>
      <c r="Y151" s="10"/>
      <c r="AJ151" s="212" t="s">
        <v>7</v>
      </c>
      <c r="AK151" s="213"/>
      <c r="AL151" s="213"/>
      <c r="AM151" s="214"/>
      <c r="AN151" s="18">
        <f>SUM(AN135:AN150)</f>
        <v>573.16</v>
      </c>
      <c r="AO151" s="3"/>
    </row>
    <row r="152" spans="2:41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>
      <c r="E153" s="1" t="s">
        <v>19</v>
      </c>
      <c r="V153" s="17"/>
      <c r="AA153" s="1" t="s">
        <v>19</v>
      </c>
    </row>
    <row r="154" spans="2:41">
      <c r="V154" s="17"/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  <c r="AC167" s="215" t="s">
        <v>29</v>
      </c>
      <c r="AD167" s="215"/>
      <c r="AE167" s="215"/>
    </row>
    <row r="168" spans="2:41">
      <c r="H168" s="216" t="s">
        <v>28</v>
      </c>
      <c r="I168" s="216"/>
      <c r="J168" s="216"/>
      <c r="V168" s="17"/>
      <c r="AC168" s="215"/>
      <c r="AD168" s="215"/>
      <c r="AE168" s="215"/>
    </row>
    <row r="169" spans="2:41">
      <c r="H169" s="216"/>
      <c r="I169" s="216"/>
      <c r="J169" s="216"/>
      <c r="V169" s="17"/>
      <c r="AC169" s="215"/>
      <c r="AD169" s="215"/>
      <c r="AE169" s="215"/>
    </row>
    <row r="170" spans="2:41">
      <c r="V170" s="17"/>
    </row>
    <row r="171" spans="2:41" ht="23.25">
      <c r="B171" s="22" t="s">
        <v>63</v>
      </c>
      <c r="V171" s="17"/>
    </row>
    <row r="172" spans="2:41" ht="23.2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>
      <c r="B173" s="1" t="s">
        <v>0</v>
      </c>
      <c r="C173" s="19">
        <f>H189</f>
        <v>170</v>
      </c>
      <c r="E173" s="217" t="s">
        <v>20</v>
      </c>
      <c r="F173" s="217"/>
      <c r="G173" s="217"/>
      <c r="H173" s="217"/>
      <c r="V173" s="17"/>
      <c r="X173" s="23" t="s">
        <v>32</v>
      </c>
      <c r="Y173" s="20">
        <f>IF(B172="PAGADO",0,C177)</f>
        <v>76.029999999999973</v>
      </c>
      <c r="AA173" s="217" t="s">
        <v>433</v>
      </c>
      <c r="AB173" s="217"/>
      <c r="AC173" s="217"/>
      <c r="AD173" s="217"/>
    </row>
    <row r="174" spans="2:41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434</v>
      </c>
      <c r="AL175" s="3"/>
      <c r="AM175" s="3"/>
      <c r="AN175" s="18">
        <v>600</v>
      </c>
      <c r="AO175" s="3"/>
    </row>
    <row r="176" spans="2:41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>
      <c r="B178" s="218" t="str">
        <f>IF(C177&lt;0,"NO PAGAR","COBRAR")</f>
        <v>COBRAR</v>
      </c>
      <c r="C178" s="218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>
      <c r="B179" s="210" t="s">
        <v>9</v>
      </c>
      <c r="C179" s="211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218" t="str">
        <f>IF(Y178&lt;0,"NO PAGAR","COBRAR")</f>
        <v>NO PAGAR</v>
      </c>
      <c r="Y179" s="218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210" t="s">
        <v>9</v>
      </c>
      <c r="Y180" s="211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450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2"/>
      <c r="C189" s="10"/>
      <c r="E189" s="212" t="s">
        <v>7</v>
      </c>
      <c r="F189" s="213"/>
      <c r="G189" s="214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446</v>
      </c>
      <c r="Y189" s="10">
        <v>50</v>
      </c>
      <c r="AA189" s="212" t="s">
        <v>7</v>
      </c>
      <c r="AB189" s="213"/>
      <c r="AC189" s="214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482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>
      <c r="B191" s="12"/>
      <c r="C191" s="10"/>
      <c r="N191" s="212" t="s">
        <v>7</v>
      </c>
      <c r="O191" s="213"/>
      <c r="P191" s="213"/>
      <c r="Q191" s="214"/>
      <c r="R191" s="18">
        <f>SUM(R175:R190)</f>
        <v>0</v>
      </c>
      <c r="S191" s="3"/>
      <c r="V191" s="17"/>
      <c r="X191" s="12"/>
      <c r="Y191" s="10"/>
      <c r="AJ191" s="212" t="s">
        <v>7</v>
      </c>
      <c r="AK191" s="213"/>
      <c r="AL191" s="213"/>
      <c r="AM191" s="214"/>
      <c r="AN191" s="18">
        <f>SUM(AN175:AN190)</f>
        <v>600</v>
      </c>
      <c r="AO191" s="3"/>
    </row>
    <row r="192" spans="2:41">
      <c r="B192" s="12"/>
      <c r="C192" s="10"/>
      <c r="V192" s="17"/>
      <c r="X192" s="12"/>
      <c r="Y192" s="10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E194" s="14"/>
      <c r="V194" s="17"/>
      <c r="X194" s="12"/>
      <c r="Y194" s="10"/>
      <c r="AA194" s="14"/>
    </row>
    <row r="195" spans="2:27">
      <c r="B195" s="12"/>
      <c r="C195" s="10"/>
      <c r="V195" s="17"/>
      <c r="X195" s="12"/>
      <c r="Y195" s="10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1"/>
      <c r="C198" s="10"/>
      <c r="V198" s="17"/>
      <c r="X198" s="12"/>
      <c r="Y198" s="10"/>
    </row>
    <row r="199" spans="2:27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>
      <c r="V200" s="17"/>
      <c r="X200" s="15" t="s">
        <v>18</v>
      </c>
      <c r="Y200" s="16">
        <f>SUM(Y181:Y199)</f>
        <v>772.75</v>
      </c>
    </row>
    <row r="201" spans="2:27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>
      <c r="E202" s="1" t="s">
        <v>19</v>
      </c>
      <c r="V202" s="17"/>
      <c r="AA202" s="1" t="s">
        <v>19</v>
      </c>
    </row>
    <row r="203" spans="2:27">
      <c r="V203" s="17"/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B208" s="17"/>
      <c r="C208" s="17"/>
      <c r="V208" s="17"/>
    </row>
    <row r="209" spans="1:4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V212" s="17"/>
    </row>
    <row r="213" spans="1:43">
      <c r="H213" s="216" t="s">
        <v>30</v>
      </c>
      <c r="I213" s="216"/>
      <c r="J213" s="216"/>
      <c r="V213" s="17"/>
      <c r="AA213" s="216" t="s">
        <v>31</v>
      </c>
      <c r="AB213" s="216"/>
      <c r="AC213" s="216"/>
    </row>
    <row r="214" spans="1:43">
      <c r="H214" s="216"/>
      <c r="I214" s="216"/>
      <c r="J214" s="216"/>
      <c r="V214" s="17"/>
      <c r="AA214" s="216"/>
      <c r="AB214" s="216"/>
      <c r="AC214" s="216"/>
    </row>
    <row r="215" spans="1:43">
      <c r="V215" s="17"/>
    </row>
    <row r="216" spans="1:43" ht="23.25">
      <c r="B216" s="24" t="s">
        <v>63</v>
      </c>
      <c r="V216" s="17"/>
    </row>
    <row r="217" spans="1:43" ht="23.2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>
      <c r="B218" s="1" t="s">
        <v>0</v>
      </c>
      <c r="C218" s="19">
        <f>H234</f>
        <v>510</v>
      </c>
      <c r="E218" s="217" t="s">
        <v>493</v>
      </c>
      <c r="F218" s="217"/>
      <c r="G218" s="217"/>
      <c r="H218" s="217"/>
      <c r="V218" s="17"/>
      <c r="X218" s="23" t="s">
        <v>32</v>
      </c>
      <c r="Y218" s="20">
        <f>IF(B239="PAGADO",0,C222)</f>
        <v>293.27999999999997</v>
      </c>
      <c r="AA218" s="217" t="s">
        <v>530</v>
      </c>
      <c r="AB218" s="217"/>
      <c r="AC218" s="217"/>
      <c r="AD218" s="217"/>
    </row>
    <row r="219" spans="1:43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>
      <c r="B220" s="1" t="s">
        <v>24</v>
      </c>
      <c r="C220" s="19">
        <f>IF(C217&gt;0,C217+C218,C218)</f>
        <v>510</v>
      </c>
      <c r="E220" s="4">
        <v>44968</v>
      </c>
      <c r="F220" s="3" t="s">
        <v>329</v>
      </c>
      <c r="G220" s="3" t="s">
        <v>331</v>
      </c>
      <c r="H220" s="5">
        <v>300</v>
      </c>
      <c r="N220" s="25">
        <v>45001</v>
      </c>
      <c r="O220" s="3" t="s">
        <v>314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520</v>
      </c>
      <c r="AL220" s="3">
        <v>2000</v>
      </c>
      <c r="AM220" s="3">
        <v>1169</v>
      </c>
      <c r="AN220" s="18">
        <v>2000</v>
      </c>
      <c r="AO220" s="3"/>
    </row>
    <row r="221" spans="1:43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442</v>
      </c>
      <c r="AD221" s="5">
        <v>170</v>
      </c>
      <c r="AJ221" s="3"/>
      <c r="AK221" s="3"/>
      <c r="AL221" s="3"/>
      <c r="AM221" s="3"/>
      <c r="AN221" s="18"/>
      <c r="AO221" s="3"/>
    </row>
    <row r="222" spans="1:43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>
      <c r="B224" s="219" t="str">
        <f>IF(C222&lt;0,"NO PAGAR","COBRAR'")</f>
        <v>COBRAR'</v>
      </c>
      <c r="C224" s="219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219" t="str">
        <f>IF(Y223&lt;0,"NO PAGAR","COBRAR'")</f>
        <v>NO PAGAR</v>
      </c>
      <c r="Y224" s="219"/>
      <c r="AA224" s="4">
        <v>44945</v>
      </c>
      <c r="AB224" s="3" t="s">
        <v>549</v>
      </c>
      <c r="AC224" s="3" t="s">
        <v>331</v>
      </c>
      <c r="AD224" s="5">
        <v>400</v>
      </c>
      <c r="AJ224" s="3"/>
      <c r="AK224" s="3"/>
      <c r="AL224" s="3"/>
      <c r="AM224" s="3"/>
      <c r="AN224" s="18"/>
      <c r="AO224" s="3"/>
    </row>
    <row r="225" spans="2:41">
      <c r="B225" s="210" t="s">
        <v>9</v>
      </c>
      <c r="C225" s="211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210" t="s">
        <v>9</v>
      </c>
      <c r="Y226" s="211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17</v>
      </c>
      <c r="C234" s="10"/>
      <c r="E234" s="212" t="s">
        <v>7</v>
      </c>
      <c r="F234" s="213"/>
      <c r="G234" s="214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212" t="s">
        <v>7</v>
      </c>
      <c r="AB234" s="213"/>
      <c r="AC234" s="214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526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>
      <c r="B236" s="12"/>
      <c r="C236" s="10"/>
      <c r="N236" s="212" t="s">
        <v>7</v>
      </c>
      <c r="O236" s="213"/>
      <c r="P236" s="213"/>
      <c r="Q236" s="214"/>
      <c r="R236" s="18">
        <f>SUM(R220:R235)</f>
        <v>100</v>
      </c>
      <c r="S236" s="3"/>
      <c r="V236" s="17"/>
      <c r="X236" s="12" t="s">
        <v>555</v>
      </c>
      <c r="Y236" s="10">
        <v>150.93</v>
      </c>
      <c r="AJ236" s="212" t="s">
        <v>7</v>
      </c>
      <c r="AK236" s="213"/>
      <c r="AL236" s="213"/>
      <c r="AM236" s="214"/>
      <c r="AN236" s="18">
        <f>SUM(AN220:AN235)</f>
        <v>2000</v>
      </c>
      <c r="AO236" s="3"/>
    </row>
    <row r="237" spans="2:41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E239" s="14"/>
      <c r="V239" s="17"/>
      <c r="X239" s="12"/>
      <c r="Y239" s="10"/>
      <c r="AA239" s="14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1"/>
      <c r="C244" s="10"/>
      <c r="V244" s="17"/>
      <c r="X244" s="12"/>
      <c r="Y244" s="10"/>
    </row>
    <row r="245" spans="2:27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>
      <c r="E247" s="1" t="s">
        <v>19</v>
      </c>
      <c r="V247" s="17"/>
      <c r="AA247" s="1" t="s">
        <v>19</v>
      </c>
    </row>
    <row r="248" spans="2:27">
      <c r="V248" s="17"/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  <c r="AC259" s="215" t="s">
        <v>29</v>
      </c>
      <c r="AD259" s="215"/>
      <c r="AE259" s="215"/>
    </row>
    <row r="260" spans="2:41">
      <c r="H260" s="216" t="s">
        <v>28</v>
      </c>
      <c r="I260" s="216"/>
      <c r="J260" s="216"/>
      <c r="V260" s="17"/>
      <c r="AC260" s="215"/>
      <c r="AD260" s="215"/>
      <c r="AE260" s="215"/>
    </row>
    <row r="261" spans="2:41">
      <c r="H261" s="216"/>
      <c r="I261" s="216"/>
      <c r="J261" s="216"/>
      <c r="V261" s="17"/>
      <c r="AC261" s="215"/>
      <c r="AD261" s="215"/>
      <c r="AE261" s="215"/>
    </row>
    <row r="262" spans="2:41">
      <c r="V262" s="17"/>
    </row>
    <row r="263" spans="2:41" ht="23.25">
      <c r="B263" s="22" t="s">
        <v>65</v>
      </c>
      <c r="V263" s="17"/>
    </row>
    <row r="264" spans="2:41" ht="23.2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>
      <c r="B265" s="1" t="s">
        <v>0</v>
      </c>
      <c r="C265" s="19">
        <f>H281</f>
        <v>1060</v>
      </c>
      <c r="E265" s="217" t="s">
        <v>590</v>
      </c>
      <c r="F265" s="217"/>
      <c r="G265" s="217"/>
      <c r="H265" s="217"/>
      <c r="V265" s="17"/>
      <c r="X265" s="23" t="s">
        <v>32</v>
      </c>
      <c r="Y265" s="20">
        <f>IF(B264="PAGADO",0,C269)</f>
        <v>205.25000000000011</v>
      </c>
      <c r="AA265" s="217" t="s">
        <v>433</v>
      </c>
      <c r="AB265" s="217"/>
      <c r="AC265" s="217"/>
      <c r="AD265" s="217"/>
    </row>
    <row r="266" spans="2:41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568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377</v>
      </c>
      <c r="AD267" s="5">
        <v>220</v>
      </c>
      <c r="AJ267" s="3"/>
      <c r="AK267" s="3"/>
      <c r="AL267" s="3"/>
      <c r="AM267" s="3"/>
      <c r="AN267" s="18"/>
      <c r="AO267" s="3"/>
    </row>
    <row r="268" spans="2:41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593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>
      <c r="B270" s="218" t="str">
        <f>IF(C269&lt;0,"NO PAGAR","COBRAR")</f>
        <v>COBRAR</v>
      </c>
      <c r="C270" s="218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210" t="s">
        <v>9</v>
      </c>
      <c r="C271" s="211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218" t="str">
        <f>IF(Y270&lt;0,"NO PAGAR","COBRAR")</f>
        <v>COBRAR</v>
      </c>
      <c r="Y271" s="218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210" t="s">
        <v>9</v>
      </c>
      <c r="Y272" s="211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626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570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2"/>
      <c r="C281" s="10"/>
      <c r="E281" s="212" t="s">
        <v>7</v>
      </c>
      <c r="F281" s="213"/>
      <c r="G281" s="214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212" t="s">
        <v>7</v>
      </c>
      <c r="AB281" s="213"/>
      <c r="AC281" s="214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>
      <c r="B283" s="12"/>
      <c r="C283" s="10"/>
      <c r="N283" s="212" t="s">
        <v>7</v>
      </c>
      <c r="O283" s="213"/>
      <c r="P283" s="213"/>
      <c r="Q283" s="214"/>
      <c r="R283" s="18">
        <f>SUM(R267:R282)</f>
        <v>40</v>
      </c>
      <c r="S283" s="3"/>
      <c r="V283" s="17"/>
      <c r="X283" s="12"/>
      <c r="Y283" s="10"/>
      <c r="AJ283" s="212" t="s">
        <v>7</v>
      </c>
      <c r="AK283" s="213"/>
      <c r="AL283" s="213"/>
      <c r="AM283" s="214"/>
      <c r="AN283" s="18">
        <f>SUM(AN267:AN282)</f>
        <v>0</v>
      </c>
      <c r="AO283" s="3"/>
    </row>
    <row r="284" spans="2:41">
      <c r="B284" s="12"/>
      <c r="C284" s="10"/>
      <c r="V284" s="17"/>
      <c r="X284" s="12"/>
      <c r="Y284" s="10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1"/>
      <c r="C290" s="10"/>
      <c r="V290" s="17"/>
      <c r="X290" s="12"/>
      <c r="Y290" s="10"/>
    </row>
    <row r="291" spans="1:43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>
      <c r="V292" s="17"/>
      <c r="X292" s="15" t="s">
        <v>18</v>
      </c>
      <c r="Y292" s="16">
        <f>SUM(Y273:Y291)</f>
        <v>124.25</v>
      </c>
    </row>
    <row r="293" spans="1:43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>
      <c r="E294" s="1" t="s">
        <v>19</v>
      </c>
      <c r="V294" s="17"/>
      <c r="AA294" s="1" t="s">
        <v>19</v>
      </c>
    </row>
    <row r="295" spans="1:43">
      <c r="V295" s="17"/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V304" s="17"/>
    </row>
    <row r="305" spans="2:41">
      <c r="H305" s="216" t="s">
        <v>30</v>
      </c>
      <c r="I305" s="216"/>
      <c r="J305" s="216"/>
      <c r="V305" s="17"/>
      <c r="AA305" s="216" t="s">
        <v>31</v>
      </c>
      <c r="AB305" s="216"/>
      <c r="AC305" s="216"/>
    </row>
    <row r="306" spans="2:41">
      <c r="H306" s="216"/>
      <c r="I306" s="216"/>
      <c r="J306" s="216"/>
      <c r="V306" s="17"/>
      <c r="AA306" s="216"/>
      <c r="AB306" s="216"/>
      <c r="AC306" s="216"/>
    </row>
    <row r="307" spans="2:41">
      <c r="V307" s="17"/>
    </row>
    <row r="308" spans="2:41">
      <c r="V308" s="17"/>
    </row>
    <row r="309" spans="2:41" ht="23.25">
      <c r="B309" s="24" t="s">
        <v>65</v>
      </c>
      <c r="V309" s="17"/>
      <c r="X309" s="22" t="s">
        <v>65</v>
      </c>
    </row>
    <row r="310" spans="2:41" ht="23.25">
      <c r="B310" s="23" t="s">
        <v>32</v>
      </c>
      <c r="C310" s="20">
        <f>IF(X265="PAGADO",0,Y270)</f>
        <v>651.00000000000011</v>
      </c>
      <c r="E310" s="217" t="s">
        <v>433</v>
      </c>
      <c r="F310" s="217"/>
      <c r="G310" s="217"/>
      <c r="H310" s="217"/>
      <c r="V310" s="17"/>
      <c r="X310" s="23" t="s">
        <v>32</v>
      </c>
      <c r="Y310" s="20">
        <f>IF(B1019="PAGADO",0,C315)</f>
        <v>-647.71</v>
      </c>
      <c r="AA310" s="217" t="s">
        <v>700</v>
      </c>
      <c r="AB310" s="217"/>
      <c r="AC310" s="217"/>
      <c r="AD310" s="217"/>
    </row>
    <row r="311" spans="2:41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>
      <c r="C312" s="20"/>
      <c r="E312" s="4">
        <v>44999</v>
      </c>
      <c r="F312" s="3" t="s">
        <v>641</v>
      </c>
      <c r="G312" s="3" t="s">
        <v>642</v>
      </c>
      <c r="H312" s="5">
        <v>150</v>
      </c>
      <c r="N312" s="25">
        <v>45033</v>
      </c>
      <c r="O312" s="3" t="s">
        <v>431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>
      <c r="B313" s="1" t="s">
        <v>24</v>
      </c>
      <c r="C313" s="19">
        <f>IF(C310&gt;0,C310+C311,C311)</f>
        <v>2321</v>
      </c>
      <c r="E313" s="4">
        <v>45001</v>
      </c>
      <c r="F313" s="3" t="s">
        <v>329</v>
      </c>
      <c r="G313" s="3" t="s">
        <v>643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" t="s">
        <v>9</v>
      </c>
      <c r="C314" s="20">
        <f>C338</f>
        <v>2968.71</v>
      </c>
      <c r="E314" s="4">
        <v>45005</v>
      </c>
      <c r="F314" s="3" t="s">
        <v>329</v>
      </c>
      <c r="G314" s="3" t="s">
        <v>331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-647.71</v>
      </c>
      <c r="E315" s="4">
        <v>45011</v>
      </c>
      <c r="F315" s="3" t="s">
        <v>329</v>
      </c>
      <c r="G315" s="3" t="s">
        <v>643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219" t="str">
        <f>IF(Y315&lt;0,"NO PAGAR","COBRAR'")</f>
        <v>NO PAGAR</v>
      </c>
      <c r="Y316" s="219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219" t="str">
        <f>IF(C315&lt;0,"NO PAGAR","COBRAR'")</f>
        <v>NO PAGAR</v>
      </c>
      <c r="C317" s="219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210" t="s">
        <v>9</v>
      </c>
      <c r="C318" s="211"/>
      <c r="E318" s="4">
        <v>44985</v>
      </c>
      <c r="F318" s="3" t="s">
        <v>664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210" t="s">
        <v>9</v>
      </c>
      <c r="Y318" s="211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668</v>
      </c>
      <c r="C326" s="10">
        <v>47.05</v>
      </c>
      <c r="E326" s="212" t="s">
        <v>7</v>
      </c>
      <c r="F326" s="213"/>
      <c r="G326" s="214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212" t="s">
        <v>7</v>
      </c>
      <c r="AB326" s="213"/>
      <c r="AC326" s="214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>
      <c r="B327" s="11" t="s">
        <v>670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694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>
      <c r="B328" s="12"/>
      <c r="C328" s="10"/>
      <c r="N328" s="212" t="s">
        <v>7</v>
      </c>
      <c r="O328" s="213"/>
      <c r="P328" s="213"/>
      <c r="Q328" s="214"/>
      <c r="R328" s="18">
        <f>SUM(R312:R327)</f>
        <v>2600</v>
      </c>
      <c r="S328" s="3"/>
      <c r="V328" s="17"/>
      <c r="X328" s="12"/>
      <c r="Y328" s="10"/>
      <c r="AJ328" s="212" t="s">
        <v>7</v>
      </c>
      <c r="AK328" s="213"/>
      <c r="AL328" s="213"/>
      <c r="AM328" s="214"/>
      <c r="AN328" s="18">
        <f>SUM(AN312:AN327)</f>
        <v>0</v>
      </c>
      <c r="AO328" s="3"/>
    </row>
    <row r="329" spans="2:41">
      <c r="B329" s="12"/>
      <c r="C329" s="10"/>
      <c r="V329" s="17"/>
      <c r="X329" s="12"/>
      <c r="Y329" s="10"/>
    </row>
    <row r="330" spans="2:41" ht="15.75" customHeight="1">
      <c r="B330" s="12"/>
      <c r="C330" s="10"/>
      <c r="V330" s="17"/>
      <c r="X330" s="12"/>
      <c r="Y330" s="10"/>
    </row>
    <row r="331" spans="2:41">
      <c r="B331" s="12"/>
      <c r="C331" s="10"/>
      <c r="E331" s="14"/>
      <c r="V331" s="17"/>
      <c r="X331" s="12"/>
      <c r="Y331" s="10"/>
    </row>
    <row r="332" spans="2:41">
      <c r="B332" s="12"/>
      <c r="C332" s="10"/>
      <c r="V332" s="17"/>
      <c r="X332" s="11"/>
      <c r="Y332" s="10"/>
    </row>
    <row r="333" spans="2:41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>
      <c r="B334" s="12"/>
      <c r="C334" s="10"/>
      <c r="V334" s="17"/>
      <c r="AA334" s="1" t="s">
        <v>19</v>
      </c>
    </row>
    <row r="335" spans="2:41">
      <c r="B335" s="12"/>
      <c r="C335" s="10"/>
      <c r="V335" s="17"/>
    </row>
    <row r="336" spans="2:41">
      <c r="B336" s="12"/>
      <c r="C336" s="10"/>
      <c r="V336" s="17"/>
    </row>
    <row r="337" spans="2:41">
      <c r="B337" s="11"/>
      <c r="C337" s="10"/>
      <c r="V337" s="17"/>
    </row>
    <row r="338" spans="2:41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>
      <c r="E339" s="1" t="s">
        <v>19</v>
      </c>
      <c r="V339" s="17"/>
    </row>
    <row r="340" spans="2:41">
      <c r="V340" s="17"/>
    </row>
    <row r="341" spans="2:41">
      <c r="V341" s="17"/>
    </row>
    <row r="342" spans="2:41">
      <c r="V342" s="17"/>
    </row>
    <row r="343" spans="2:41">
      <c r="V343" s="17"/>
    </row>
    <row r="344" spans="2:41">
      <c r="V344" s="17"/>
    </row>
    <row r="345" spans="2:41">
      <c r="H345" s="216" t="s">
        <v>28</v>
      </c>
      <c r="I345" s="216"/>
      <c r="J345" s="216"/>
      <c r="V345" s="17"/>
    </row>
    <row r="346" spans="2:41">
      <c r="H346" s="216"/>
      <c r="I346" s="216"/>
      <c r="J346" s="216"/>
      <c r="V346" s="17"/>
    </row>
    <row r="347" spans="2:41">
      <c r="V347" s="17"/>
      <c r="X347" s="229" t="s">
        <v>64</v>
      </c>
      <c r="AB347" s="223" t="s">
        <v>29</v>
      </c>
      <c r="AC347" s="223"/>
      <c r="AD347" s="223"/>
    </row>
    <row r="348" spans="2:41">
      <c r="V348" s="17"/>
      <c r="X348" s="229"/>
      <c r="AB348" s="223"/>
      <c r="AC348" s="223"/>
      <c r="AD348" s="223"/>
    </row>
    <row r="349" spans="2:41" ht="23.25">
      <c r="B349" s="22" t="s">
        <v>64</v>
      </c>
      <c r="V349" s="17"/>
      <c r="X349" s="229"/>
      <c r="AB349" s="223"/>
      <c r="AC349" s="223"/>
      <c r="AD349" s="223"/>
    </row>
    <row r="350" spans="2:41" ht="23.25">
      <c r="B350" s="23" t="s">
        <v>32</v>
      </c>
      <c r="C350" s="20">
        <f>IF(X310="PAGADO",0,Y315)</f>
        <v>-785.77</v>
      </c>
      <c r="E350" s="217" t="s">
        <v>433</v>
      </c>
      <c r="F350" s="217"/>
      <c r="G350" s="217"/>
      <c r="H350" s="217"/>
      <c r="V350" s="17"/>
      <c r="X350" s="23" t="s">
        <v>32</v>
      </c>
      <c r="Y350" s="20">
        <f>IF(B350="PAGADO",0,C355)</f>
        <v>-215.76999999999998</v>
      </c>
      <c r="AA350" s="217" t="s">
        <v>700</v>
      </c>
      <c r="AB350" s="217"/>
      <c r="AC350" s="217"/>
      <c r="AD350" s="217"/>
    </row>
    <row r="351" spans="2:41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629</v>
      </c>
      <c r="AD352" s="5">
        <v>200</v>
      </c>
      <c r="AJ352" s="3"/>
      <c r="AK352" s="3"/>
      <c r="AL352" s="3"/>
      <c r="AM352" s="3"/>
      <c r="AN352" s="18"/>
      <c r="AO352" s="3"/>
    </row>
    <row r="353" spans="2:4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8">
        <v>580</v>
      </c>
      <c r="AJ353" s="3"/>
      <c r="AK353" s="3"/>
      <c r="AL353" s="3"/>
      <c r="AM353" s="3"/>
      <c r="AN353" s="18"/>
      <c r="AO353" s="3"/>
    </row>
    <row r="354" spans="2:4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8">
        <v>170</v>
      </c>
      <c r="AJ354" s="3"/>
      <c r="AK354" s="3"/>
      <c r="AL354" s="3"/>
      <c r="AM354" s="3"/>
      <c r="AN354" s="18"/>
      <c r="AO354" s="3"/>
    </row>
    <row r="355" spans="2:45">
      <c r="B355" s="6" t="s">
        <v>25</v>
      </c>
      <c r="C355" s="21">
        <f>C353-C354</f>
        <v>-215.76999999999998</v>
      </c>
      <c r="E355" s="4">
        <v>44967</v>
      </c>
      <c r="F355" s="3" t="s">
        <v>708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757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>
      <c r="B356" s="218" t="str">
        <f>IF(C355&lt;0,"NO PAGAR","COBRAR")</f>
        <v>NO PAGAR</v>
      </c>
      <c r="C356" s="218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218" t="str">
        <f>IF(Y355&lt;0,"NO PAGAR","COBRAR")</f>
        <v>COBRAR</v>
      </c>
      <c r="Y356" s="218"/>
      <c r="AA356" s="4">
        <v>45007</v>
      </c>
      <c r="AB356" s="3" t="s">
        <v>757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>
      <c r="B357" s="210" t="s">
        <v>9</v>
      </c>
      <c r="C357" s="211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210" t="s">
        <v>9</v>
      </c>
      <c r="Y357" s="211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212" t="s">
        <v>7</v>
      </c>
      <c r="AK361" s="213"/>
      <c r="AL361" s="213"/>
      <c r="AM361" s="214"/>
      <c r="AN361" s="18">
        <f>SUM(AN352:AN360)</f>
        <v>0</v>
      </c>
      <c r="AO361" s="3"/>
    </row>
    <row r="362" spans="2:4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763</v>
      </c>
      <c r="Y363" s="10">
        <v>58.92</v>
      </c>
      <c r="AA363" s="4"/>
      <c r="AB363" s="3"/>
      <c r="AC363" s="3"/>
      <c r="AD363" s="5"/>
      <c r="AH363" s="65" t="s">
        <v>468</v>
      </c>
      <c r="AI363" s="100">
        <v>24422</v>
      </c>
      <c r="AJ363" s="67" t="s">
        <v>471</v>
      </c>
      <c r="AK363" s="68">
        <v>45036</v>
      </c>
      <c r="AL363" s="65">
        <v>1716325822</v>
      </c>
      <c r="AM363" s="65" t="s">
        <v>20</v>
      </c>
      <c r="AN363" s="107" t="s">
        <v>474</v>
      </c>
      <c r="AO363" s="65">
        <v>565656</v>
      </c>
      <c r="AP363" s="69">
        <v>47.432000000000002</v>
      </c>
      <c r="AQ363" s="69">
        <v>83.01</v>
      </c>
      <c r="AR363" s="66"/>
      <c r="AS363" s="65"/>
    </row>
    <row r="364" spans="2:4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0" t="s">
        <v>468</v>
      </c>
      <c r="AI364" s="99">
        <v>24520</v>
      </c>
      <c r="AJ364" s="62" t="s">
        <v>471</v>
      </c>
      <c r="AK364" s="63">
        <v>45040</v>
      </c>
      <c r="AL364" s="60">
        <v>1716325822</v>
      </c>
      <c r="AM364" s="60" t="s">
        <v>743</v>
      </c>
      <c r="AN364" s="106" t="s">
        <v>474</v>
      </c>
      <c r="AO364" s="60">
        <v>55555</v>
      </c>
      <c r="AP364" s="64">
        <v>41.527000000000001</v>
      </c>
      <c r="AQ364" s="64">
        <v>72.67</v>
      </c>
      <c r="AR364" s="61"/>
      <c r="AS364" s="60"/>
    </row>
    <row r="365" spans="2:4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5" t="s">
        <v>468</v>
      </c>
      <c r="AI365" s="100">
        <v>24604</v>
      </c>
      <c r="AJ365" s="67" t="s">
        <v>471</v>
      </c>
      <c r="AK365" s="68">
        <v>45042</v>
      </c>
      <c r="AL365" s="65">
        <v>1716325822</v>
      </c>
      <c r="AM365" s="65" t="s">
        <v>20</v>
      </c>
      <c r="AN365" s="107" t="s">
        <v>474</v>
      </c>
      <c r="AO365" s="65">
        <v>999</v>
      </c>
      <c r="AP365" s="69">
        <v>21.148</v>
      </c>
      <c r="AQ365" s="69">
        <v>37.01</v>
      </c>
      <c r="AR365" s="66"/>
      <c r="AS365" s="65"/>
    </row>
    <row r="366" spans="2:45">
      <c r="B366" s="11" t="s">
        <v>17</v>
      </c>
      <c r="C366" s="10"/>
      <c r="E366" s="212" t="s">
        <v>7</v>
      </c>
      <c r="F366" s="213"/>
      <c r="G366" s="214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212" t="s">
        <v>7</v>
      </c>
      <c r="AB366" s="213"/>
      <c r="AC366" s="214"/>
      <c r="AD366" s="5">
        <f>SUM(AD352:AD365)</f>
        <v>1340</v>
      </c>
      <c r="AR366">
        <f>SUM(AQ363:AQ365)</f>
        <v>192.69</v>
      </c>
    </row>
    <row r="367" spans="2:4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>
      <c r="B368" s="12"/>
      <c r="C368" s="10"/>
      <c r="N368" s="212" t="s">
        <v>7</v>
      </c>
      <c r="O368" s="213"/>
      <c r="P368" s="213"/>
      <c r="Q368" s="214"/>
      <c r="R368" s="18">
        <f>SUM(R352:R367)</f>
        <v>0</v>
      </c>
      <c r="S368" s="3"/>
      <c r="V368" s="17"/>
      <c r="X368" s="12"/>
      <c r="Y368" s="10"/>
    </row>
    <row r="369" spans="1:43">
      <c r="B369" s="12"/>
      <c r="C369" s="10"/>
      <c r="V369" s="17"/>
      <c r="X369" s="12"/>
      <c r="Y369" s="10"/>
    </row>
    <row r="370" spans="1:43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>
      <c r="D372" t="s">
        <v>22</v>
      </c>
      <c r="E372" t="s">
        <v>21</v>
      </c>
      <c r="V372" s="17"/>
    </row>
    <row r="373" spans="1:43">
      <c r="E373" s="1" t="s">
        <v>19</v>
      </c>
      <c r="V373" s="17"/>
    </row>
    <row r="374" spans="1:43">
      <c r="V374" s="17"/>
    </row>
    <row r="375" spans="1:43">
      <c r="V375" s="17"/>
    </row>
    <row r="376" spans="1:43">
      <c r="V376" s="17"/>
    </row>
    <row r="377" spans="1:43">
      <c r="V377" s="17"/>
    </row>
    <row r="378" spans="1:43">
      <c r="V378" s="17"/>
    </row>
    <row r="379" spans="1:43">
      <c r="V379" s="17"/>
    </row>
    <row r="380" spans="1:4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>
      <c r="V383" s="17"/>
    </row>
    <row r="384" spans="1:43">
      <c r="H384" s="216" t="s">
        <v>30</v>
      </c>
      <c r="I384" s="216"/>
      <c r="J384" s="216"/>
      <c r="V384" s="17"/>
      <c r="AA384" s="216" t="s">
        <v>31</v>
      </c>
      <c r="AB384" s="216"/>
      <c r="AC384" s="216"/>
    </row>
    <row r="385" spans="2:41">
      <c r="H385" s="216"/>
      <c r="I385" s="216"/>
      <c r="J385" s="216"/>
      <c r="V385" s="17"/>
      <c r="AA385" s="216"/>
      <c r="AB385" s="216"/>
      <c r="AC385" s="216"/>
    </row>
    <row r="386" spans="2:41">
      <c r="V386" s="17"/>
    </row>
    <row r="387" spans="2:41">
      <c r="V387" s="17"/>
    </row>
    <row r="388" spans="2:41" ht="23.25">
      <c r="B388" s="24" t="s">
        <v>64</v>
      </c>
      <c r="V388" s="17"/>
      <c r="X388" s="22" t="s">
        <v>64</v>
      </c>
    </row>
    <row r="389" spans="2:41" ht="23.25">
      <c r="B389" s="23" t="s">
        <v>32</v>
      </c>
      <c r="C389" s="20">
        <f>IF(X350="PAGADO",0,Y355)</f>
        <v>807.62</v>
      </c>
      <c r="E389" s="217" t="s">
        <v>776</v>
      </c>
      <c r="F389" s="217"/>
      <c r="G389" s="217"/>
      <c r="H389" s="217"/>
      <c r="V389" s="17"/>
      <c r="X389" s="23" t="s">
        <v>32</v>
      </c>
      <c r="Y389" s="20">
        <f>IF(B1112="PAGADO",0,C394)</f>
        <v>-132.38000000000011</v>
      </c>
      <c r="AA389" s="217" t="s">
        <v>840</v>
      </c>
      <c r="AB389" s="217"/>
      <c r="AC389" s="217"/>
      <c r="AD389" s="217"/>
    </row>
    <row r="390" spans="2:41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775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855</v>
      </c>
      <c r="AL391" s="3"/>
      <c r="AM391" s="3"/>
      <c r="AN391" s="18">
        <v>20</v>
      </c>
      <c r="AO391" s="3"/>
    </row>
    <row r="392" spans="2:41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787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219" t="str">
        <f>IF(Y394&lt;0,"NO PAGAR","COBRAR'")</f>
        <v>COBRAR'</v>
      </c>
      <c r="Y395" s="219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>
      <c r="B396" s="219" t="str">
        <f>IF(C394&lt;0,"NO PAGAR","COBRAR'")</f>
        <v>NO PAGAR</v>
      </c>
      <c r="C396" s="219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210" t="s">
        <v>9</v>
      </c>
      <c r="C397" s="211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210" t="s">
        <v>9</v>
      </c>
      <c r="Y397" s="211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212" t="s">
        <v>7</v>
      </c>
      <c r="AK399" s="213"/>
      <c r="AL399" s="213"/>
      <c r="AM399" s="214"/>
      <c r="AN399" s="18">
        <f>SUM(AN391:AN398)</f>
        <v>20</v>
      </c>
      <c r="AO399" s="3"/>
    </row>
    <row r="400" spans="2:41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7" t="s">
        <v>833</v>
      </c>
      <c r="AK401" s="117" t="s">
        <v>471</v>
      </c>
      <c r="AL401" s="117" t="s">
        <v>474</v>
      </c>
      <c r="AM401" s="118">
        <v>79.12</v>
      </c>
      <c r="AN401" s="119">
        <v>45.21</v>
      </c>
      <c r="AO401" s="119">
        <v>84571</v>
      </c>
    </row>
    <row r="402" spans="2:41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7" t="s">
        <v>834</v>
      </c>
      <c r="AK402" s="117" t="s">
        <v>471</v>
      </c>
      <c r="AL402" s="117" t="s">
        <v>474</v>
      </c>
      <c r="AM402" s="118">
        <v>74.650000000000006</v>
      </c>
      <c r="AN402" s="119">
        <v>42.656999999999996</v>
      </c>
      <c r="AO402" s="119">
        <v>5555</v>
      </c>
    </row>
    <row r="403" spans="2:41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7" t="s">
        <v>829</v>
      </c>
      <c r="AK403" s="117" t="s">
        <v>471</v>
      </c>
      <c r="AL403" s="117" t="s">
        <v>474</v>
      </c>
      <c r="AM403" s="118">
        <v>41.28</v>
      </c>
      <c r="AN403" s="119">
        <v>23.591000000000001</v>
      </c>
      <c r="AO403" s="119">
        <v>0</v>
      </c>
    </row>
    <row r="404" spans="2:41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>
      <c r="B405" s="11" t="s">
        <v>16</v>
      </c>
      <c r="C405" s="10"/>
      <c r="E405" s="212" t="s">
        <v>7</v>
      </c>
      <c r="F405" s="213"/>
      <c r="G405" s="214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212" t="s">
        <v>7</v>
      </c>
      <c r="AB405" s="213"/>
      <c r="AC405" s="214"/>
      <c r="AD405" s="5">
        <f>SUM(AD391:AD404)</f>
        <v>890</v>
      </c>
    </row>
    <row r="406" spans="2:41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838</v>
      </c>
      <c r="Y406" s="10">
        <v>195.05</v>
      </c>
      <c r="AA406" s="13"/>
      <c r="AB406" s="13"/>
      <c r="AC406" s="13"/>
    </row>
    <row r="407" spans="2:41">
      <c r="B407" s="12"/>
      <c r="C407" s="10"/>
      <c r="N407" s="212" t="s">
        <v>7</v>
      </c>
      <c r="O407" s="213"/>
      <c r="P407" s="213"/>
      <c r="Q407" s="214"/>
      <c r="R407" s="18">
        <f>SUM(R391:R406)</f>
        <v>1600</v>
      </c>
      <c r="S407" s="3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E410" s="14"/>
      <c r="V410" s="17"/>
      <c r="X410" s="12"/>
      <c r="Y410" s="10"/>
      <c r="AA410" s="14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>
      <c r="E413" s="1" t="s">
        <v>19</v>
      </c>
      <c r="V413" s="17"/>
      <c r="AA413" s="1" t="s">
        <v>19</v>
      </c>
    </row>
    <row r="414" spans="2:41">
      <c r="V414" s="17"/>
    </row>
    <row r="415" spans="2:41">
      <c r="V415" s="17"/>
    </row>
    <row r="416" spans="2:41">
      <c r="V416" s="17"/>
    </row>
    <row r="417" spans="2:41">
      <c r="V417" s="17"/>
    </row>
    <row r="418" spans="2:41" ht="15" customHeight="1">
      <c r="V418" s="17"/>
      <c r="AC418" s="24"/>
      <c r="AD418" s="24"/>
      <c r="AE418" s="24"/>
    </row>
    <row r="419" spans="2:41" ht="15" customHeight="1">
      <c r="H419" s="216" t="s">
        <v>28</v>
      </c>
      <c r="I419" s="216"/>
      <c r="J419" s="216"/>
      <c r="V419" s="17"/>
      <c r="AC419" s="24"/>
      <c r="AD419" s="24"/>
      <c r="AE419" s="24"/>
    </row>
    <row r="420" spans="2:41" ht="15" customHeight="1">
      <c r="H420" s="216"/>
      <c r="I420" s="216"/>
      <c r="J420" s="216"/>
      <c r="V420" s="17"/>
      <c r="AC420" s="24"/>
      <c r="AD420" s="24"/>
      <c r="AE420" s="24"/>
    </row>
    <row r="421" spans="2:41" ht="23.25">
      <c r="V421" s="17"/>
      <c r="AB421" s="215" t="s">
        <v>29</v>
      </c>
      <c r="AC421" s="215"/>
    </row>
    <row r="422" spans="2:41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>
      <c r="B423" s="22" t="s">
        <v>66</v>
      </c>
      <c r="V423" s="17"/>
      <c r="X423" s="22" t="s">
        <v>66</v>
      </c>
      <c r="AJ423" s="25">
        <v>45085</v>
      </c>
      <c r="AK423" s="3" t="s">
        <v>914</v>
      </c>
      <c r="AL423" s="3"/>
      <c r="AM423" s="3"/>
      <c r="AN423" s="18">
        <v>100</v>
      </c>
      <c r="AO423" s="3"/>
    </row>
    <row r="424" spans="2:41" ht="23.25">
      <c r="B424" s="23" t="s">
        <v>32</v>
      </c>
      <c r="C424" s="20">
        <f>IF(X389="PAGADO",0,Y394)</f>
        <v>542.56999999999994</v>
      </c>
      <c r="E424" s="217" t="s">
        <v>776</v>
      </c>
      <c r="F424" s="217"/>
      <c r="G424" s="217"/>
      <c r="H424" s="217"/>
      <c r="V424" s="17"/>
      <c r="X424" s="23" t="s">
        <v>32</v>
      </c>
      <c r="Y424" s="20">
        <f>IF(B424="PAGADO",0,C429)</f>
        <v>233.90999999999997</v>
      </c>
      <c r="AA424" s="217" t="s">
        <v>433</v>
      </c>
      <c r="AB424" s="217"/>
      <c r="AC424" s="217"/>
      <c r="AD424" s="217"/>
      <c r="AJ424" s="3"/>
      <c r="AK424" s="3"/>
      <c r="AL424" s="3"/>
      <c r="AM424" s="3"/>
      <c r="AN424" s="18"/>
      <c r="AO424" s="3"/>
    </row>
    <row r="425" spans="2:41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>
      <c r="C426" s="20"/>
      <c r="E426" s="4">
        <v>44972</v>
      </c>
      <c r="F426" s="3" t="s">
        <v>868</v>
      </c>
      <c r="G426" s="3" t="s">
        <v>869</v>
      </c>
      <c r="H426" s="5">
        <v>170</v>
      </c>
      <c r="N426" s="25">
        <v>45078</v>
      </c>
      <c r="O426" s="3" t="s">
        <v>873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874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>
      <c r="B430" s="218" t="str">
        <f>IF(C429&lt;0,"NO PAGAR","COBRAR")</f>
        <v>COBRAR</v>
      </c>
      <c r="C430" s="218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218" t="str">
        <f>IF(Y429&lt;0,"NO PAGAR","COBRAR")</f>
        <v>COBRAR</v>
      </c>
      <c r="Y430" s="218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210" t="s">
        <v>9</v>
      </c>
      <c r="C431" s="211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210" t="s">
        <v>9</v>
      </c>
      <c r="Y431" s="211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883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>
      <c r="B439" s="11" t="s">
        <v>864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212" t="s">
        <v>7</v>
      </c>
      <c r="AK439" s="213"/>
      <c r="AL439" s="213"/>
      <c r="AM439" s="214"/>
      <c r="AN439" s="18">
        <f>SUM(AN423:AN438)</f>
        <v>100</v>
      </c>
      <c r="AO439" s="3"/>
    </row>
    <row r="440" spans="2:42" ht="45">
      <c r="B440" s="11" t="s">
        <v>17</v>
      </c>
      <c r="C440" s="10"/>
      <c r="E440" s="212" t="s">
        <v>7</v>
      </c>
      <c r="F440" s="213"/>
      <c r="G440" s="214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912</v>
      </c>
      <c r="Y440" s="10">
        <f>AN444</f>
        <v>122.46</v>
      </c>
      <c r="AA440" s="212" t="s">
        <v>7</v>
      </c>
      <c r="AB440" s="213"/>
      <c r="AC440" s="214"/>
      <c r="AD440" s="5">
        <f>SUM(AD426:AD439)</f>
        <v>350</v>
      </c>
      <c r="AJ440" s="129" t="s">
        <v>891</v>
      </c>
      <c r="AK440" s="129" t="s">
        <v>892</v>
      </c>
      <c r="AL440" s="129" t="s">
        <v>893</v>
      </c>
      <c r="AM440" s="129" t="s">
        <v>894</v>
      </c>
      <c r="AN440" s="129" t="s">
        <v>895</v>
      </c>
      <c r="AO440" s="129" t="s">
        <v>896</v>
      </c>
      <c r="AP440" s="129" t="s">
        <v>897</v>
      </c>
    </row>
    <row r="441" spans="2:42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5" t="s">
        <v>471</v>
      </c>
      <c r="AK441" s="126">
        <v>45066.275972219999</v>
      </c>
      <c r="AL441" s="125" t="s">
        <v>474</v>
      </c>
      <c r="AM441" s="127">
        <v>40.000999999999998</v>
      </c>
      <c r="AN441" s="127">
        <v>70</v>
      </c>
      <c r="AO441" s="127">
        <v>999</v>
      </c>
      <c r="AP441" s="128" t="s">
        <v>743</v>
      </c>
    </row>
    <row r="442" spans="2:42">
      <c r="B442" s="12"/>
      <c r="C442" s="10"/>
      <c r="N442" s="212" t="s">
        <v>7</v>
      </c>
      <c r="O442" s="213"/>
      <c r="P442" s="213"/>
      <c r="Q442" s="214"/>
      <c r="R442" s="18">
        <f>SUM(R426:R441)</f>
        <v>700</v>
      </c>
      <c r="S442" s="3"/>
      <c r="V442" s="17"/>
      <c r="X442" s="12"/>
      <c r="Y442" s="10"/>
      <c r="AJ442" s="125" t="s">
        <v>471</v>
      </c>
      <c r="AK442" s="126">
        <v>45072.749189820002</v>
      </c>
      <c r="AL442" s="125" t="s">
        <v>474</v>
      </c>
      <c r="AM442" s="127">
        <v>26.283000000000001</v>
      </c>
      <c r="AN442" s="127">
        <v>46</v>
      </c>
      <c r="AO442" s="127">
        <v>68802</v>
      </c>
      <c r="AP442" s="128" t="s">
        <v>20</v>
      </c>
    </row>
    <row r="443" spans="2:42">
      <c r="B443" s="12"/>
      <c r="C443" s="10"/>
      <c r="V443" s="17"/>
      <c r="X443" s="12"/>
      <c r="Y443" s="10"/>
      <c r="AJ443" s="125" t="s">
        <v>471</v>
      </c>
      <c r="AK443" s="126">
        <v>45075.4955787</v>
      </c>
      <c r="AL443" s="125" t="s">
        <v>474</v>
      </c>
      <c r="AM443" s="127">
        <v>3.694</v>
      </c>
      <c r="AN443" s="127">
        <v>6.46</v>
      </c>
      <c r="AO443" s="127">
        <v>5555</v>
      </c>
      <c r="AP443" s="128" t="s">
        <v>910</v>
      </c>
    </row>
    <row r="444" spans="2:42">
      <c r="B444" s="12"/>
      <c r="C444" s="10"/>
      <c r="V444" s="17"/>
      <c r="X444" s="12"/>
      <c r="Y444" s="10"/>
      <c r="AN444" s="131">
        <f>SUM(AN441:AN443)</f>
        <v>122.46</v>
      </c>
    </row>
    <row r="445" spans="2:42">
      <c r="B445" s="11"/>
      <c r="C445" s="10"/>
      <c r="V445" s="17"/>
      <c r="X445" s="11"/>
      <c r="Y445" s="10"/>
    </row>
    <row r="446" spans="2:42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>
      <c r="E448" s="1" t="s">
        <v>19</v>
      </c>
      <c r="V448" s="17"/>
      <c r="AA448" s="1" t="s">
        <v>19</v>
      </c>
    </row>
    <row r="449" spans="1:43">
      <c r="V449" s="17"/>
    </row>
    <row r="450" spans="1:43">
      <c r="V450" s="17"/>
    </row>
    <row r="451" spans="1:43">
      <c r="V451" s="17"/>
    </row>
    <row r="452" spans="1:43">
      <c r="V452" s="17"/>
    </row>
    <row r="453" spans="1:43">
      <c r="V453" s="17"/>
    </row>
    <row r="454" spans="1:43">
      <c r="V454" s="17"/>
    </row>
    <row r="455" spans="1:4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>
      <c r="V458" s="17"/>
    </row>
    <row r="459" spans="1:43">
      <c r="H459" s="216" t="s">
        <v>30</v>
      </c>
      <c r="I459" s="216"/>
      <c r="J459" s="216"/>
      <c r="V459" s="17"/>
      <c r="AA459" s="216" t="s">
        <v>31</v>
      </c>
      <c r="AB459" s="216"/>
      <c r="AC459" s="216"/>
    </row>
    <row r="460" spans="1:43">
      <c r="H460" s="216"/>
      <c r="I460" s="216"/>
      <c r="J460" s="216"/>
      <c r="V460" s="17"/>
      <c r="AA460" s="216"/>
      <c r="AB460" s="216"/>
      <c r="AC460" s="216"/>
    </row>
    <row r="461" spans="1:43">
      <c r="V461" s="17"/>
    </row>
    <row r="462" spans="1:43">
      <c r="V462" s="17"/>
    </row>
    <row r="463" spans="1:43" ht="23.25">
      <c r="B463" s="24" t="s">
        <v>66</v>
      </c>
      <c r="V463" s="17"/>
      <c r="X463" s="22" t="s">
        <v>66</v>
      </c>
    </row>
    <row r="464" spans="1:43" ht="23.25">
      <c r="B464" s="23" t="s">
        <v>82</v>
      </c>
      <c r="C464" s="20">
        <f>IF(X424="PAGADO",0,Y429)</f>
        <v>302.32</v>
      </c>
      <c r="E464" s="217" t="s">
        <v>776</v>
      </c>
      <c r="F464" s="217"/>
      <c r="G464" s="217"/>
      <c r="H464" s="217"/>
      <c r="V464" s="17"/>
      <c r="X464" s="23" t="s">
        <v>32</v>
      </c>
      <c r="Y464" s="20">
        <f>IF(B464="PAGADO",0,C469)</f>
        <v>0</v>
      </c>
      <c r="AA464" s="217" t="s">
        <v>433</v>
      </c>
      <c r="AB464" s="217"/>
      <c r="AC464" s="217"/>
      <c r="AD464" s="217"/>
    </row>
    <row r="465" spans="2:41">
      <c r="B465" s="1" t="s">
        <v>0</v>
      </c>
      <c r="C465" s="19">
        <f>H480</f>
        <v>2065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1400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>
        <v>45058</v>
      </c>
      <c r="F466" s="3" t="s">
        <v>194</v>
      </c>
      <c r="G466" s="3" t="s">
        <v>143</v>
      </c>
      <c r="H466" s="5">
        <v>200</v>
      </c>
      <c r="N466" s="25">
        <v>45089</v>
      </c>
      <c r="O466" s="3" t="s">
        <v>930</v>
      </c>
      <c r="P466" s="3"/>
      <c r="Q466" s="3"/>
      <c r="R466" s="18">
        <v>25</v>
      </c>
      <c r="S466" s="3"/>
      <c r="V466" s="17"/>
      <c r="Y466" s="20"/>
      <c r="AA466" s="4">
        <v>45079</v>
      </c>
      <c r="AB466" s="3" t="s">
        <v>377</v>
      </c>
      <c r="AC466" s="3" t="s">
        <v>969</v>
      </c>
      <c r="AD466" s="5">
        <v>140</v>
      </c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2367.3200000000002</v>
      </c>
      <c r="E467" s="4">
        <v>45059</v>
      </c>
      <c r="F467" s="3" t="s">
        <v>194</v>
      </c>
      <c r="G467" s="3" t="s">
        <v>89</v>
      </c>
      <c r="H467" s="5">
        <v>170</v>
      </c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1400</v>
      </c>
      <c r="AA467" s="4">
        <v>45082</v>
      </c>
      <c r="AB467" s="3" t="s">
        <v>88</v>
      </c>
      <c r="AC467" s="3" t="s">
        <v>89</v>
      </c>
      <c r="AD467" s="5">
        <v>200</v>
      </c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C486</f>
        <v>88.66</v>
      </c>
      <c r="E468" s="4">
        <v>45033</v>
      </c>
      <c r="F468" s="3" t="s">
        <v>149</v>
      </c>
      <c r="G468" s="3" t="s">
        <v>89</v>
      </c>
      <c r="H468" s="5">
        <v>170</v>
      </c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Y486</f>
        <v>133.16999999999999</v>
      </c>
      <c r="AA468" s="4">
        <v>45040</v>
      </c>
      <c r="AB468" s="3" t="s">
        <v>138</v>
      </c>
      <c r="AC468" s="3" t="s">
        <v>994</v>
      </c>
      <c r="AD468" s="5">
        <v>170</v>
      </c>
      <c r="AJ468" s="3"/>
      <c r="AK468" s="3"/>
      <c r="AL468" s="3"/>
      <c r="AM468" s="3"/>
      <c r="AN468" s="18"/>
      <c r="AO468" s="3"/>
    </row>
    <row r="469" spans="2:41">
      <c r="B469" s="6" t="s">
        <v>26</v>
      </c>
      <c r="C469" s="21">
        <f>C467-C468</f>
        <v>2278.6600000000003</v>
      </c>
      <c r="E469" s="4">
        <v>45036</v>
      </c>
      <c r="F469" s="3" t="s">
        <v>149</v>
      </c>
      <c r="G469" s="3" t="s">
        <v>155</v>
      </c>
      <c r="H469" s="5">
        <v>390</v>
      </c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1266.83</v>
      </c>
      <c r="AA469" s="4">
        <v>45086</v>
      </c>
      <c r="AB469" s="3" t="s">
        <v>87</v>
      </c>
      <c r="AC469" s="3" t="s">
        <v>86</v>
      </c>
      <c r="AD469" s="5">
        <v>200</v>
      </c>
      <c r="AJ469" s="3"/>
      <c r="AK469" s="3"/>
      <c r="AL469" s="3"/>
      <c r="AM469" s="3"/>
      <c r="AN469" s="18"/>
      <c r="AO469" s="3"/>
    </row>
    <row r="470" spans="2:41" ht="23.25">
      <c r="B470" s="6"/>
      <c r="C470" s="7"/>
      <c r="E470" s="4">
        <v>45063</v>
      </c>
      <c r="F470" s="3" t="s">
        <v>88</v>
      </c>
      <c r="G470" s="3" t="s">
        <v>89</v>
      </c>
      <c r="H470" s="5">
        <v>200</v>
      </c>
      <c r="N470" s="3"/>
      <c r="O470" s="3"/>
      <c r="P470" s="3"/>
      <c r="Q470" s="3"/>
      <c r="R470" s="18"/>
      <c r="S470" s="3"/>
      <c r="V470" s="17"/>
      <c r="X470" s="219" t="str">
        <f>IF(Y469&lt;0,"NO PAGAR","COBRAR'")</f>
        <v>COBRAR'</v>
      </c>
      <c r="Y470" s="219"/>
      <c r="AA470" s="4">
        <v>45089</v>
      </c>
      <c r="AB470" s="3" t="s">
        <v>87</v>
      </c>
      <c r="AC470" s="3" t="s">
        <v>86</v>
      </c>
      <c r="AD470" s="5">
        <v>200</v>
      </c>
      <c r="AJ470" s="3"/>
      <c r="AK470" s="3"/>
      <c r="AL470" s="3"/>
      <c r="AM470" s="3"/>
      <c r="AN470" s="18"/>
      <c r="AO470" s="3"/>
    </row>
    <row r="471" spans="2:41" ht="23.25">
      <c r="B471" s="219" t="str">
        <f>IF(C469&lt;0,"NO PAGAR","COBRAR'")</f>
        <v>COBRAR'</v>
      </c>
      <c r="C471" s="219"/>
      <c r="E471" s="4">
        <v>45069</v>
      </c>
      <c r="F471" s="3" t="s">
        <v>88</v>
      </c>
      <c r="G471" s="3" t="s">
        <v>141</v>
      </c>
      <c r="H471" s="5">
        <v>150</v>
      </c>
      <c r="N471" s="3"/>
      <c r="O471" s="3"/>
      <c r="P471" s="3"/>
      <c r="Q471" s="3"/>
      <c r="R471" s="18"/>
      <c r="S471" s="3"/>
      <c r="V471" s="17"/>
      <c r="X471" s="6"/>
      <c r="Y471" s="8"/>
      <c r="AA471" s="4">
        <v>45091</v>
      </c>
      <c r="AB471" s="3" t="s">
        <v>87</v>
      </c>
      <c r="AC471" s="3" t="s">
        <v>89</v>
      </c>
      <c r="AD471" s="5">
        <v>150</v>
      </c>
      <c r="AJ471" s="3"/>
      <c r="AK471" s="3"/>
      <c r="AL471" s="3"/>
      <c r="AM471" s="3"/>
      <c r="AN471" s="18"/>
      <c r="AO471" s="3"/>
    </row>
    <row r="472" spans="2:41">
      <c r="B472" s="210" t="s">
        <v>9</v>
      </c>
      <c r="C472" s="211"/>
      <c r="E472" s="4">
        <v>45070</v>
      </c>
      <c r="F472" s="3" t="s">
        <v>88</v>
      </c>
      <c r="G472" s="3" t="s">
        <v>89</v>
      </c>
      <c r="H472" s="5">
        <v>150</v>
      </c>
      <c r="N472" s="3"/>
      <c r="O472" s="3"/>
      <c r="P472" s="3"/>
      <c r="Q472" s="3"/>
      <c r="R472" s="18"/>
      <c r="S472" s="3"/>
      <c r="V472" s="17"/>
      <c r="X472" s="210" t="s">
        <v>9</v>
      </c>
      <c r="Y472" s="211"/>
      <c r="AA472" s="4">
        <v>45077</v>
      </c>
      <c r="AB472" s="3" t="s">
        <v>201</v>
      </c>
      <c r="AC472" s="3" t="s">
        <v>89</v>
      </c>
      <c r="AD472" s="5">
        <v>170</v>
      </c>
      <c r="AJ472" s="3"/>
      <c r="AK472" s="3"/>
      <c r="AL472" s="3"/>
      <c r="AM472" s="3"/>
      <c r="AN472" s="18"/>
      <c r="AO472" s="3"/>
    </row>
    <row r="473" spans="2:41">
      <c r="B473" s="9" t="str">
        <f>IF(Y429&lt;0,"SALDO ADELANTADO","SALDO A FAVOR '")</f>
        <v>SALDO A FAVOR '</v>
      </c>
      <c r="C473" s="10" t="b">
        <f>IF(Y429&lt;=0,Y429*-1)</f>
        <v>0</v>
      </c>
      <c r="E473" s="4">
        <v>45072</v>
      </c>
      <c r="F473" s="3" t="s">
        <v>88</v>
      </c>
      <c r="G473" s="3" t="s">
        <v>89</v>
      </c>
      <c r="H473" s="5">
        <v>150</v>
      </c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>
        <v>45084</v>
      </c>
      <c r="AB473" s="3" t="s">
        <v>201</v>
      </c>
      <c r="AC473" s="3" t="s">
        <v>89</v>
      </c>
      <c r="AD473" s="5">
        <v>170</v>
      </c>
      <c r="AJ473" s="3"/>
      <c r="AK473" s="3"/>
      <c r="AL473" s="3"/>
      <c r="AM473" s="3"/>
      <c r="AN473" s="18"/>
      <c r="AO473" s="3"/>
    </row>
    <row r="474" spans="2:41">
      <c r="B474" s="11" t="s">
        <v>10</v>
      </c>
      <c r="C474" s="10">
        <f>R482</f>
        <v>25</v>
      </c>
      <c r="E474" s="4">
        <v>45075</v>
      </c>
      <c r="F474" s="3" t="s">
        <v>88</v>
      </c>
      <c r="G474" s="3" t="s">
        <v>89</v>
      </c>
      <c r="H474" s="5">
        <v>200</v>
      </c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11</v>
      </c>
      <c r="C475" s="10"/>
      <c r="E475" s="4">
        <v>45071</v>
      </c>
      <c r="F475" s="3" t="s">
        <v>494</v>
      </c>
      <c r="G475" s="3" t="s">
        <v>952</v>
      </c>
      <c r="H475" s="5">
        <v>285</v>
      </c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12</v>
      </c>
      <c r="C476" s="10">
        <v>15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957</v>
      </c>
      <c r="C480" s="10">
        <v>48.66</v>
      </c>
      <c r="E480" s="212" t="s">
        <v>7</v>
      </c>
      <c r="F480" s="213"/>
      <c r="G480" s="214"/>
      <c r="H480" s="5">
        <f>SUM(H466:H479)</f>
        <v>2065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212" t="s">
        <v>7</v>
      </c>
      <c r="AB480" s="213"/>
      <c r="AC480" s="214"/>
      <c r="AD480" s="5">
        <f>SUM(AD466:AD479)</f>
        <v>1400</v>
      </c>
      <c r="AJ480" s="3"/>
      <c r="AK480" s="3"/>
      <c r="AL480" s="3"/>
      <c r="AM480" s="3"/>
      <c r="AN480" s="18"/>
      <c r="AO480" s="3"/>
    </row>
    <row r="481" spans="2:42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976</v>
      </c>
      <c r="Y481" s="10">
        <v>133.16999999999999</v>
      </c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2" ht="15.75" thickBot="1">
      <c r="B482" s="12"/>
      <c r="C482" s="10"/>
      <c r="N482" s="212" t="s">
        <v>7</v>
      </c>
      <c r="O482" s="213"/>
      <c r="P482" s="213"/>
      <c r="Q482" s="214"/>
      <c r="R482" s="18">
        <f>SUM(R466:R481)</f>
        <v>25</v>
      </c>
      <c r="S482" s="3"/>
      <c r="V482" s="17"/>
      <c r="X482" s="12"/>
      <c r="Y482" s="10"/>
      <c r="AJ482" s="212" t="s">
        <v>7</v>
      </c>
      <c r="AK482" s="213"/>
      <c r="AL482" s="213"/>
      <c r="AM482" s="214"/>
      <c r="AN482" s="18">
        <f>SUM(AN466:AN481)</f>
        <v>0</v>
      </c>
      <c r="AO482" s="3"/>
    </row>
    <row r="483" spans="2:42" ht="27" thickBot="1">
      <c r="B483" s="12"/>
      <c r="C483" s="10"/>
      <c r="V483" s="17"/>
      <c r="X483" s="12"/>
      <c r="Y483" s="10"/>
      <c r="AJ483" s="151">
        <v>20230607</v>
      </c>
      <c r="AK483" s="151" t="s">
        <v>471</v>
      </c>
      <c r="AL483" s="151" t="s">
        <v>973</v>
      </c>
      <c r="AM483" s="151" t="s">
        <v>474</v>
      </c>
      <c r="AN483" s="153">
        <v>64.17</v>
      </c>
      <c r="AO483" s="152">
        <v>36669</v>
      </c>
      <c r="AP483" s="151">
        <v>0</v>
      </c>
    </row>
    <row r="484" spans="2:42" ht="27" thickBot="1">
      <c r="B484" s="12"/>
      <c r="C484" s="10"/>
      <c r="V484" s="17"/>
      <c r="X484" s="12"/>
      <c r="Y484" s="10"/>
      <c r="AJ484" s="151">
        <v>20230610</v>
      </c>
      <c r="AK484" s="151" t="s">
        <v>471</v>
      </c>
      <c r="AL484" s="151" t="s">
        <v>973</v>
      </c>
      <c r="AM484" s="151" t="s">
        <v>474</v>
      </c>
      <c r="AN484" s="153">
        <v>69</v>
      </c>
      <c r="AO484" s="152">
        <v>39429</v>
      </c>
      <c r="AP484" s="151">
        <v>0</v>
      </c>
    </row>
    <row r="485" spans="2:42">
      <c r="B485" s="12"/>
      <c r="C485" s="10"/>
      <c r="E485" s="14"/>
      <c r="V485" s="17"/>
      <c r="X485" s="12"/>
      <c r="Y485" s="10"/>
      <c r="AA485" s="14"/>
      <c r="AN485" s="154">
        <f>SUM(AN483:AN484)</f>
        <v>133.17000000000002</v>
      </c>
    </row>
    <row r="486" spans="2:42">
      <c r="B486" s="15" t="s">
        <v>18</v>
      </c>
      <c r="C486" s="16">
        <f>SUM(C473:C485)</f>
        <v>88.66</v>
      </c>
      <c r="D486" t="s">
        <v>22</v>
      </c>
      <c r="E486" t="s">
        <v>21</v>
      </c>
      <c r="V486" s="17"/>
      <c r="X486" s="15" t="s">
        <v>18</v>
      </c>
      <c r="Y486" s="16">
        <f>SUM(Y473:Y485)</f>
        <v>133.16999999999999</v>
      </c>
      <c r="Z486" t="s">
        <v>22</v>
      </c>
      <c r="AA486" t="s">
        <v>21</v>
      </c>
    </row>
    <row r="487" spans="2:42">
      <c r="E487" s="1" t="s">
        <v>19</v>
      </c>
      <c r="V487" s="17"/>
      <c r="AA487" s="1" t="s">
        <v>19</v>
      </c>
    </row>
    <row r="488" spans="2:42">
      <c r="V488" s="17"/>
    </row>
    <row r="489" spans="2:42">
      <c r="V489" s="17"/>
    </row>
    <row r="490" spans="2:42">
      <c r="V490" s="17"/>
    </row>
    <row r="491" spans="2:42">
      <c r="V491" s="17"/>
      <c r="AC491" s="215" t="s">
        <v>29</v>
      </c>
      <c r="AD491" s="215"/>
      <c r="AE491" s="215"/>
    </row>
    <row r="492" spans="2:42">
      <c r="H492" s="216" t="s">
        <v>28</v>
      </c>
      <c r="I492" s="216"/>
      <c r="J492" s="216"/>
      <c r="V492" s="17"/>
      <c r="AC492" s="215"/>
      <c r="AD492" s="215"/>
      <c r="AE492" s="215"/>
    </row>
    <row r="493" spans="2:42">
      <c r="H493" s="216"/>
      <c r="I493" s="216"/>
      <c r="J493" s="216"/>
      <c r="V493" s="17"/>
      <c r="AC493" s="215"/>
      <c r="AD493" s="215"/>
      <c r="AE493" s="215"/>
    </row>
    <row r="494" spans="2:42">
      <c r="V494" s="17"/>
    </row>
    <row r="495" spans="2:42">
      <c r="V495" s="17"/>
    </row>
    <row r="496" spans="2:42" ht="23.25">
      <c r="B496" s="22" t="s">
        <v>67</v>
      </c>
      <c r="V496" s="17"/>
      <c r="X496" s="22" t="s">
        <v>67</v>
      </c>
    </row>
    <row r="497" spans="2:41" ht="23.25">
      <c r="B497" s="23" t="s">
        <v>32</v>
      </c>
      <c r="C497" s="20">
        <f>IF(X464="PAGADO",0,Y469)</f>
        <v>1266.83</v>
      </c>
      <c r="E497" s="217" t="s">
        <v>776</v>
      </c>
      <c r="F497" s="217"/>
      <c r="G497" s="217"/>
      <c r="H497" s="217"/>
      <c r="V497" s="17"/>
      <c r="X497" s="23" t="s">
        <v>32</v>
      </c>
      <c r="Y497" s="20">
        <f>IF(B497="PAGADO",0,C502)</f>
        <v>-76.500000000000227</v>
      </c>
      <c r="AA497" s="217" t="s">
        <v>530</v>
      </c>
      <c r="AB497" s="217"/>
      <c r="AC497" s="217"/>
      <c r="AD497" s="217"/>
    </row>
    <row r="498" spans="2:41">
      <c r="B498" s="1" t="s">
        <v>0</v>
      </c>
      <c r="C498" s="19">
        <f>H513</f>
        <v>200</v>
      </c>
      <c r="E498" s="2" t="s">
        <v>1</v>
      </c>
      <c r="F498" s="2" t="s">
        <v>2</v>
      </c>
      <c r="G498" s="2" t="s">
        <v>3</v>
      </c>
      <c r="H498" s="2" t="s">
        <v>4</v>
      </c>
      <c r="N498" s="2" t="s">
        <v>1</v>
      </c>
      <c r="O498" s="2" t="s">
        <v>5</v>
      </c>
      <c r="P498" s="2" t="s">
        <v>4</v>
      </c>
      <c r="Q498" s="2" t="s">
        <v>6</v>
      </c>
      <c r="R498" s="2" t="s">
        <v>7</v>
      </c>
      <c r="S498" s="3"/>
      <c r="V498" s="17"/>
      <c r="X498" s="1" t="s">
        <v>0</v>
      </c>
      <c r="Y498" s="19">
        <f>AD513</f>
        <v>550</v>
      </c>
      <c r="AA498" s="2" t="s">
        <v>1</v>
      </c>
      <c r="AB498" s="2" t="s">
        <v>2</v>
      </c>
      <c r="AC498" s="2" t="s">
        <v>3</v>
      </c>
      <c r="AD498" s="2" t="s">
        <v>4</v>
      </c>
      <c r="AJ498" s="2" t="s">
        <v>1</v>
      </c>
      <c r="AK498" s="2" t="s">
        <v>5</v>
      </c>
      <c r="AL498" s="2" t="s">
        <v>4</v>
      </c>
      <c r="AM498" s="2" t="s">
        <v>6</v>
      </c>
      <c r="AN498" s="2" t="s">
        <v>7</v>
      </c>
      <c r="AO498" s="3"/>
    </row>
    <row r="499" spans="2:41">
      <c r="C499" s="20"/>
      <c r="E499" s="4">
        <v>45096</v>
      </c>
      <c r="F499" s="3" t="s">
        <v>88</v>
      </c>
      <c r="G499" s="3" t="s">
        <v>89</v>
      </c>
      <c r="H499" s="5">
        <v>200</v>
      </c>
      <c r="N499" s="25">
        <v>45111</v>
      </c>
      <c r="O499" s="3" t="s">
        <v>1032</v>
      </c>
      <c r="P499" s="3"/>
      <c r="Q499" s="3"/>
      <c r="R499" s="18">
        <v>1174.18</v>
      </c>
      <c r="S499" s="3"/>
      <c r="V499" s="17"/>
      <c r="Y499" s="20"/>
      <c r="AA499" s="4">
        <v>45043</v>
      </c>
      <c r="AB499" s="3" t="s">
        <v>1054</v>
      </c>
      <c r="AC499" s="3" t="s">
        <v>89</v>
      </c>
      <c r="AD499" s="5">
        <v>130</v>
      </c>
      <c r="AJ499" s="3"/>
      <c r="AK499" s="3"/>
      <c r="AL499" s="3"/>
      <c r="AM499" s="3"/>
      <c r="AN499" s="18"/>
      <c r="AO499" s="3"/>
    </row>
    <row r="500" spans="2:41">
      <c r="B500" s="1" t="s">
        <v>24</v>
      </c>
      <c r="C500" s="19">
        <f>IF(C497&gt;0,C497+C498,C498)</f>
        <v>1466.83</v>
      </c>
      <c r="E500" s="4"/>
      <c r="F500" s="3"/>
      <c r="G500" s="3"/>
      <c r="H500" s="5"/>
      <c r="N500" s="25">
        <v>45112</v>
      </c>
      <c r="O500" s="3" t="s">
        <v>1041</v>
      </c>
      <c r="P500" s="3"/>
      <c r="Q500" s="3"/>
      <c r="R500" s="18">
        <v>76.5</v>
      </c>
      <c r="S500" s="3"/>
      <c r="V500" s="17"/>
      <c r="X500" s="1" t="s">
        <v>24</v>
      </c>
      <c r="Y500" s="19">
        <f>IF(Y497&gt;0,Y497+Y498,Y498)</f>
        <v>550</v>
      </c>
      <c r="AA500" s="4">
        <v>45100</v>
      </c>
      <c r="AB500" s="3" t="s">
        <v>87</v>
      </c>
      <c r="AC500" s="3" t="s">
        <v>89</v>
      </c>
      <c r="AD500" s="5">
        <v>150</v>
      </c>
      <c r="AJ500" s="3"/>
      <c r="AK500" s="3"/>
      <c r="AL500" s="3"/>
      <c r="AM500" s="3"/>
      <c r="AN500" s="18"/>
      <c r="AO500" s="3"/>
    </row>
    <row r="501" spans="2:41">
      <c r="B501" s="1" t="s">
        <v>9</v>
      </c>
      <c r="C501" s="20">
        <f>C520</f>
        <v>1543.3300000000002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" t="s">
        <v>9</v>
      </c>
      <c r="Y501" s="20">
        <f>Y520</f>
        <v>106.50000000000023</v>
      </c>
      <c r="AA501" s="4">
        <v>45103</v>
      </c>
      <c r="AB501" s="3" t="s">
        <v>87</v>
      </c>
      <c r="AC501" s="3" t="s">
        <v>89</v>
      </c>
      <c r="AD501" s="5">
        <v>150</v>
      </c>
      <c r="AJ501" s="3"/>
      <c r="AK501" s="3"/>
      <c r="AL501" s="3"/>
      <c r="AM501" s="3"/>
      <c r="AN501" s="18"/>
      <c r="AO501" s="3"/>
    </row>
    <row r="502" spans="2:41">
      <c r="B502" s="6" t="s">
        <v>25</v>
      </c>
      <c r="C502" s="21">
        <f>C500-C501</f>
        <v>-76.500000000000227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6" t="s">
        <v>8</v>
      </c>
      <c r="Y502" s="21">
        <f>Y500-Y501</f>
        <v>443.49999999999977</v>
      </c>
      <c r="AA502" s="4">
        <v>45066</v>
      </c>
      <c r="AB502" s="3" t="s">
        <v>589</v>
      </c>
      <c r="AC502" s="3" t="s">
        <v>89</v>
      </c>
      <c r="AD502" s="5">
        <v>120</v>
      </c>
      <c r="AJ502" s="3"/>
      <c r="AK502" s="3"/>
      <c r="AL502" s="3"/>
      <c r="AM502" s="3"/>
      <c r="AN502" s="18"/>
      <c r="AO502" s="3"/>
    </row>
    <row r="503" spans="2:41" ht="26.25">
      <c r="B503" s="218" t="str">
        <f>IF(C502&lt;0,"NO PAGAR","COBRAR")</f>
        <v>NO PAGAR</v>
      </c>
      <c r="C503" s="218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218" t="str">
        <f>IF(Y502&lt;0,"NO PAGAR","COBRAR")</f>
        <v>COBRAR</v>
      </c>
      <c r="Y503" s="218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>
      <c r="B504" s="210" t="s">
        <v>9</v>
      </c>
      <c r="C504" s="211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210" t="s">
        <v>9</v>
      </c>
      <c r="Y504" s="211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9" t="str">
        <f>IF(C534&lt;0,"SALDO A FAVOR","SALDO ADELANTAD0'")</f>
        <v>SALDO ADELANTAD0'</v>
      </c>
      <c r="C505" s="10" t="b">
        <f>IF(Y469&lt;=0,Y469*-1)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9" t="str">
        <f>IF(C502&lt;0,"SALDO ADELANTADO","SALDO A FAVOR'")</f>
        <v>SALDO ADELANTADO</v>
      </c>
      <c r="Y505" s="10">
        <f>IF(C502&lt;=0,C502*-1)</f>
        <v>76.500000000000227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1" t="s">
        <v>10</v>
      </c>
      <c r="C506" s="10">
        <f>R515</f>
        <v>1250.68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10</v>
      </c>
      <c r="Y506" s="10">
        <f>AN515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1" t="s">
        <v>11</v>
      </c>
      <c r="C507" s="10">
        <v>50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11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11" t="s">
        <v>12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12</v>
      </c>
      <c r="Y508" s="10">
        <v>30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>
      <c r="B509" s="11" t="s">
        <v>13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13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1" t="s">
        <v>1029</v>
      </c>
      <c r="C510" s="10">
        <v>59.14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14</v>
      </c>
      <c r="Y510" s="1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11" t="s">
        <v>15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15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16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16</v>
      </c>
      <c r="Y512" s="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1024</v>
      </c>
      <c r="C513" s="10">
        <v>183.51</v>
      </c>
      <c r="E513" s="212" t="s">
        <v>7</v>
      </c>
      <c r="F513" s="213"/>
      <c r="G513" s="214"/>
      <c r="H513" s="5">
        <f>SUM(H499:H512)</f>
        <v>200</v>
      </c>
      <c r="N513" s="3"/>
      <c r="O513" s="3"/>
      <c r="P513" s="3"/>
      <c r="Q513" s="3"/>
      <c r="R513" s="18"/>
      <c r="S513" s="3"/>
      <c r="V513" s="17"/>
      <c r="X513" s="11" t="s">
        <v>17</v>
      </c>
      <c r="Y513" s="10"/>
      <c r="AA513" s="212" t="s">
        <v>7</v>
      </c>
      <c r="AB513" s="213"/>
      <c r="AC513" s="214"/>
      <c r="AD513" s="5">
        <f>SUM(AD499:AD512)</f>
        <v>550</v>
      </c>
      <c r="AJ513" s="3"/>
      <c r="AK513" s="3"/>
      <c r="AL513" s="3"/>
      <c r="AM513" s="3"/>
      <c r="AN513" s="18"/>
      <c r="AO513" s="3"/>
    </row>
    <row r="514" spans="2:41">
      <c r="B514" s="12"/>
      <c r="C514" s="10"/>
      <c r="E514" s="13"/>
      <c r="F514" s="13"/>
      <c r="G514" s="13"/>
      <c r="N514" s="3"/>
      <c r="O514" s="3"/>
      <c r="P514" s="3"/>
      <c r="Q514" s="3"/>
      <c r="R514" s="18"/>
      <c r="S514" s="3"/>
      <c r="V514" s="17"/>
      <c r="X514" s="12"/>
      <c r="Y514" s="10"/>
      <c r="AA514" s="13"/>
      <c r="AB514" s="13"/>
      <c r="AC514" s="13"/>
      <c r="AJ514" s="3"/>
      <c r="AK514" s="3"/>
      <c r="AL514" s="3"/>
      <c r="AM514" s="3"/>
      <c r="AN514" s="18"/>
      <c r="AO514" s="3"/>
    </row>
    <row r="515" spans="2:41" ht="15.75" thickBot="1">
      <c r="B515" s="12"/>
      <c r="C515" s="10"/>
      <c r="N515" s="212" t="s">
        <v>7</v>
      </c>
      <c r="O515" s="213"/>
      <c r="P515" s="213"/>
      <c r="Q515" s="214"/>
      <c r="R515" s="18">
        <f>SUM(R499:R514)</f>
        <v>1250.68</v>
      </c>
      <c r="S515" s="3"/>
      <c r="V515" s="17"/>
      <c r="X515" s="12"/>
      <c r="Y515" s="10"/>
      <c r="AJ515" s="212" t="s">
        <v>7</v>
      </c>
      <c r="AK515" s="213"/>
      <c r="AL515" s="213"/>
      <c r="AM515" s="214"/>
      <c r="AN515" s="18">
        <f>SUM(AN499:AN514)</f>
        <v>0</v>
      </c>
      <c r="AO515" s="3"/>
    </row>
    <row r="516" spans="2:41" ht="16.5" customHeight="1" thickBot="1">
      <c r="B516" s="12"/>
      <c r="C516" s="10"/>
      <c r="N516" s="151">
        <v>20230620</v>
      </c>
      <c r="O516" s="151" t="s">
        <v>471</v>
      </c>
      <c r="P516" s="151" t="s">
        <v>474</v>
      </c>
      <c r="Q516" s="153">
        <v>72</v>
      </c>
      <c r="R516" s="151">
        <v>41.14</v>
      </c>
      <c r="S516" s="151">
        <v>236547</v>
      </c>
      <c r="V516" s="17"/>
      <c r="X516" s="12"/>
      <c r="Y516" s="10"/>
    </row>
    <row r="517" spans="2:41" ht="16.5" customHeight="1" thickBot="1">
      <c r="B517" s="12"/>
      <c r="C517" s="10"/>
      <c r="N517" s="151">
        <v>20230629</v>
      </c>
      <c r="O517" s="151" t="s">
        <v>471</v>
      </c>
      <c r="P517" s="151" t="s">
        <v>474</v>
      </c>
      <c r="Q517" s="153">
        <v>57.5</v>
      </c>
      <c r="R517" s="151">
        <v>32.856999999999999</v>
      </c>
      <c r="S517" s="151">
        <v>9999999</v>
      </c>
      <c r="V517" s="17"/>
      <c r="X517" s="12"/>
      <c r="Y517" s="10"/>
    </row>
    <row r="518" spans="2:41" ht="15.75" customHeight="1" thickBot="1">
      <c r="B518" s="12"/>
      <c r="C518" s="10"/>
      <c r="E518" s="14"/>
      <c r="N518" s="151">
        <v>20230630</v>
      </c>
      <c r="O518" s="151" t="s">
        <v>471</v>
      </c>
      <c r="P518" s="151" t="s">
        <v>474</v>
      </c>
      <c r="Q518" s="153">
        <v>54.01</v>
      </c>
      <c r="R518" s="151">
        <v>30.861000000000001</v>
      </c>
      <c r="S518" s="151">
        <v>0</v>
      </c>
      <c r="V518" s="17"/>
      <c r="X518" s="12"/>
      <c r="Y518" s="10"/>
      <c r="AA518" s="14"/>
      <c r="AB518" t="s">
        <v>22</v>
      </c>
      <c r="AC518" t="s">
        <v>21</v>
      </c>
    </row>
    <row r="519" spans="2:41" ht="14.25" customHeight="1">
      <c r="B519" s="12"/>
      <c r="C519" s="10"/>
      <c r="Q519" s="166">
        <f>SUM(Q516:Q518)</f>
        <v>183.51</v>
      </c>
      <c r="V519" s="17"/>
      <c r="X519" s="12"/>
      <c r="Y519" s="10"/>
      <c r="AC519" s="1" t="s">
        <v>19</v>
      </c>
    </row>
    <row r="520" spans="2:41">
      <c r="B520" s="15" t="s">
        <v>18</v>
      </c>
      <c r="C520" s="16">
        <f>SUM(C505:C519)</f>
        <v>1543.3300000000002</v>
      </c>
      <c r="V520" s="17"/>
      <c r="X520" s="15" t="s">
        <v>18</v>
      </c>
      <c r="Y520" s="16">
        <f>SUM(Y505:Y519)</f>
        <v>106.50000000000023</v>
      </c>
    </row>
    <row r="521" spans="2:41">
      <c r="D521" t="s">
        <v>22</v>
      </c>
      <c r="E521" t="s">
        <v>21</v>
      </c>
      <c r="V521" s="17"/>
    </row>
    <row r="522" spans="2:41">
      <c r="E522" s="1" t="s">
        <v>19</v>
      </c>
      <c r="V522" s="17"/>
    </row>
    <row r="523" spans="2:41">
      <c r="V523" s="17"/>
    </row>
    <row r="524" spans="2:41">
      <c r="V524" s="17"/>
    </row>
    <row r="525" spans="2:41">
      <c r="V525" s="17"/>
    </row>
    <row r="526" spans="2:41">
      <c r="V526" s="17"/>
    </row>
    <row r="527" spans="2:41">
      <c r="V527" s="17"/>
    </row>
    <row r="528" spans="2:41">
      <c r="V528" s="17"/>
    </row>
    <row r="529" spans="1:4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</row>
    <row r="530" spans="1:4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</row>
    <row r="531" spans="1:4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</row>
    <row r="532" spans="1:43">
      <c r="V532" s="17"/>
    </row>
    <row r="533" spans="1:43">
      <c r="H533" s="216" t="s">
        <v>30</v>
      </c>
      <c r="I533" s="216"/>
      <c r="J533" s="216"/>
      <c r="V533" s="17"/>
      <c r="AA533" s="216" t="s">
        <v>31</v>
      </c>
      <c r="AB533" s="216"/>
      <c r="AC533" s="216"/>
    </row>
    <row r="534" spans="1:43">
      <c r="H534" s="216"/>
      <c r="I534" s="216"/>
      <c r="J534" s="216"/>
      <c r="V534" s="17"/>
      <c r="AA534" s="216"/>
      <c r="AB534" s="216"/>
      <c r="AC534" s="216"/>
    </row>
    <row r="535" spans="1:43">
      <c r="V535" s="17"/>
    </row>
    <row r="536" spans="1:43">
      <c r="V536" s="17"/>
    </row>
    <row r="537" spans="1:43" ht="23.25">
      <c r="B537" s="24" t="s">
        <v>67</v>
      </c>
      <c r="V537" s="17"/>
      <c r="X537" s="22" t="s">
        <v>67</v>
      </c>
    </row>
    <row r="538" spans="1:43" ht="23.25">
      <c r="B538" s="23" t="s">
        <v>82</v>
      </c>
      <c r="C538" s="20">
        <f>IF(X497="PAGADO",0,Y502)</f>
        <v>443.49999999999977</v>
      </c>
      <c r="E538" s="217" t="s">
        <v>433</v>
      </c>
      <c r="F538" s="217"/>
      <c r="G538" s="217"/>
      <c r="H538" s="217"/>
      <c r="V538" s="17"/>
      <c r="X538" s="23" t="s">
        <v>32</v>
      </c>
      <c r="Y538" s="20">
        <f>IF(B538="PAGADO",0,C543)</f>
        <v>0</v>
      </c>
      <c r="AA538" s="217" t="s">
        <v>433</v>
      </c>
      <c r="AB538" s="217"/>
      <c r="AC538" s="217"/>
      <c r="AD538" s="217"/>
    </row>
    <row r="539" spans="1:43">
      <c r="B539" s="1" t="s">
        <v>0</v>
      </c>
      <c r="C539" s="19">
        <f>H554</f>
        <v>805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240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1:43">
      <c r="C540" s="20"/>
      <c r="E540" s="4">
        <v>45106</v>
      </c>
      <c r="F540" s="3" t="s">
        <v>1064</v>
      </c>
      <c r="G540" s="3" t="s">
        <v>106</v>
      </c>
      <c r="H540" s="5">
        <v>285</v>
      </c>
      <c r="N540" s="3"/>
      <c r="O540" s="3"/>
      <c r="P540" s="3"/>
      <c r="Q540" s="3"/>
      <c r="R540" s="18"/>
      <c r="S540" s="3"/>
      <c r="V540" s="17"/>
      <c r="Y540" s="20"/>
      <c r="AA540" s="4">
        <v>45076</v>
      </c>
      <c r="AB540" s="3" t="s">
        <v>812</v>
      </c>
      <c r="AC540" s="3" t="s">
        <v>1093</v>
      </c>
      <c r="AD540" s="5">
        <v>240</v>
      </c>
      <c r="AJ540" s="3"/>
      <c r="AK540" s="3"/>
      <c r="AL540" s="3"/>
      <c r="AM540" s="3"/>
      <c r="AN540" s="18"/>
      <c r="AO540" s="3"/>
    </row>
    <row r="541" spans="1:43">
      <c r="B541" s="1" t="s">
        <v>24</v>
      </c>
      <c r="C541" s="19">
        <f>IF(C538&gt;0,C538+C539,C539)</f>
        <v>1248.4999999999998</v>
      </c>
      <c r="E541" s="4">
        <v>45050</v>
      </c>
      <c r="F541" s="3" t="s">
        <v>149</v>
      </c>
      <c r="G541" s="3" t="s">
        <v>89</v>
      </c>
      <c r="H541" s="5">
        <v>170</v>
      </c>
      <c r="N541" s="3"/>
      <c r="O541" s="3"/>
      <c r="P541" s="3"/>
      <c r="Q541" s="3"/>
      <c r="R541" s="18"/>
      <c r="S541" s="3"/>
      <c r="V541" s="17"/>
      <c r="X541" s="1" t="s">
        <v>24</v>
      </c>
      <c r="Y541" s="19">
        <f>IF(Y538&gt;0,Y538+Y539,Y539)</f>
        <v>240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1:43">
      <c r="B542" s="1" t="s">
        <v>9</v>
      </c>
      <c r="C542" s="20">
        <f>C560</f>
        <v>123.00999999999999</v>
      </c>
      <c r="E542" s="4">
        <v>45110</v>
      </c>
      <c r="F542" s="3" t="s">
        <v>87</v>
      </c>
      <c r="G542" s="3" t="s">
        <v>89</v>
      </c>
      <c r="H542" s="5">
        <v>200</v>
      </c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0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1:43">
      <c r="B543" s="6" t="s">
        <v>26</v>
      </c>
      <c r="C543" s="21">
        <f>C541-C542</f>
        <v>1125.4899999999998</v>
      </c>
      <c r="E543" s="4">
        <v>45112</v>
      </c>
      <c r="F543" s="3" t="s">
        <v>87</v>
      </c>
      <c r="G543" s="3" t="s">
        <v>89</v>
      </c>
      <c r="H543" s="5">
        <v>150</v>
      </c>
      <c r="N543" s="3"/>
      <c r="O543" s="3"/>
      <c r="P543" s="3"/>
      <c r="Q543" s="3"/>
      <c r="R543" s="18"/>
      <c r="S543" s="3"/>
      <c r="V543" s="17"/>
      <c r="X543" s="6" t="s">
        <v>27</v>
      </c>
      <c r="Y543" s="21">
        <f>Y541-Y542</f>
        <v>240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1:43" ht="23.25">
      <c r="B544" s="6"/>
      <c r="C544" s="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219" t="str">
        <f>IF(Y543&lt;0,"NO PAGAR","COBRAR'")</f>
        <v>COBRAR'</v>
      </c>
      <c r="Y544" s="219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ht="23.25">
      <c r="B545" s="219" t="str">
        <f>IF(C543&lt;0,"NO PAGAR","COBRAR'")</f>
        <v>COBRAR'</v>
      </c>
      <c r="C545" s="219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6"/>
      <c r="Y545" s="8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210" t="s">
        <v>9</v>
      </c>
      <c r="C546" s="211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210" t="s">
        <v>9</v>
      </c>
      <c r="Y546" s="211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9" t="str">
        <f>IF(Y502&lt;0,"SALDO ADELANTADO","SALDO A FAVOR '")</f>
        <v>SALDO A FAVOR '</v>
      </c>
      <c r="C547" s="10" t="b">
        <f>IF(Y502&lt;=0,Y502*-1)</f>
        <v>0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9" t="str">
        <f>IF(C543&lt;0,"SALDO ADELANTADO","SALDO A FAVOR'")</f>
        <v>SALDO A FAVOR'</v>
      </c>
      <c r="Y547" s="10" t="b">
        <f>IF(C543&lt;=0,C543*-1)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10</v>
      </c>
      <c r="C548" s="10">
        <f>R556</f>
        <v>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10</v>
      </c>
      <c r="Y548" s="10">
        <f>AN556</f>
        <v>0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11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11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12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12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13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13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14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14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15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15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16</v>
      </c>
      <c r="C554" s="10"/>
      <c r="E554" s="212" t="s">
        <v>7</v>
      </c>
      <c r="F554" s="213"/>
      <c r="G554" s="214"/>
      <c r="H554" s="5">
        <f>SUM(H540:H553)</f>
        <v>805</v>
      </c>
      <c r="N554" s="3"/>
      <c r="O554" s="3"/>
      <c r="P554" s="3"/>
      <c r="Q554" s="3"/>
      <c r="R554" s="18"/>
      <c r="S554" s="3"/>
      <c r="V554" s="17"/>
      <c r="X554" s="11" t="s">
        <v>16</v>
      </c>
      <c r="Y554" s="10"/>
      <c r="AA554" s="212" t="s">
        <v>7</v>
      </c>
      <c r="AB554" s="213"/>
      <c r="AC554" s="214"/>
      <c r="AD554" s="5">
        <f>SUM(AD540:AD553)</f>
        <v>240</v>
      </c>
      <c r="AJ554" s="3"/>
      <c r="AK554" s="3"/>
      <c r="AL554" s="3"/>
      <c r="AM554" s="3"/>
      <c r="AN554" s="18"/>
      <c r="AO554" s="3"/>
    </row>
    <row r="555" spans="2:41">
      <c r="B555" s="11" t="s">
        <v>1073</v>
      </c>
      <c r="C555" s="10">
        <f>T559</f>
        <v>123.00999999999999</v>
      </c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1" t="s">
        <v>17</v>
      </c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212" t="s">
        <v>7</v>
      </c>
      <c r="O556" s="213"/>
      <c r="P556" s="213"/>
      <c r="Q556" s="214"/>
      <c r="R556" s="18">
        <f>SUM(R540:R555)</f>
        <v>0</v>
      </c>
      <c r="S556" s="3"/>
      <c r="V556" s="17"/>
      <c r="X556" s="12"/>
      <c r="Y556" s="10"/>
      <c r="AJ556" s="212" t="s">
        <v>7</v>
      </c>
      <c r="AK556" s="213"/>
      <c r="AL556" s="213"/>
      <c r="AM556" s="214"/>
      <c r="AN556" s="18">
        <f>SUM(AN540:AN555)</f>
        <v>0</v>
      </c>
      <c r="AO556" s="3"/>
    </row>
    <row r="557" spans="2:41" ht="15.75" thickBot="1">
      <c r="B557" s="12"/>
      <c r="C557" s="10"/>
      <c r="N557" t="s">
        <v>1072</v>
      </c>
      <c r="O557" s="169">
        <v>0.28120370370370368</v>
      </c>
      <c r="P557">
        <v>20230707</v>
      </c>
      <c r="Q557" t="s">
        <v>471</v>
      </c>
      <c r="R557" t="s">
        <v>973</v>
      </c>
      <c r="S557" t="s">
        <v>474</v>
      </c>
      <c r="T557" s="165">
        <v>73</v>
      </c>
      <c r="U557" s="165">
        <v>41.715000000000003</v>
      </c>
      <c r="V557" s="17"/>
      <c r="X557" s="12"/>
      <c r="Y557" s="10"/>
    </row>
    <row r="558" spans="2:41" ht="15.75" thickBot="1">
      <c r="B558" s="12"/>
      <c r="C558" s="10"/>
      <c r="N558" t="s">
        <v>1072</v>
      </c>
      <c r="O558" s="169">
        <v>0.47872685185185188</v>
      </c>
      <c r="P558">
        <v>20230710</v>
      </c>
      <c r="Q558" t="s">
        <v>471</v>
      </c>
      <c r="R558" t="s">
        <v>973</v>
      </c>
      <c r="S558" t="s">
        <v>474</v>
      </c>
      <c r="T558" s="165">
        <v>50.01</v>
      </c>
      <c r="U558" s="165">
        <v>28.574999999999999</v>
      </c>
      <c r="V558" s="17"/>
      <c r="X558" s="12"/>
      <c r="Y558" s="10"/>
    </row>
    <row r="559" spans="2:41" ht="15.75" thickBot="1">
      <c r="B559" s="12"/>
      <c r="C559" s="10"/>
      <c r="E559" s="14"/>
      <c r="O559" s="169"/>
      <c r="T559" s="171">
        <f>SUM(T557:T558)</f>
        <v>123.00999999999999</v>
      </c>
      <c r="U559" s="165"/>
      <c r="V559" s="17"/>
      <c r="X559" s="12"/>
      <c r="Y559" s="10"/>
      <c r="AA559" s="14"/>
    </row>
    <row r="560" spans="2:41">
      <c r="B560" s="15" t="s">
        <v>18</v>
      </c>
      <c r="C560" s="16">
        <f>SUM(C547:C559)</f>
        <v>123.00999999999999</v>
      </c>
      <c r="D560" t="s">
        <v>22</v>
      </c>
      <c r="E560" t="s">
        <v>21</v>
      </c>
      <c r="V560" s="17"/>
      <c r="X560" s="15" t="s">
        <v>18</v>
      </c>
      <c r="Y560" s="16">
        <f>SUM(Y547:Y559)</f>
        <v>0</v>
      </c>
      <c r="Z560" t="s">
        <v>22</v>
      </c>
      <c r="AA560" t="s">
        <v>21</v>
      </c>
    </row>
    <row r="561" spans="2:41">
      <c r="E561" s="1" t="s">
        <v>19</v>
      </c>
      <c r="V561" s="17"/>
      <c r="AA561" s="1" t="s">
        <v>19</v>
      </c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  <c r="AC565" s="215" t="s">
        <v>29</v>
      </c>
      <c r="AD565" s="215"/>
      <c r="AE565" s="215"/>
    </row>
    <row r="566" spans="2:41">
      <c r="H566" s="216" t="s">
        <v>28</v>
      </c>
      <c r="I566" s="216"/>
      <c r="J566" s="216"/>
      <c r="V566" s="17"/>
      <c r="AC566" s="215"/>
      <c r="AD566" s="215"/>
      <c r="AE566" s="215"/>
    </row>
    <row r="567" spans="2:41">
      <c r="H567" s="216"/>
      <c r="I567" s="216"/>
      <c r="J567" s="216"/>
      <c r="V567" s="17"/>
      <c r="AC567" s="215"/>
      <c r="AD567" s="215"/>
      <c r="AE567" s="215"/>
    </row>
    <row r="568" spans="2:41">
      <c r="V568" s="17"/>
    </row>
    <row r="569" spans="2:41">
      <c r="V569" s="17"/>
    </row>
    <row r="570" spans="2:41" ht="23.25">
      <c r="B570" s="22" t="s">
        <v>68</v>
      </c>
      <c r="V570" s="17"/>
      <c r="X570" s="22" t="s">
        <v>68</v>
      </c>
    </row>
    <row r="571" spans="2:41" ht="23.25">
      <c r="B571" s="23" t="s">
        <v>130</v>
      </c>
      <c r="C571" s="20">
        <f>IF(X538="PAGADO",0,Y543)</f>
        <v>240</v>
      </c>
      <c r="E571" s="217" t="s">
        <v>20</v>
      </c>
      <c r="F571" s="217"/>
      <c r="G571" s="217"/>
      <c r="H571" s="217"/>
      <c r="V571" s="17"/>
      <c r="X571" s="23" t="s">
        <v>32</v>
      </c>
      <c r="Y571" s="20">
        <f>IF(B571="PAGADO",0,C576)</f>
        <v>0</v>
      </c>
      <c r="AA571" s="217" t="s">
        <v>1168</v>
      </c>
      <c r="AB571" s="217"/>
      <c r="AC571" s="217"/>
      <c r="AD571" s="217"/>
    </row>
    <row r="572" spans="2:41">
      <c r="B572" s="1" t="s">
        <v>0</v>
      </c>
      <c r="C572" s="19">
        <f>H587</f>
        <v>1595</v>
      </c>
      <c r="E572" s="2" t="s">
        <v>1</v>
      </c>
      <c r="F572" s="2" t="s">
        <v>2</v>
      </c>
      <c r="G572" s="2" t="s">
        <v>3</v>
      </c>
      <c r="H572" s="2" t="s">
        <v>4</v>
      </c>
      <c r="N572" s="2" t="s">
        <v>1</v>
      </c>
      <c r="O572" s="2" t="s">
        <v>5</v>
      </c>
      <c r="P572" s="2" t="s">
        <v>4</v>
      </c>
      <c r="Q572" s="2" t="s">
        <v>6</v>
      </c>
      <c r="R572" s="2" t="s">
        <v>7</v>
      </c>
      <c r="S572" s="3"/>
      <c r="V572" s="17"/>
      <c r="X572" s="1" t="s">
        <v>0</v>
      </c>
      <c r="Y572" s="19">
        <f>AD587</f>
        <v>0</v>
      </c>
      <c r="AA572" s="2" t="s">
        <v>1</v>
      </c>
      <c r="AB572" s="2" t="s">
        <v>2</v>
      </c>
      <c r="AC572" s="2" t="s">
        <v>3</v>
      </c>
      <c r="AD572" s="2" t="s">
        <v>4</v>
      </c>
      <c r="AJ572" s="2" t="s">
        <v>1</v>
      </c>
      <c r="AK572" s="2" t="s">
        <v>5</v>
      </c>
      <c r="AL572" s="2" t="s">
        <v>4</v>
      </c>
      <c r="AM572" s="2" t="s">
        <v>6</v>
      </c>
      <c r="AN572" s="2" t="s">
        <v>7</v>
      </c>
      <c r="AO572" s="3"/>
    </row>
    <row r="573" spans="2:41">
      <c r="C573" s="20"/>
      <c r="E573" s="4">
        <v>45093</v>
      </c>
      <c r="F573" s="3" t="s">
        <v>595</v>
      </c>
      <c r="G573" s="3" t="s">
        <v>89</v>
      </c>
      <c r="H573" s="5">
        <v>160</v>
      </c>
      <c r="N573" s="3"/>
      <c r="O573" s="3"/>
      <c r="P573" s="3"/>
      <c r="Q573" s="3"/>
      <c r="R573" s="18"/>
      <c r="S573" s="3"/>
      <c r="V573" s="17"/>
      <c r="Y573" s="20"/>
      <c r="AA573" s="4"/>
      <c r="AB573" s="3"/>
      <c r="AC573" s="3"/>
      <c r="AD573" s="5"/>
      <c r="AJ573" s="25">
        <v>45146</v>
      </c>
      <c r="AK573" s="3" t="s">
        <v>1182</v>
      </c>
      <c r="AL573" s="3"/>
      <c r="AM573" s="3"/>
      <c r="AN573" s="18">
        <v>49.17</v>
      </c>
      <c r="AO573" s="3"/>
    </row>
    <row r="574" spans="2:41">
      <c r="B574" s="1" t="s">
        <v>24</v>
      </c>
      <c r="C574" s="19">
        <f>IF(C571&gt;0,C571+C572,C572)</f>
        <v>1835</v>
      </c>
      <c r="E574" s="4">
        <v>45057</v>
      </c>
      <c r="F574" s="3" t="s">
        <v>1125</v>
      </c>
      <c r="G574" s="3" t="s">
        <v>89</v>
      </c>
      <c r="H574" s="5">
        <v>135</v>
      </c>
      <c r="N574" s="3"/>
      <c r="O574" s="3"/>
      <c r="P574" s="3"/>
      <c r="Q574" s="3"/>
      <c r="R574" s="18"/>
      <c r="S574" s="3"/>
      <c r="V574" s="17"/>
      <c r="X574" s="1" t="s">
        <v>24</v>
      </c>
      <c r="Y574" s="19">
        <f>IF(Y571&gt;0,Y571+Y572,Y572)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" t="s">
        <v>9</v>
      </c>
      <c r="C575" s="20">
        <f>C598</f>
        <v>151.34</v>
      </c>
      <c r="E575" s="4">
        <v>45114</v>
      </c>
      <c r="F575" s="3" t="s">
        <v>87</v>
      </c>
      <c r="G575" s="3" t="s">
        <v>89</v>
      </c>
      <c r="H575" s="5">
        <v>150</v>
      </c>
      <c r="N575" s="3"/>
      <c r="O575" s="3"/>
      <c r="P575" s="3"/>
      <c r="Q575" s="3"/>
      <c r="R575" s="18"/>
      <c r="S575" s="3"/>
      <c r="V575" s="17"/>
      <c r="X575" s="1" t="s">
        <v>9</v>
      </c>
      <c r="Y575" s="20">
        <f>Y598</f>
        <v>138.26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6" t="s">
        <v>25</v>
      </c>
      <c r="C576" s="21">
        <f>C574-C575</f>
        <v>1683.66</v>
      </c>
      <c r="E576" s="4">
        <v>45117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 t="s">
        <v>8</v>
      </c>
      <c r="Y576" s="21">
        <f>Y574-Y575</f>
        <v>-138.26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ht="26.25">
      <c r="B577" s="218" t="str">
        <f>IF(C576&lt;0,"NO PAGAR","COBRAR")</f>
        <v>COBRAR</v>
      </c>
      <c r="C577" s="218"/>
      <c r="E577" s="4">
        <v>45119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218" t="str">
        <f>IF(Y576&lt;0,"NO PAGAR","COBRAR")</f>
        <v>NO PAGAR</v>
      </c>
      <c r="Y577" s="218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210" t="s">
        <v>9</v>
      </c>
      <c r="C578" s="211"/>
      <c r="E578" s="4">
        <v>45121</v>
      </c>
      <c r="F578" s="3" t="s">
        <v>87</v>
      </c>
      <c r="G578" s="3" t="s">
        <v>89</v>
      </c>
      <c r="H578" s="5">
        <v>200</v>
      </c>
      <c r="N578" s="3"/>
      <c r="O578" s="3"/>
      <c r="P578" s="3"/>
      <c r="Q578" s="3"/>
      <c r="R578" s="18"/>
      <c r="S578" s="3"/>
      <c r="V578" s="17"/>
      <c r="X578" s="210" t="s">
        <v>9</v>
      </c>
      <c r="Y578" s="211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9" t="str">
        <f>IF(C612&lt;0,"SALDO A FAVOR","SALDO ADELANTAD0'")</f>
        <v>SALDO ADELANTAD0'</v>
      </c>
      <c r="C579" s="10">
        <f>IF(Y538&lt;=0,Y538*-1)</f>
        <v>0</v>
      </c>
      <c r="E579" s="4">
        <v>45124</v>
      </c>
      <c r="F579" s="3" t="s">
        <v>87</v>
      </c>
      <c r="G579" s="3" t="s">
        <v>89</v>
      </c>
      <c r="H579" s="5">
        <v>200</v>
      </c>
      <c r="N579" s="3"/>
      <c r="O579" s="3"/>
      <c r="P579" s="3"/>
      <c r="Q579" s="3"/>
      <c r="R579" s="18"/>
      <c r="S579" s="3"/>
      <c r="V579" s="17"/>
      <c r="X579" s="9" t="str">
        <f>IF(C576&lt;0,"SALDO ADELANTADO","SALDO A FAVOR'")</f>
        <v>SALDO A FAVOR'</v>
      </c>
      <c r="Y579" s="10" t="b">
        <f>IF(C576&lt;=0,C576*-1)</f>
        <v>0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10</v>
      </c>
      <c r="C580" s="10">
        <f>R589</f>
        <v>0</v>
      </c>
      <c r="E580" s="4">
        <v>45125</v>
      </c>
      <c r="F580" s="3" t="s">
        <v>87</v>
      </c>
      <c r="G580" s="3" t="s">
        <v>150</v>
      </c>
      <c r="H580" s="5">
        <v>150</v>
      </c>
      <c r="N580" s="3"/>
      <c r="O580" s="3"/>
      <c r="P580" s="3"/>
      <c r="Q580" s="3"/>
      <c r="R580" s="18"/>
      <c r="S580" s="3"/>
      <c r="V580" s="17"/>
      <c r="X580" s="11" t="s">
        <v>10</v>
      </c>
      <c r="Y580" s="10">
        <f>AN589</f>
        <v>49.17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11</v>
      </c>
      <c r="C581" s="10">
        <v>50</v>
      </c>
      <c r="E581" s="4">
        <v>45126</v>
      </c>
      <c r="F581" s="3" t="s">
        <v>87</v>
      </c>
      <c r="G581" s="3" t="s">
        <v>89</v>
      </c>
      <c r="H581" s="5">
        <v>200</v>
      </c>
      <c r="N581" s="3"/>
      <c r="O581" s="3"/>
      <c r="P581" s="3"/>
      <c r="Q581" s="3"/>
      <c r="R581" s="18"/>
      <c r="S581" s="3"/>
      <c r="V581" s="17"/>
      <c r="X581" s="11" t="s">
        <v>11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12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12</v>
      </c>
      <c r="Y582" s="10">
        <v>30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13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13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14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1181</v>
      </c>
      <c r="Y584" s="10">
        <v>59.09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15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15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16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16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17</v>
      </c>
      <c r="C587" s="10">
        <f>R592</f>
        <v>101.34</v>
      </c>
      <c r="E587" s="212" t="s">
        <v>7</v>
      </c>
      <c r="F587" s="213"/>
      <c r="G587" s="214"/>
      <c r="H587" s="5">
        <f>SUM(H573:H586)</f>
        <v>1595</v>
      </c>
      <c r="N587" s="3"/>
      <c r="O587" s="3"/>
      <c r="P587" s="3"/>
      <c r="Q587" s="3"/>
      <c r="R587" s="18"/>
      <c r="S587" s="3"/>
      <c r="V587" s="17"/>
      <c r="X587" s="11" t="s">
        <v>17</v>
      </c>
      <c r="Y587" s="10"/>
      <c r="AA587" s="212" t="s">
        <v>7</v>
      </c>
      <c r="AB587" s="213"/>
      <c r="AC587" s="214"/>
      <c r="AD587" s="5">
        <f>SUM(AD573:AD586)</f>
        <v>0</v>
      </c>
      <c r="AJ587" s="3"/>
      <c r="AK587" s="3"/>
      <c r="AL587" s="3"/>
      <c r="AM587" s="3"/>
      <c r="AN587" s="18"/>
      <c r="AO587" s="3"/>
    </row>
    <row r="588" spans="2:41">
      <c r="B588" s="12"/>
      <c r="C588" s="10"/>
      <c r="E588" s="13"/>
      <c r="F588" s="13"/>
      <c r="G588" s="13"/>
      <c r="N588" s="3"/>
      <c r="O588" s="3"/>
      <c r="P588" s="3"/>
      <c r="Q588" s="3"/>
      <c r="R588" s="18"/>
      <c r="S588" s="3"/>
      <c r="V588" s="17"/>
      <c r="X588" s="12"/>
      <c r="Y588" s="10"/>
      <c r="AA588" s="13"/>
      <c r="AB588" s="13"/>
      <c r="AC588" s="13"/>
      <c r="AJ588" s="3"/>
      <c r="AK588" s="3"/>
      <c r="AL588" s="3"/>
      <c r="AM588" s="3"/>
      <c r="AN588" s="18"/>
      <c r="AO588" s="3"/>
    </row>
    <row r="589" spans="2:41">
      <c r="B589" s="12"/>
      <c r="C589" s="10"/>
      <c r="N589" s="212" t="s">
        <v>7</v>
      </c>
      <c r="O589" s="213"/>
      <c r="P589" s="213"/>
      <c r="Q589" s="214"/>
      <c r="R589" s="18">
        <f>SUM(R573:R588)</f>
        <v>0</v>
      </c>
      <c r="S589" s="3"/>
      <c r="V589" s="17"/>
      <c r="X589" s="12"/>
      <c r="Y589" s="10"/>
      <c r="AJ589" s="212" t="s">
        <v>7</v>
      </c>
      <c r="AK589" s="213"/>
      <c r="AL589" s="213"/>
      <c r="AM589" s="214"/>
      <c r="AN589" s="18">
        <f>SUM(AN573:AN588)</f>
        <v>49.17</v>
      </c>
      <c r="AO589" s="3"/>
    </row>
    <row r="590" spans="2:41">
      <c r="B590" s="12"/>
      <c r="C590" s="10"/>
      <c r="N590" s="125" t="s">
        <v>471</v>
      </c>
      <c r="O590" s="126">
        <v>45126.72502315</v>
      </c>
      <c r="P590" s="125" t="s">
        <v>474</v>
      </c>
      <c r="Q590" s="127">
        <v>36</v>
      </c>
      <c r="R590" s="127">
        <v>63</v>
      </c>
      <c r="S590" s="128" t="s">
        <v>20</v>
      </c>
      <c r="V590" s="17"/>
      <c r="X590" s="12"/>
      <c r="Y590" s="10"/>
    </row>
    <row r="591" spans="2:41">
      <c r="B591" s="12"/>
      <c r="C591" s="10"/>
      <c r="N591" s="125" t="s">
        <v>471</v>
      </c>
      <c r="O591" s="126">
        <v>45134.80516204</v>
      </c>
      <c r="P591" s="125" t="s">
        <v>474</v>
      </c>
      <c r="Q591" s="127">
        <v>21.911000000000001</v>
      </c>
      <c r="R591" s="127">
        <v>38.340000000000003</v>
      </c>
      <c r="S591" s="128" t="s">
        <v>20</v>
      </c>
      <c r="V591" s="17"/>
      <c r="X591" s="12"/>
      <c r="Y591" s="10"/>
    </row>
    <row r="592" spans="2:41">
      <c r="B592" s="12"/>
      <c r="C592" s="10"/>
      <c r="E592" s="14"/>
      <c r="R592" s="175">
        <f>SUM(R590:R591)</f>
        <v>101.34</v>
      </c>
      <c r="V592" s="17"/>
      <c r="X592" s="12"/>
      <c r="Y592" s="10"/>
      <c r="AA592" s="14"/>
    </row>
    <row r="593" spans="1:43">
      <c r="B593" s="12"/>
      <c r="C593" s="10"/>
      <c r="V593" s="17"/>
      <c r="X593" s="12"/>
      <c r="Y593" s="10"/>
    </row>
    <row r="594" spans="1:43">
      <c r="B594" s="12"/>
      <c r="C594" s="10"/>
      <c r="V594" s="17"/>
      <c r="X594" s="12"/>
      <c r="Y594" s="10"/>
    </row>
    <row r="595" spans="1:43">
      <c r="B595" s="12"/>
      <c r="C595" s="10"/>
      <c r="V595" s="17"/>
      <c r="X595" s="12"/>
      <c r="Y595" s="10"/>
    </row>
    <row r="596" spans="1:43">
      <c r="B596" s="12"/>
      <c r="C596" s="10"/>
      <c r="V596" s="17"/>
      <c r="X596" s="12"/>
      <c r="Y596" s="10"/>
    </row>
    <row r="597" spans="1:43">
      <c r="B597" s="11"/>
      <c r="C597" s="10"/>
      <c r="V597" s="17"/>
      <c r="X597" s="11"/>
      <c r="Y597" s="10"/>
    </row>
    <row r="598" spans="1:43">
      <c r="B598" s="15" t="s">
        <v>18</v>
      </c>
      <c r="C598" s="16">
        <f>SUM(C579:C597)</f>
        <v>151.34</v>
      </c>
      <c r="V598" s="17"/>
      <c r="X598" s="15" t="s">
        <v>18</v>
      </c>
      <c r="Y598" s="16">
        <f>SUM(Y579:Y597)</f>
        <v>138.26</v>
      </c>
    </row>
    <row r="599" spans="1:43">
      <c r="D599" t="s">
        <v>22</v>
      </c>
      <c r="E599" t="s">
        <v>21</v>
      </c>
      <c r="V599" s="17"/>
      <c r="Z599" t="s">
        <v>22</v>
      </c>
      <c r="AA599" t="s">
        <v>21</v>
      </c>
    </row>
    <row r="600" spans="1:43">
      <c r="E600" s="1" t="s">
        <v>19</v>
      </c>
      <c r="V600" s="17"/>
      <c r="AA600" s="1" t="s">
        <v>19</v>
      </c>
    </row>
    <row r="601" spans="1:43">
      <c r="V601" s="17"/>
    </row>
    <row r="602" spans="1:43">
      <c r="V602" s="17"/>
    </row>
    <row r="603" spans="1:43">
      <c r="V603" s="17"/>
    </row>
    <row r="604" spans="1:43">
      <c r="V604" s="17"/>
    </row>
    <row r="605" spans="1:43">
      <c r="V605" s="17"/>
    </row>
    <row r="606" spans="1:43">
      <c r="V606" s="17"/>
    </row>
    <row r="607" spans="1:43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</row>
    <row r="608" spans="1:43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V610" s="17"/>
    </row>
    <row r="611" spans="1:43">
      <c r="H611" s="216" t="s">
        <v>30</v>
      </c>
      <c r="I611" s="216"/>
      <c r="J611" s="216"/>
      <c r="V611" s="17"/>
      <c r="AA611" s="216" t="s">
        <v>31</v>
      </c>
      <c r="AB611" s="216"/>
      <c r="AC611" s="216"/>
    </row>
    <row r="612" spans="1:43">
      <c r="H612" s="216"/>
      <c r="I612" s="216"/>
      <c r="J612" s="216"/>
      <c r="V612" s="17"/>
      <c r="AA612" s="216"/>
      <c r="AB612" s="216"/>
      <c r="AC612" s="216"/>
    </row>
    <row r="613" spans="1:43">
      <c r="V613" s="17"/>
    </row>
    <row r="614" spans="1:43">
      <c r="V614" s="17"/>
    </row>
    <row r="615" spans="1:43" ht="23.25">
      <c r="B615" s="24" t="s">
        <v>68</v>
      </c>
      <c r="V615" s="17"/>
      <c r="X615" s="22" t="s">
        <v>68</v>
      </c>
    </row>
    <row r="616" spans="1:43" ht="23.25">
      <c r="B616" s="23" t="s">
        <v>156</v>
      </c>
      <c r="C616" s="20">
        <f>IF(X571="PAGADO",0,Y576)</f>
        <v>-138.26</v>
      </c>
      <c r="E616" s="217" t="s">
        <v>1168</v>
      </c>
      <c r="F616" s="217"/>
      <c r="G616" s="217"/>
      <c r="H616" s="217"/>
      <c r="V616" s="17"/>
      <c r="X616" s="23" t="s">
        <v>32</v>
      </c>
      <c r="Y616" s="20">
        <f>IF(B616="PAGADO",0,C621)</f>
        <v>0</v>
      </c>
      <c r="AA616" s="217" t="s">
        <v>1168</v>
      </c>
      <c r="AB616" s="217"/>
      <c r="AC616" s="217"/>
      <c r="AD616" s="217"/>
    </row>
    <row r="617" spans="1:43">
      <c r="B617" s="1" t="s">
        <v>0</v>
      </c>
      <c r="C617" s="19">
        <f>H632</f>
        <v>400</v>
      </c>
      <c r="E617" s="2" t="s">
        <v>1</v>
      </c>
      <c r="F617" s="2" t="s">
        <v>2</v>
      </c>
      <c r="G617" s="2" t="s">
        <v>3</v>
      </c>
      <c r="H617" s="2" t="s">
        <v>4</v>
      </c>
      <c r="N617" s="2" t="s">
        <v>1</v>
      </c>
      <c r="O617" s="2" t="s">
        <v>5</v>
      </c>
      <c r="P617" s="2" t="s">
        <v>4</v>
      </c>
      <c r="Q617" s="2" t="s">
        <v>6</v>
      </c>
      <c r="R617" s="2" t="s">
        <v>7</v>
      </c>
      <c r="S617" s="3"/>
      <c r="V617" s="17"/>
      <c r="X617" s="1" t="s">
        <v>0</v>
      </c>
      <c r="Y617" s="19">
        <f>AD632</f>
        <v>690</v>
      </c>
      <c r="AA617" s="2" t="s">
        <v>1</v>
      </c>
      <c r="AB617" s="2" t="s">
        <v>2</v>
      </c>
      <c r="AC617" s="2" t="s">
        <v>3</v>
      </c>
      <c r="AD617" s="2" t="s">
        <v>4</v>
      </c>
      <c r="AJ617" s="2" t="s">
        <v>1</v>
      </c>
      <c r="AK617" s="2" t="s">
        <v>5</v>
      </c>
      <c r="AL617" s="2" t="s">
        <v>4</v>
      </c>
      <c r="AM617" s="2" t="s">
        <v>6</v>
      </c>
      <c r="AN617" s="2" t="s">
        <v>7</v>
      </c>
      <c r="AO617" s="3"/>
    </row>
    <row r="618" spans="1:43">
      <c r="C618" s="20"/>
      <c r="E618" s="4">
        <v>45128</v>
      </c>
      <c r="F618" s="3" t="s">
        <v>291</v>
      </c>
      <c r="G618" s="3" t="s">
        <v>200</v>
      </c>
      <c r="H618" s="5">
        <v>200</v>
      </c>
      <c r="N618" s="3"/>
      <c r="O618" s="3"/>
      <c r="P618" s="3"/>
      <c r="Q618" s="3"/>
      <c r="R618" s="18"/>
      <c r="S618" s="3"/>
      <c r="V618" s="17"/>
      <c r="Y618" s="20"/>
      <c r="AA618" s="4">
        <v>45142</v>
      </c>
      <c r="AB618" s="3" t="s">
        <v>291</v>
      </c>
      <c r="AC618" s="3" t="s">
        <v>200</v>
      </c>
      <c r="AD618" s="5">
        <v>200</v>
      </c>
      <c r="AJ618" s="25">
        <v>45155</v>
      </c>
      <c r="AK618" s="3" t="s">
        <v>248</v>
      </c>
      <c r="AL618" s="3"/>
      <c r="AM618" s="3"/>
      <c r="AN618" s="18">
        <v>78.62</v>
      </c>
      <c r="AO618" s="3"/>
    </row>
    <row r="619" spans="1:43">
      <c r="B619" s="1" t="s">
        <v>24</v>
      </c>
      <c r="C619" s="19">
        <f>IF(C616&gt;0,C616+C617,C617)</f>
        <v>400</v>
      </c>
      <c r="E619" s="4">
        <v>45128</v>
      </c>
      <c r="F619" s="3" t="s">
        <v>291</v>
      </c>
      <c r="G619" s="3" t="s">
        <v>200</v>
      </c>
      <c r="H619" s="5">
        <v>200</v>
      </c>
      <c r="N619" s="3"/>
      <c r="O619" s="3"/>
      <c r="P619" s="3"/>
      <c r="Q619" s="3"/>
      <c r="R619" s="18"/>
      <c r="S619" s="3"/>
      <c r="V619" s="17"/>
      <c r="X619" s="1" t="s">
        <v>24</v>
      </c>
      <c r="Y619" s="19">
        <f>IF(Y616&gt;0,Y616+Y617,Y617)</f>
        <v>690</v>
      </c>
      <c r="AA619" s="4">
        <v>45146</v>
      </c>
      <c r="AB619" s="3" t="s">
        <v>291</v>
      </c>
      <c r="AC619" s="3" t="s">
        <v>169</v>
      </c>
      <c r="AD619" s="5">
        <v>150</v>
      </c>
      <c r="AJ619" s="3"/>
      <c r="AK619" s="3"/>
      <c r="AL619" s="3"/>
      <c r="AM619" s="3"/>
      <c r="AN619" s="18"/>
      <c r="AO619" s="3"/>
    </row>
    <row r="620" spans="1:43">
      <c r="B620" s="1" t="s">
        <v>9</v>
      </c>
      <c r="C620" s="20">
        <f>C639</f>
        <v>138.26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" t="s">
        <v>9</v>
      </c>
      <c r="Y620" s="20">
        <f>Y639</f>
        <v>220.41000000000003</v>
      </c>
      <c r="AA620" s="4">
        <v>45099</v>
      </c>
      <c r="AB620" s="3" t="s">
        <v>168</v>
      </c>
      <c r="AC620" s="3" t="s">
        <v>200</v>
      </c>
      <c r="AD620" s="5">
        <v>170</v>
      </c>
      <c r="AJ620" s="3"/>
      <c r="AK620" s="3"/>
      <c r="AL620" s="3"/>
      <c r="AM620" s="3"/>
      <c r="AN620" s="18"/>
      <c r="AO620" s="3"/>
    </row>
    <row r="621" spans="1:43">
      <c r="B621" s="6" t="s">
        <v>26</v>
      </c>
      <c r="C621" s="21">
        <f>C619-C620</f>
        <v>261.74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6" t="s">
        <v>27</v>
      </c>
      <c r="Y621" s="21">
        <f>Y619-Y620</f>
        <v>469.59</v>
      </c>
      <c r="AA621" s="4">
        <v>45106</v>
      </c>
      <c r="AB621" s="3" t="s">
        <v>168</v>
      </c>
      <c r="AC621" s="3" t="s">
        <v>200</v>
      </c>
      <c r="AD621" s="5">
        <v>170</v>
      </c>
      <c r="AJ621" s="3"/>
      <c r="AK621" s="3"/>
      <c r="AL621" s="3"/>
      <c r="AM621" s="3"/>
      <c r="AN621" s="18"/>
      <c r="AO621" s="3"/>
    </row>
    <row r="622" spans="1:43" ht="23.25">
      <c r="B622" s="6"/>
      <c r="C622" s="7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219" t="str">
        <f>IF(Y621&lt;0,"NO PAGAR","COBRAR'")</f>
        <v>COBRAR'</v>
      </c>
      <c r="Y622" s="219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ht="23.25">
      <c r="B623" s="219" t="str">
        <f>IF(C621&lt;0,"NO PAGAR","COBRAR'")</f>
        <v>COBRAR'</v>
      </c>
      <c r="C623" s="219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/>
      <c r="Y623" s="8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>
      <c r="B624" s="210" t="s">
        <v>9</v>
      </c>
      <c r="C624" s="211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210" t="s">
        <v>9</v>
      </c>
      <c r="Y624" s="211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3">
      <c r="B625" s="9" t="str">
        <f>IF(Y576&lt;0,"SALDO ADELANTADO","SALDO A FAVOR '")</f>
        <v>SALDO ADELANTADO</v>
      </c>
      <c r="C625" s="10">
        <f>IF(Y576&lt;=0,Y576*-1)</f>
        <v>138.26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9" t="str">
        <f>IF(C621&lt;0,"SALDO ADELANTADO","SALDO A FAVOR'")</f>
        <v>SALDO A FAVOR'</v>
      </c>
      <c r="Y625" s="10" t="b">
        <f>IF(C621&lt;=0,C621*-1)</f>
        <v>0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3">
      <c r="B626" s="11" t="s">
        <v>10</v>
      </c>
      <c r="C626" s="10">
        <f>R634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10</v>
      </c>
      <c r="Y626" s="10">
        <f>AN634</f>
        <v>78.62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3">
      <c r="B627" s="11" t="s">
        <v>11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11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3">
      <c r="B628" s="11" t="s">
        <v>12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12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3">
      <c r="B629" s="11" t="s">
        <v>13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13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3">
      <c r="B630" s="11" t="s">
        <v>14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14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3">
      <c r="B631" s="11" t="s">
        <v>15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15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3">
      <c r="B632" s="11" t="s">
        <v>16</v>
      </c>
      <c r="C632" s="10"/>
      <c r="E632" s="212" t="s">
        <v>7</v>
      </c>
      <c r="F632" s="213"/>
      <c r="G632" s="214"/>
      <c r="H632" s="5">
        <f>SUM(H618:H631)</f>
        <v>400</v>
      </c>
      <c r="N632" s="3"/>
      <c r="O632" s="3"/>
      <c r="P632" s="3"/>
      <c r="Q632" s="3"/>
      <c r="R632" s="18"/>
      <c r="S632" s="3"/>
      <c r="V632" s="17"/>
      <c r="X632" s="11" t="s">
        <v>16</v>
      </c>
      <c r="Y632" s="10"/>
      <c r="AA632" s="212" t="s">
        <v>7</v>
      </c>
      <c r="AB632" s="213"/>
      <c r="AC632" s="214"/>
      <c r="AD632" s="5">
        <f>SUM(AD618:AD631)</f>
        <v>690</v>
      </c>
      <c r="AJ632" s="3"/>
      <c r="AK632" s="3"/>
      <c r="AL632" s="3"/>
      <c r="AM632" s="3"/>
      <c r="AN632" s="18"/>
      <c r="AO632" s="3"/>
    </row>
    <row r="633" spans="2:43">
      <c r="B633" s="11" t="s">
        <v>17</v>
      </c>
      <c r="C633" s="10"/>
      <c r="E633" s="13"/>
      <c r="F633" s="13"/>
      <c r="G633" s="13"/>
      <c r="N633" s="3"/>
      <c r="O633" s="3"/>
      <c r="P633" s="3"/>
      <c r="Q633" s="3"/>
      <c r="R633" s="18"/>
      <c r="S633" s="3"/>
      <c r="V633" s="17"/>
      <c r="X633" s="11" t="s">
        <v>1266</v>
      </c>
      <c r="Y633" s="10">
        <f>AN637</f>
        <v>141.79000000000002</v>
      </c>
      <c r="AA633" s="13"/>
      <c r="AB633" s="13"/>
      <c r="AC633" s="13"/>
      <c r="AJ633" s="3"/>
      <c r="AK633" s="3"/>
      <c r="AL633" s="3"/>
      <c r="AM633" s="3"/>
      <c r="AN633" s="18"/>
      <c r="AO633" s="3"/>
    </row>
    <row r="634" spans="2:43" ht="15.75" thickBot="1">
      <c r="B634" s="12"/>
      <c r="C634" s="10"/>
      <c r="N634" s="212" t="s">
        <v>7</v>
      </c>
      <c r="O634" s="213"/>
      <c r="P634" s="213"/>
      <c r="Q634" s="214"/>
      <c r="R634" s="18">
        <f>SUM(R618:R633)</f>
        <v>0</v>
      </c>
      <c r="S634" s="3"/>
      <c r="V634" s="17"/>
      <c r="X634" s="12"/>
      <c r="Y634" s="10"/>
      <c r="AJ634" s="212" t="s">
        <v>7</v>
      </c>
      <c r="AK634" s="213"/>
      <c r="AL634" s="213"/>
      <c r="AM634" s="214"/>
      <c r="AN634" s="18">
        <f>SUM(AN618:AN633)</f>
        <v>78.62</v>
      </c>
      <c r="AO634" s="3"/>
    </row>
    <row r="635" spans="2:43" ht="15.75" thickBot="1">
      <c r="B635" s="12"/>
      <c r="C635" s="10"/>
      <c r="V635" s="17"/>
      <c r="X635" s="12"/>
      <c r="Y635" s="10"/>
      <c r="AJ635" s="182">
        <v>0.59554398148148147</v>
      </c>
      <c r="AK635" s="180">
        <v>20230803</v>
      </c>
      <c r="AL635" s="180" t="s">
        <v>471</v>
      </c>
      <c r="AM635" s="180" t="s">
        <v>474</v>
      </c>
      <c r="AN635" s="180">
        <v>72.78</v>
      </c>
      <c r="AO635" s="181">
        <v>41588</v>
      </c>
      <c r="AP635" s="180">
        <v>15206</v>
      </c>
      <c r="AQ635" s="179"/>
    </row>
    <row r="636" spans="2:43" ht="15.75" thickBot="1">
      <c r="B636" s="12"/>
      <c r="C636" s="10"/>
      <c r="V636" s="17"/>
      <c r="X636" s="12"/>
      <c r="Y636" s="10"/>
      <c r="AJ636" s="182">
        <v>0.50393518518518521</v>
      </c>
      <c r="AK636" s="180">
        <v>20230809</v>
      </c>
      <c r="AL636" s="180" t="s">
        <v>471</v>
      </c>
      <c r="AM636" s="180" t="s">
        <v>474</v>
      </c>
      <c r="AN636" s="180">
        <v>69.010000000000005</v>
      </c>
      <c r="AO636" s="181">
        <v>39432</v>
      </c>
      <c r="AP636" s="180">
        <v>5555</v>
      </c>
      <c r="AQ636" s="179"/>
    </row>
    <row r="637" spans="2:43">
      <c r="B637" s="12"/>
      <c r="C637" s="10"/>
      <c r="E637" s="14"/>
      <c r="V637" s="17"/>
      <c r="X637" s="12"/>
      <c r="Y637" s="10"/>
      <c r="AA637" s="14"/>
      <c r="AN637" s="1">
        <f>SUM(AN635:AN636)</f>
        <v>141.79000000000002</v>
      </c>
    </row>
    <row r="638" spans="2:43">
      <c r="B638" s="12"/>
      <c r="C638" s="10"/>
      <c r="V638" s="17"/>
      <c r="X638" s="12"/>
      <c r="Y638" s="10"/>
    </row>
    <row r="639" spans="2:43">
      <c r="B639" s="15" t="s">
        <v>18</v>
      </c>
      <c r="C639" s="16">
        <f>SUM(C625:C638)</f>
        <v>138.26</v>
      </c>
      <c r="D639" t="s">
        <v>22</v>
      </c>
      <c r="E639" t="s">
        <v>21</v>
      </c>
      <c r="V639" s="17"/>
      <c r="X639" s="15" t="s">
        <v>18</v>
      </c>
      <c r="Y639" s="16">
        <f>SUM(Y625:Y638)</f>
        <v>220.41000000000003</v>
      </c>
      <c r="Z639" t="s">
        <v>22</v>
      </c>
      <c r="AA639" t="s">
        <v>21</v>
      </c>
    </row>
    <row r="640" spans="2:43">
      <c r="E640" s="1" t="s">
        <v>19</v>
      </c>
      <c r="V640" s="17"/>
      <c r="AA640" s="1" t="s">
        <v>19</v>
      </c>
    </row>
    <row r="641" spans="2:31">
      <c r="V641" s="17"/>
    </row>
    <row r="642" spans="2:31">
      <c r="V642" s="17"/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 ht="15" customHeight="1">
      <c r="V653" s="17"/>
      <c r="AC653" s="24"/>
      <c r="AD653" s="24"/>
      <c r="AE653" s="24"/>
    </row>
    <row r="654" spans="2:31" ht="26.25" customHeight="1">
      <c r="H654" s="216" t="s">
        <v>28</v>
      </c>
      <c r="I654" s="216"/>
      <c r="J654" s="216"/>
      <c r="V654" s="17"/>
      <c r="AC654" s="24" t="s">
        <v>29</v>
      </c>
      <c r="AD654" s="24"/>
      <c r="AE654" s="24"/>
    </row>
    <row r="655" spans="2:31" ht="15" customHeight="1">
      <c r="H655" s="216"/>
      <c r="I655" s="216"/>
      <c r="J655" s="216"/>
      <c r="V655" s="17"/>
      <c r="AC655" s="24"/>
      <c r="AD655" s="24"/>
      <c r="AE655" s="24"/>
    </row>
    <row r="656" spans="2:31" ht="23.25">
      <c r="B656" s="22" t="s">
        <v>69</v>
      </c>
      <c r="V656" s="17"/>
      <c r="X656" s="22" t="s">
        <v>69</v>
      </c>
    </row>
    <row r="657" spans="2:41" ht="26.25">
      <c r="B657" s="23" t="s">
        <v>32</v>
      </c>
      <c r="C657" s="20">
        <f>IF(X616="PAGADO",0,Y621)</f>
        <v>469.59</v>
      </c>
      <c r="E657" s="217" t="s">
        <v>1168</v>
      </c>
      <c r="F657" s="217"/>
      <c r="G657" s="217"/>
      <c r="H657" s="217"/>
      <c r="O657" s="227" t="s">
        <v>110</v>
      </c>
      <c r="P657" s="227"/>
      <c r="Q657" s="227"/>
      <c r="V657" s="17"/>
      <c r="X657" s="23" t="s">
        <v>130</v>
      </c>
      <c r="Y657" s="20">
        <f>IF(B657="PAGADO",0,C662)</f>
        <v>-699.46999999999935</v>
      </c>
      <c r="AA657" s="217" t="s">
        <v>20</v>
      </c>
      <c r="AB657" s="217"/>
      <c r="AC657" s="217"/>
      <c r="AD657" s="217"/>
    </row>
    <row r="658" spans="2:41">
      <c r="B658" s="1" t="s">
        <v>0</v>
      </c>
      <c r="C658" s="19">
        <f>H673</f>
        <v>1810</v>
      </c>
      <c r="E658" s="2" t="s">
        <v>1</v>
      </c>
      <c r="F658" s="2" t="s">
        <v>2</v>
      </c>
      <c r="G658" s="2" t="s">
        <v>3</v>
      </c>
      <c r="H658" s="2" t="s">
        <v>4</v>
      </c>
      <c r="N658" s="2" t="s">
        <v>1</v>
      </c>
      <c r="O658" s="2" t="s">
        <v>5</v>
      </c>
      <c r="P658" s="2" t="s">
        <v>4</v>
      </c>
      <c r="Q658" s="2" t="s">
        <v>6</v>
      </c>
      <c r="R658" s="2" t="s">
        <v>7</v>
      </c>
      <c r="S658" s="3"/>
      <c r="V658" s="17"/>
      <c r="X658" s="1" t="s">
        <v>0</v>
      </c>
      <c r="Y658" s="19">
        <f>AD673</f>
        <v>1815</v>
      </c>
      <c r="AA658" s="2" t="s">
        <v>1</v>
      </c>
      <c r="AB658" s="2" t="s">
        <v>2</v>
      </c>
      <c r="AC658" s="2" t="s">
        <v>3</v>
      </c>
      <c r="AD658" s="2" t="s">
        <v>4</v>
      </c>
      <c r="AJ658" s="2" t="s">
        <v>1</v>
      </c>
      <c r="AK658" s="2" t="s">
        <v>5</v>
      </c>
      <c r="AL658" s="2" t="s">
        <v>4</v>
      </c>
      <c r="AM658" s="2" t="s">
        <v>6</v>
      </c>
      <c r="AN658" s="2" t="s">
        <v>7</v>
      </c>
      <c r="AO658" s="3"/>
    </row>
    <row r="659" spans="2:41">
      <c r="C659" s="20"/>
      <c r="E659" s="4">
        <v>45133</v>
      </c>
      <c r="F659" s="3" t="s">
        <v>412</v>
      </c>
      <c r="G659" s="3" t="s">
        <v>200</v>
      </c>
      <c r="H659" s="5">
        <v>200</v>
      </c>
      <c r="N659" s="25">
        <v>45163</v>
      </c>
      <c r="O659" s="3" t="s">
        <v>110</v>
      </c>
      <c r="P659" s="3"/>
      <c r="Q659" s="3"/>
      <c r="R659" s="18">
        <v>180</v>
      </c>
      <c r="S659" s="3"/>
      <c r="V659" s="17"/>
      <c r="Y659" s="20"/>
      <c r="AA659" s="4">
        <v>45141</v>
      </c>
      <c r="AB659" s="3" t="s">
        <v>397</v>
      </c>
      <c r="AC659" s="3" t="s">
        <v>1363</v>
      </c>
      <c r="AD659" s="5">
        <v>330</v>
      </c>
      <c r="AJ659" s="3"/>
      <c r="AK659" s="3"/>
      <c r="AL659" s="3"/>
      <c r="AM659" s="3"/>
      <c r="AN659" s="18"/>
      <c r="AO659" s="3"/>
    </row>
    <row r="660" spans="2:41">
      <c r="B660" s="1" t="s">
        <v>24</v>
      </c>
      <c r="C660" s="19">
        <f>IF(C657&gt;0,C657+C658,C658)</f>
        <v>2279.59</v>
      </c>
      <c r="E660" s="4">
        <v>45135</v>
      </c>
      <c r="F660" s="3" t="s">
        <v>412</v>
      </c>
      <c r="G660" s="3" t="s">
        <v>546</v>
      </c>
      <c r="H660" s="5">
        <v>630</v>
      </c>
      <c r="N660" s="25">
        <v>45166</v>
      </c>
      <c r="O660" s="3" t="s">
        <v>1277</v>
      </c>
      <c r="P660" s="3"/>
      <c r="Q660" s="3"/>
      <c r="R660" s="18">
        <v>170</v>
      </c>
      <c r="S660" s="3"/>
      <c r="V660" s="17"/>
      <c r="X660" s="1" t="s">
        <v>24</v>
      </c>
      <c r="Y660" s="19">
        <f>IF(Y657&gt;0,Y657+Y658,Y658)</f>
        <v>1815</v>
      </c>
      <c r="AA660" s="4">
        <v>45155</v>
      </c>
      <c r="AB660" s="3" t="s">
        <v>397</v>
      </c>
      <c r="AC660" s="3" t="s">
        <v>152</v>
      </c>
      <c r="AD660" s="5">
        <v>200</v>
      </c>
      <c r="AJ660" s="3"/>
      <c r="AK660" s="3"/>
      <c r="AL660" s="3"/>
      <c r="AM660" s="3"/>
      <c r="AN660" s="18"/>
      <c r="AO660" s="3"/>
    </row>
    <row r="661" spans="2:41">
      <c r="B661" s="1" t="s">
        <v>9</v>
      </c>
      <c r="C661" s="20">
        <f>C684</f>
        <v>2979.0599999999995</v>
      </c>
      <c r="E661" s="4">
        <v>45135</v>
      </c>
      <c r="F661" s="3" t="s">
        <v>412</v>
      </c>
      <c r="G661" s="3" t="s">
        <v>1292</v>
      </c>
      <c r="H661" s="5">
        <v>300</v>
      </c>
      <c r="N661" s="25">
        <v>45173</v>
      </c>
      <c r="O661" s="3" t="s">
        <v>1338</v>
      </c>
      <c r="P661" s="3"/>
      <c r="Q661" s="3"/>
      <c r="R661" s="18">
        <v>2000</v>
      </c>
      <c r="S661" s="3"/>
      <c r="V661" s="17"/>
      <c r="X661" s="1" t="s">
        <v>9</v>
      </c>
      <c r="Y661" s="20">
        <f>Y682</f>
        <v>699.46999999999935</v>
      </c>
      <c r="AA661" s="4">
        <v>45161</v>
      </c>
      <c r="AB661" s="3" t="s">
        <v>87</v>
      </c>
      <c r="AC661" s="3" t="s">
        <v>1379</v>
      </c>
      <c r="AD661" s="5">
        <v>740</v>
      </c>
      <c r="AJ661" s="3"/>
      <c r="AK661" s="3"/>
      <c r="AL661" s="3"/>
      <c r="AM661" s="3"/>
      <c r="AN661" s="18"/>
      <c r="AO661" s="3"/>
    </row>
    <row r="662" spans="2:41">
      <c r="B662" s="6" t="s">
        <v>25</v>
      </c>
      <c r="C662" s="21">
        <f>C660-C661</f>
        <v>-699.46999999999935</v>
      </c>
      <c r="E662" s="4">
        <v>45138</v>
      </c>
      <c r="F662" s="3" t="s">
        <v>412</v>
      </c>
      <c r="G662" s="3" t="s">
        <v>200</v>
      </c>
      <c r="H662" s="5">
        <v>200</v>
      </c>
      <c r="N662" s="25">
        <v>45175</v>
      </c>
      <c r="O662" s="3" t="s">
        <v>1351</v>
      </c>
      <c r="P662" s="3"/>
      <c r="Q662" s="3"/>
      <c r="R662" s="18">
        <v>49.18</v>
      </c>
      <c r="S662" s="3"/>
      <c r="V662" s="17"/>
      <c r="X662" s="6" t="s">
        <v>8</v>
      </c>
      <c r="Y662" s="21">
        <f>Y660-Y661</f>
        <v>1115.5300000000007</v>
      </c>
      <c r="AA662" s="4">
        <v>45163</v>
      </c>
      <c r="AB662" s="3" t="s">
        <v>87</v>
      </c>
      <c r="AC662" s="3" t="s">
        <v>1380</v>
      </c>
      <c r="AD662" s="5">
        <v>395</v>
      </c>
      <c r="AJ662" s="3"/>
      <c r="AK662" s="3"/>
      <c r="AL662" s="3"/>
      <c r="AM662" s="3"/>
      <c r="AN662" s="18"/>
      <c r="AO662" s="3"/>
    </row>
    <row r="663" spans="2:41" ht="26.25">
      <c r="B663" s="218" t="str">
        <f>IF(C662&lt;0,"NO PAGAR","COBRAR")</f>
        <v>NO PAGAR</v>
      </c>
      <c r="C663" s="218"/>
      <c r="E663" s="4">
        <v>45156</v>
      </c>
      <c r="F663" s="3" t="s">
        <v>412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218" t="str">
        <f>IF(Y662&lt;0,"NO PAGAR","COBRAR")</f>
        <v>COBRAR</v>
      </c>
      <c r="Y663" s="218"/>
      <c r="AA663" s="4">
        <v>45168</v>
      </c>
      <c r="AB663" s="3" t="s">
        <v>87</v>
      </c>
      <c r="AC663" s="3" t="s">
        <v>89</v>
      </c>
      <c r="AD663" s="5">
        <v>150</v>
      </c>
      <c r="AJ663" s="3"/>
      <c r="AK663" s="3"/>
      <c r="AL663" s="3"/>
      <c r="AM663" s="3"/>
      <c r="AN663" s="18"/>
      <c r="AO663" s="3"/>
    </row>
    <row r="664" spans="2:41">
      <c r="B664" s="210" t="s">
        <v>9</v>
      </c>
      <c r="C664" s="211"/>
      <c r="E664" s="4">
        <v>45159</v>
      </c>
      <c r="F664" s="3" t="s">
        <v>412</v>
      </c>
      <c r="G664" s="3" t="s">
        <v>200</v>
      </c>
      <c r="H664" s="5">
        <v>150</v>
      </c>
      <c r="N664" s="3"/>
      <c r="O664" s="3"/>
      <c r="P664" s="3"/>
      <c r="Q664" s="3"/>
      <c r="R664" s="18"/>
      <c r="S664" s="3"/>
      <c r="V664" s="17"/>
      <c r="X664" s="210" t="s">
        <v>9</v>
      </c>
      <c r="Y664" s="211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IF(C698&lt;0,"SALDO A FAVOR","SALDO ADELANTAD0'")</f>
        <v>SALDO ADELANTAD0'</v>
      </c>
      <c r="C665" s="10">
        <f>IF(Y616&lt;=0,Y616*-1)</f>
        <v>0</v>
      </c>
      <c r="E665" s="4">
        <v>45115</v>
      </c>
      <c r="F665" s="3" t="s">
        <v>589</v>
      </c>
      <c r="G665" s="3" t="s">
        <v>200</v>
      </c>
      <c r="H665" s="5">
        <v>120</v>
      </c>
      <c r="N665" s="3"/>
      <c r="O665" s="3"/>
      <c r="P665" s="3"/>
      <c r="Q665" s="3"/>
      <c r="R665" s="18"/>
      <c r="S665" s="3"/>
      <c r="V665" s="17"/>
      <c r="X665" s="9" t="str">
        <f>IF(C662&lt;0,"SALDO ADELANTADO","SALDO A FAVOR'")</f>
        <v>SALDO ADELANTADO</v>
      </c>
      <c r="Y665" s="10">
        <f>IF(C662&lt;=0,C662*-1)</f>
        <v>699.46999999999935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R675</f>
        <v>2399.1799999999998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>
        <v>150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>
        <v>59.1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1334</v>
      </c>
      <c r="C673" s="10">
        <f>R683</f>
        <v>370.78</v>
      </c>
      <c r="E673" s="212" t="s">
        <v>7</v>
      </c>
      <c r="F673" s="213"/>
      <c r="G673" s="214"/>
      <c r="H673" s="5">
        <f>SUM(H659:H672)</f>
        <v>1810</v>
      </c>
      <c r="N673" s="3"/>
      <c r="O673" s="3"/>
      <c r="P673" s="3"/>
      <c r="Q673" s="3"/>
      <c r="R673" s="18"/>
      <c r="S673" s="3"/>
      <c r="V673" s="17"/>
      <c r="X673" s="11" t="s">
        <v>17</v>
      </c>
      <c r="Y673" s="10"/>
      <c r="AA673" s="212" t="s">
        <v>7</v>
      </c>
      <c r="AB673" s="213"/>
      <c r="AC673" s="214"/>
      <c r="AD673" s="5">
        <f>SUM(AD659:AD672)</f>
        <v>1815</v>
      </c>
      <c r="AJ673" s="3"/>
      <c r="AK673" s="3"/>
      <c r="AL673" s="3"/>
      <c r="AM673" s="3"/>
      <c r="AN673" s="18"/>
      <c r="AO673" s="3"/>
    </row>
    <row r="674" spans="2:41">
      <c r="B674" s="12"/>
      <c r="C674" s="10"/>
      <c r="E674" s="13"/>
      <c r="F674" s="13"/>
      <c r="G674" s="13"/>
      <c r="N674" s="3"/>
      <c r="O674" s="3"/>
      <c r="P674" s="3"/>
      <c r="Q674" s="3"/>
      <c r="R674" s="18"/>
      <c r="S674" s="3"/>
      <c r="V674" s="17"/>
      <c r="X674" s="12"/>
      <c r="Y674" s="10"/>
      <c r="AA674" s="13"/>
      <c r="AB674" s="13"/>
      <c r="AC674" s="13"/>
      <c r="AJ674" s="3"/>
      <c r="AK674" s="3"/>
      <c r="AL674" s="3"/>
      <c r="AM674" s="3"/>
      <c r="AN674" s="18"/>
      <c r="AO674" s="3"/>
    </row>
    <row r="675" spans="2:41">
      <c r="B675" s="12"/>
      <c r="C675" s="10"/>
      <c r="N675" s="212" t="s">
        <v>7</v>
      </c>
      <c r="O675" s="213"/>
      <c r="P675" s="213"/>
      <c r="Q675" s="214"/>
      <c r="R675" s="18">
        <f>SUM(R659:R674)</f>
        <v>2399.1799999999998</v>
      </c>
      <c r="S675" s="3"/>
      <c r="V675" s="17"/>
      <c r="X675" s="12"/>
      <c r="Y675" s="10"/>
      <c r="AJ675" s="212" t="s">
        <v>7</v>
      </c>
      <c r="AK675" s="213"/>
      <c r="AL675" s="213"/>
      <c r="AM675" s="214"/>
      <c r="AN675" s="18">
        <f>SUM(AN659:AN674)</f>
        <v>0</v>
      </c>
      <c r="AO675" s="3"/>
    </row>
    <row r="676" spans="2:41">
      <c r="B676" s="12"/>
      <c r="C676" s="10"/>
      <c r="N676" s="125" t="s">
        <v>471</v>
      </c>
      <c r="O676" s="125" t="s">
        <v>468</v>
      </c>
      <c r="P676" s="126">
        <v>45154.29415509</v>
      </c>
      <c r="Q676" s="127">
        <v>40.000999999999998</v>
      </c>
      <c r="R676" s="127">
        <v>70</v>
      </c>
      <c r="S676" s="128" t="s">
        <v>1330</v>
      </c>
      <c r="V676" s="17"/>
      <c r="X676" s="12"/>
      <c r="Y676" s="10"/>
    </row>
    <row r="677" spans="2:41">
      <c r="B677" s="12"/>
      <c r="C677" s="10"/>
      <c r="N677" s="125" t="s">
        <v>471</v>
      </c>
      <c r="O677" s="125" t="s">
        <v>468</v>
      </c>
      <c r="P677" s="126">
        <v>45155.668831019997</v>
      </c>
      <c r="Q677" s="127">
        <v>17.14</v>
      </c>
      <c r="R677" s="127">
        <v>30</v>
      </c>
      <c r="S677" s="128" t="s">
        <v>743</v>
      </c>
      <c r="V677" s="17"/>
      <c r="X677" s="12"/>
      <c r="Y677" s="10"/>
    </row>
    <row r="678" spans="2:41">
      <c r="B678" s="12"/>
      <c r="C678" s="10"/>
      <c r="E678" s="14"/>
      <c r="N678" s="125" t="s">
        <v>471</v>
      </c>
      <c r="O678" s="125" t="s">
        <v>468</v>
      </c>
      <c r="P678" s="126">
        <v>45160.77746528</v>
      </c>
      <c r="Q678" s="127">
        <v>45.713000000000001</v>
      </c>
      <c r="R678" s="127">
        <v>80</v>
      </c>
      <c r="S678" s="128" t="s">
        <v>1329</v>
      </c>
      <c r="V678" s="17"/>
      <c r="X678" s="12"/>
      <c r="Y678" s="10"/>
      <c r="AA678" s="14"/>
    </row>
    <row r="679" spans="2:41">
      <c r="B679" s="12"/>
      <c r="C679" s="10"/>
      <c r="N679" s="125" t="s">
        <v>471</v>
      </c>
      <c r="O679" s="125" t="s">
        <v>468</v>
      </c>
      <c r="P679" s="126">
        <v>45163.809282410002</v>
      </c>
      <c r="Q679" s="127">
        <v>41.713999999999999</v>
      </c>
      <c r="R679" s="127">
        <v>73</v>
      </c>
      <c r="S679" s="128" t="s">
        <v>20</v>
      </c>
      <c r="V679" s="17"/>
      <c r="X679" s="12"/>
      <c r="Y679" s="10"/>
    </row>
    <row r="680" spans="2:41">
      <c r="B680" s="12"/>
      <c r="C680" s="10"/>
      <c r="N680" s="125" t="s">
        <v>471</v>
      </c>
      <c r="O680" s="125" t="s">
        <v>468</v>
      </c>
      <c r="P680" s="126">
        <v>45166.573078699999</v>
      </c>
      <c r="Q680" s="127">
        <v>19.998000000000001</v>
      </c>
      <c r="R680" s="127">
        <v>35</v>
      </c>
      <c r="S680" s="128" t="s">
        <v>20</v>
      </c>
      <c r="V680" s="17"/>
      <c r="X680" s="12"/>
      <c r="Y680" s="10"/>
    </row>
    <row r="681" spans="2:41">
      <c r="B681" s="12"/>
      <c r="C681" s="10"/>
      <c r="N681" s="125" t="s">
        <v>471</v>
      </c>
      <c r="O681" s="125" t="s">
        <v>468</v>
      </c>
      <c r="P681" s="126">
        <v>45168.909282410001</v>
      </c>
      <c r="Q681" s="127">
        <v>34.712000000000003</v>
      </c>
      <c r="R681" s="127">
        <v>60.75</v>
      </c>
      <c r="S681" s="128" t="s">
        <v>743</v>
      </c>
      <c r="V681" s="17"/>
      <c r="X681" s="12"/>
      <c r="Y681" s="10"/>
      <c r="AA681" t="s">
        <v>22</v>
      </c>
      <c r="AB681" t="s">
        <v>21</v>
      </c>
    </row>
    <row r="682" spans="2:41">
      <c r="B682" s="12"/>
      <c r="C682" s="10"/>
      <c r="E682" t="s">
        <v>22</v>
      </c>
      <c r="F682" t="s">
        <v>21</v>
      </c>
      <c r="N682" s="125" t="s">
        <v>471</v>
      </c>
      <c r="O682" s="125" t="s">
        <v>468</v>
      </c>
      <c r="P682" s="126">
        <v>45169.803240740002</v>
      </c>
      <c r="Q682" s="127">
        <v>12.587</v>
      </c>
      <c r="R682" s="127">
        <v>22.03</v>
      </c>
      <c r="S682" s="128" t="s">
        <v>1328</v>
      </c>
      <c r="V682" s="17"/>
      <c r="X682" s="15" t="s">
        <v>18</v>
      </c>
      <c r="Y682" s="16">
        <f>SUM(Y665:Y681)</f>
        <v>699.46999999999935</v>
      </c>
      <c r="AB682" s="1" t="s">
        <v>19</v>
      </c>
    </row>
    <row r="683" spans="2:41">
      <c r="B683" s="11"/>
      <c r="C683" s="10"/>
      <c r="F683" s="1" t="s">
        <v>19</v>
      </c>
      <c r="R683" s="187">
        <f>SUM(R676:R682)</f>
        <v>370.78</v>
      </c>
      <c r="V683" s="17"/>
    </row>
    <row r="684" spans="2:41">
      <c r="B684" s="15" t="s">
        <v>18</v>
      </c>
      <c r="C684" s="16">
        <f>SUM(C665:C683)</f>
        <v>2979.0599999999995</v>
      </c>
      <c r="V684" s="17"/>
    </row>
    <row r="685" spans="2:41">
      <c r="V685" s="17"/>
    </row>
    <row r="686" spans="2:41">
      <c r="V686" s="17"/>
    </row>
    <row r="687" spans="2:41">
      <c r="V687" s="17"/>
    </row>
    <row r="688" spans="2:41">
      <c r="V688" s="17"/>
    </row>
    <row r="689" spans="1:43">
      <c r="V689" s="17"/>
    </row>
    <row r="690" spans="1:43">
      <c r="V690" s="17"/>
    </row>
    <row r="691" spans="1:43">
      <c r="V691" s="17"/>
    </row>
    <row r="692" spans="1:43">
      <c r="V692" s="17"/>
    </row>
    <row r="693" spans="1:4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</row>
    <row r="694" spans="1:4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spans="1:4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</row>
    <row r="696" spans="1:43">
      <c r="V696" s="17"/>
    </row>
    <row r="697" spans="1:43">
      <c r="H697" s="216" t="s">
        <v>30</v>
      </c>
      <c r="I697" s="216"/>
      <c r="J697" s="216"/>
      <c r="V697" s="17"/>
      <c r="AA697" s="216" t="s">
        <v>31</v>
      </c>
      <c r="AB697" s="216"/>
      <c r="AC697" s="216"/>
    </row>
    <row r="698" spans="1:43">
      <c r="H698" s="216"/>
      <c r="I698" s="216"/>
      <c r="J698" s="216"/>
      <c r="V698" s="17"/>
      <c r="AA698" s="216"/>
      <c r="AB698" s="216"/>
      <c r="AC698" s="216"/>
    </row>
    <row r="699" spans="1:43" ht="23.25">
      <c r="B699" s="24" t="s">
        <v>69</v>
      </c>
      <c r="V699" s="17"/>
      <c r="X699" s="22" t="s">
        <v>69</v>
      </c>
    </row>
    <row r="700" spans="1:43" ht="23.25">
      <c r="B700" s="23" t="s">
        <v>82</v>
      </c>
      <c r="C700" s="20">
        <f>IF(X657="PAGADO",0,Y662)</f>
        <v>0</v>
      </c>
      <c r="E700" s="217" t="s">
        <v>20</v>
      </c>
      <c r="F700" s="217"/>
      <c r="G700" s="217"/>
      <c r="H700" s="217"/>
      <c r="V700" s="17"/>
      <c r="X700" s="23" t="s">
        <v>32</v>
      </c>
      <c r="Y700" s="20">
        <f>IF(B700="PAGADO",0,C705)</f>
        <v>0</v>
      </c>
      <c r="AA700" s="217" t="s">
        <v>433</v>
      </c>
      <c r="AB700" s="217"/>
      <c r="AC700" s="217"/>
      <c r="AD700" s="217"/>
      <c r="AK700" s="217" t="s">
        <v>10</v>
      </c>
      <c r="AL700" s="217"/>
      <c r="AM700" s="217"/>
    </row>
    <row r="701" spans="1:43">
      <c r="B701" s="1" t="s">
        <v>0</v>
      </c>
      <c r="C701" s="19">
        <f>H716</f>
        <v>435</v>
      </c>
      <c r="E701" s="2" t="s">
        <v>1</v>
      </c>
      <c r="F701" s="2" t="s">
        <v>2</v>
      </c>
      <c r="G701" s="2" t="s">
        <v>3</v>
      </c>
      <c r="H701" s="2" t="s">
        <v>4</v>
      </c>
      <c r="N701" s="2" t="s">
        <v>1</v>
      </c>
      <c r="O701" s="2" t="s">
        <v>5</v>
      </c>
      <c r="P701" s="2" t="s">
        <v>4</v>
      </c>
      <c r="Q701" s="2" t="s">
        <v>6</v>
      </c>
      <c r="R701" s="2" t="s">
        <v>7</v>
      </c>
      <c r="S701" s="3"/>
      <c r="V701" s="17"/>
      <c r="X701" s="1" t="s">
        <v>0</v>
      </c>
      <c r="Y701" s="19">
        <f>AD716</f>
        <v>1015.25</v>
      </c>
      <c r="AA701" s="2" t="s">
        <v>1</v>
      </c>
      <c r="AB701" s="2" t="s">
        <v>2</v>
      </c>
      <c r="AC701" s="2" t="s">
        <v>3</v>
      </c>
      <c r="AD701" s="2" t="s">
        <v>4</v>
      </c>
      <c r="AJ701" s="2" t="s">
        <v>1</v>
      </c>
      <c r="AK701" s="2" t="s">
        <v>5</v>
      </c>
      <c r="AL701" s="2" t="s">
        <v>4</v>
      </c>
      <c r="AM701" s="2" t="s">
        <v>6</v>
      </c>
      <c r="AN701" s="2" t="s">
        <v>7</v>
      </c>
      <c r="AO701" s="3"/>
    </row>
    <row r="702" spans="1:43">
      <c r="C702" s="20"/>
      <c r="E702" s="4">
        <v>45174</v>
      </c>
      <c r="F702" s="3" t="s">
        <v>412</v>
      </c>
      <c r="G702" s="3" t="s">
        <v>169</v>
      </c>
      <c r="H702" s="5">
        <v>150</v>
      </c>
      <c r="N702" s="3"/>
      <c r="O702" s="3"/>
      <c r="P702" s="3"/>
      <c r="Q702" s="3"/>
      <c r="R702" s="18"/>
      <c r="S702" s="3"/>
      <c r="V702" s="17"/>
      <c r="Y702" s="20"/>
      <c r="AA702" s="4">
        <v>45173</v>
      </c>
      <c r="AB702" s="3" t="s">
        <v>440</v>
      </c>
      <c r="AC702" s="3" t="s">
        <v>1421</v>
      </c>
      <c r="AD702" s="5">
        <v>140</v>
      </c>
      <c r="AJ702" s="25">
        <v>45196</v>
      </c>
      <c r="AK702" s="3" t="s">
        <v>110</v>
      </c>
      <c r="AL702" s="3"/>
      <c r="AM702" s="3"/>
      <c r="AN702" s="18">
        <v>200</v>
      </c>
      <c r="AO702" s="3"/>
    </row>
    <row r="703" spans="1:43">
      <c r="B703" s="1" t="s">
        <v>24</v>
      </c>
      <c r="C703" s="19">
        <f>IF(C700&gt;0,C700+C701,C701)</f>
        <v>435</v>
      </c>
      <c r="E703" s="4">
        <v>45167</v>
      </c>
      <c r="F703" s="3" t="s">
        <v>1211</v>
      </c>
      <c r="G703" s="3" t="s">
        <v>99</v>
      </c>
      <c r="H703" s="5">
        <v>285</v>
      </c>
      <c r="N703" s="3"/>
      <c r="O703" s="3"/>
      <c r="P703" s="3"/>
      <c r="Q703" s="3"/>
      <c r="R703" s="18"/>
      <c r="S703" s="3"/>
      <c r="V703" s="17"/>
      <c r="X703" s="1" t="s">
        <v>24</v>
      </c>
      <c r="Y703" s="19">
        <f>IF(Y700&gt;0,Y700+Y701,Y701)</f>
        <v>1015.25</v>
      </c>
      <c r="AA703" s="4">
        <v>45194</v>
      </c>
      <c r="AB703" s="3" t="s">
        <v>1431</v>
      </c>
      <c r="AC703" s="3"/>
      <c r="AD703" s="5">
        <v>120</v>
      </c>
      <c r="AJ703" s="3"/>
      <c r="AK703" s="3"/>
      <c r="AL703" s="3"/>
      <c r="AM703" s="3"/>
      <c r="AN703" s="18"/>
      <c r="AO703" s="3"/>
    </row>
    <row r="704" spans="1:43">
      <c r="B704" s="1" t="s">
        <v>9</v>
      </c>
      <c r="C704" s="20">
        <f>C725</f>
        <v>219.14999999999998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" t="s">
        <v>9</v>
      </c>
      <c r="Y704" s="20">
        <f>Y725</f>
        <v>200</v>
      </c>
      <c r="AA704" s="4">
        <v>45178</v>
      </c>
      <c r="AB704" s="3" t="s">
        <v>412</v>
      </c>
      <c r="AC704" s="3" t="s">
        <v>1434</v>
      </c>
      <c r="AD704" s="5">
        <v>605.25</v>
      </c>
      <c r="AJ704" s="3"/>
      <c r="AK704" s="3"/>
      <c r="AL704" s="3"/>
      <c r="AM704" s="3"/>
      <c r="AN704" s="18"/>
      <c r="AO704" s="3"/>
    </row>
    <row r="705" spans="2:41">
      <c r="B705" s="6" t="s">
        <v>26</v>
      </c>
      <c r="C705" s="21">
        <f>C703-C704</f>
        <v>215.85000000000002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6" t="s">
        <v>27</v>
      </c>
      <c r="Y705" s="21">
        <f>Y703-Y704</f>
        <v>815.25</v>
      </c>
      <c r="AA705" s="4">
        <v>45182</v>
      </c>
      <c r="AB705" s="3" t="s">
        <v>412</v>
      </c>
      <c r="AC705" s="3" t="s">
        <v>200</v>
      </c>
      <c r="AD705" s="5">
        <v>150</v>
      </c>
      <c r="AJ705" s="3"/>
      <c r="AK705" s="3"/>
      <c r="AL705" s="3"/>
      <c r="AM705" s="3"/>
      <c r="AN705" s="18"/>
      <c r="AO705" s="3"/>
    </row>
    <row r="706" spans="2:41" ht="23.25">
      <c r="B706" s="6"/>
      <c r="C706" s="7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219" t="str">
        <f>IF(Y705&lt;0,"NO PAGAR","COBRAR'")</f>
        <v>COBRAR'</v>
      </c>
      <c r="Y706" s="219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ht="23.25">
      <c r="B707" s="219" t="str">
        <f>IF(C705&lt;0,"NO PAGAR","COBRAR'")</f>
        <v>COBRAR'</v>
      </c>
      <c r="C707" s="219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6"/>
      <c r="Y707" s="8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210" t="s">
        <v>9</v>
      </c>
      <c r="C708" s="211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210" t="s">
        <v>9</v>
      </c>
      <c r="Y708" s="211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9" t="str">
        <f>IF(Y662&lt;0,"SALDO ADELANTADO","SALDO A FAVOR '")</f>
        <v>SALDO A FAVOR '</v>
      </c>
      <c r="C709" s="10" t="b">
        <f>IF(Y662&lt;=0,Y662*-1)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9" t="str">
        <f>IF(C705&lt;0,"SALDO ADELANTADO","SALDO A FAVOR'")</f>
        <v>SALDO A FAVOR'</v>
      </c>
      <c r="Y709" s="10" t="b">
        <f>IF(C705&lt;=0,C705*-1)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10</v>
      </c>
      <c r="C710" s="10">
        <f>R718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10</v>
      </c>
      <c r="Y710" s="10">
        <f>AN718</f>
        <v>200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11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11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12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12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13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13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14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14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15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15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16</v>
      </c>
      <c r="C716" s="10"/>
      <c r="E716" s="212" t="s">
        <v>7</v>
      </c>
      <c r="F716" s="213"/>
      <c r="G716" s="214"/>
      <c r="H716" s="5">
        <f>SUM(H702:H715)</f>
        <v>435</v>
      </c>
      <c r="N716" s="3"/>
      <c r="O716" s="3"/>
      <c r="P716" s="3"/>
      <c r="Q716" s="3"/>
      <c r="R716" s="18"/>
      <c r="S716" s="3"/>
      <c r="V716" s="17"/>
      <c r="X716" s="11" t="s">
        <v>16</v>
      </c>
      <c r="Y716" s="10"/>
      <c r="AA716" s="212" t="s">
        <v>7</v>
      </c>
      <c r="AB716" s="213"/>
      <c r="AC716" s="214"/>
      <c r="AD716" s="5">
        <f>SUM(AD702:AD715)</f>
        <v>1015.25</v>
      </c>
      <c r="AJ716" s="3"/>
      <c r="AK716" s="3"/>
      <c r="AL716" s="3"/>
      <c r="AM716" s="3"/>
      <c r="AN716" s="18"/>
      <c r="AO716" s="3"/>
    </row>
    <row r="717" spans="2:41">
      <c r="B717" s="11" t="s">
        <v>1413</v>
      </c>
      <c r="C717" s="10">
        <f>R723</f>
        <v>219.14999999999998</v>
      </c>
      <c r="E717" s="13"/>
      <c r="F717" s="13"/>
      <c r="G717" s="13"/>
      <c r="N717" s="3"/>
      <c r="O717" s="3"/>
      <c r="P717" s="3"/>
      <c r="Q717" s="3"/>
      <c r="R717" s="18"/>
      <c r="S717" s="3"/>
      <c r="V717" s="17"/>
      <c r="X717" s="11" t="s">
        <v>17</v>
      </c>
      <c r="Y717" s="10"/>
      <c r="AA717" s="13"/>
      <c r="AB717" s="13"/>
      <c r="AC717" s="13"/>
      <c r="AJ717" s="3"/>
      <c r="AK717" s="3"/>
      <c r="AL717" s="3"/>
      <c r="AM717" s="3"/>
      <c r="AN717" s="18"/>
      <c r="AO717" s="3"/>
    </row>
    <row r="718" spans="2:41">
      <c r="B718" s="12"/>
      <c r="C718" s="10"/>
      <c r="N718" s="212" t="s">
        <v>7</v>
      </c>
      <c r="O718" s="213"/>
      <c r="P718" s="213"/>
      <c r="Q718" s="214"/>
      <c r="R718" s="18">
        <f>SUM(R702:R717)</f>
        <v>0</v>
      </c>
      <c r="S718" s="3"/>
      <c r="V718" s="17"/>
      <c r="X718" s="12"/>
      <c r="Y718" s="10"/>
      <c r="AJ718" s="212" t="s">
        <v>7</v>
      </c>
      <c r="AK718" s="213"/>
      <c r="AL718" s="213"/>
      <c r="AM718" s="214"/>
      <c r="AN718" s="18">
        <f>SUM(AN702:AN717)</f>
        <v>200</v>
      </c>
      <c r="AO718" s="3"/>
    </row>
    <row r="719" spans="2:41">
      <c r="B719" s="12"/>
      <c r="C719" s="10"/>
      <c r="N719" s="125" t="s">
        <v>471</v>
      </c>
      <c r="O719" s="126">
        <v>45171.31040509</v>
      </c>
      <c r="P719" s="125" t="s">
        <v>474</v>
      </c>
      <c r="Q719" s="127">
        <v>39.655999999999999</v>
      </c>
      <c r="R719" s="127">
        <v>69.400000000000006</v>
      </c>
      <c r="S719" s="127">
        <v>74125</v>
      </c>
      <c r="V719" s="17"/>
      <c r="X719" s="12"/>
      <c r="Y719" s="10"/>
    </row>
    <row r="720" spans="2:41">
      <c r="B720" s="12"/>
      <c r="C720" s="10"/>
      <c r="N720" s="125" t="s">
        <v>471</v>
      </c>
      <c r="O720" s="126">
        <v>45171.453182869998</v>
      </c>
      <c r="P720" s="125" t="s">
        <v>474</v>
      </c>
      <c r="Q720" s="127">
        <v>2.8580000000000001</v>
      </c>
      <c r="R720" s="127">
        <v>5</v>
      </c>
      <c r="S720" s="127">
        <v>5256</v>
      </c>
      <c r="V720" s="17"/>
      <c r="X720" s="12"/>
      <c r="Y720" s="10"/>
    </row>
    <row r="721" spans="2:27">
      <c r="B721" s="12"/>
      <c r="C721" s="10"/>
      <c r="E721" s="14"/>
      <c r="N721" s="125" t="s">
        <v>471</v>
      </c>
      <c r="O721" s="126">
        <v>45176.450497689999</v>
      </c>
      <c r="P721" s="125" t="s">
        <v>474</v>
      </c>
      <c r="Q721" s="127">
        <v>38.887999999999998</v>
      </c>
      <c r="R721" s="127">
        <v>68.05</v>
      </c>
      <c r="S721" s="127">
        <v>145412</v>
      </c>
      <c r="V721" s="17"/>
      <c r="X721" s="12"/>
      <c r="Y721" s="10"/>
      <c r="AA721" s="14"/>
    </row>
    <row r="722" spans="2:27">
      <c r="B722" s="12"/>
      <c r="C722" s="10"/>
      <c r="N722" s="125" t="s">
        <v>471</v>
      </c>
      <c r="O722" s="126">
        <v>45181.212881940002</v>
      </c>
      <c r="P722" s="125" t="s">
        <v>474</v>
      </c>
      <c r="Q722" s="127">
        <v>43.829000000000001</v>
      </c>
      <c r="R722" s="127">
        <v>76.7</v>
      </c>
      <c r="S722" s="127">
        <v>42152</v>
      </c>
      <c r="V722" s="17"/>
      <c r="X722" s="12"/>
      <c r="Y722" s="10"/>
    </row>
    <row r="723" spans="2:27">
      <c r="B723" s="12"/>
      <c r="C723" s="10"/>
      <c r="R723" s="187">
        <f>SUM(R719:R722)</f>
        <v>219.14999999999998</v>
      </c>
      <c r="V723" s="17"/>
      <c r="X723" s="12"/>
      <c r="Y723" s="10"/>
    </row>
    <row r="724" spans="2:27">
      <c r="B724" s="12"/>
      <c r="C724" s="10"/>
      <c r="V724" s="17"/>
      <c r="X724" s="12"/>
      <c r="Y724" s="10"/>
    </row>
    <row r="725" spans="2:27">
      <c r="B725" s="15" t="s">
        <v>18</v>
      </c>
      <c r="C725" s="16">
        <f>SUM(C709:C724)</f>
        <v>219.14999999999998</v>
      </c>
      <c r="D725" t="s">
        <v>22</v>
      </c>
      <c r="E725" t="s">
        <v>21</v>
      </c>
      <c r="V725" s="17"/>
      <c r="X725" s="15" t="s">
        <v>18</v>
      </c>
      <c r="Y725" s="16">
        <f>SUM(Y709:Y724)</f>
        <v>200</v>
      </c>
      <c r="Z725" t="s">
        <v>22</v>
      </c>
      <c r="AA725" t="s">
        <v>21</v>
      </c>
    </row>
    <row r="726" spans="2:27">
      <c r="E726" s="1" t="s">
        <v>19</v>
      </c>
      <c r="V726" s="17"/>
      <c r="AA726" s="1" t="s">
        <v>19</v>
      </c>
    </row>
    <row r="727" spans="2:27">
      <c r="V727" s="17"/>
    </row>
    <row r="728" spans="2:27">
      <c r="V728" s="17"/>
    </row>
    <row r="729" spans="2:27">
      <c r="V729" s="17"/>
    </row>
    <row r="730" spans="2:27">
      <c r="V730" s="17"/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</row>
    <row r="739" spans="2:41">
      <c r="V739" s="17"/>
      <c r="AC739" s="215" t="s">
        <v>29</v>
      </c>
      <c r="AD739" s="215"/>
      <c r="AE739" s="215"/>
    </row>
    <row r="740" spans="2:41">
      <c r="H740" s="216" t="s">
        <v>28</v>
      </c>
      <c r="I740" s="216"/>
      <c r="J740" s="216"/>
      <c r="V740" s="17"/>
      <c r="AC740" s="215"/>
      <c r="AD740" s="215"/>
      <c r="AE740" s="215"/>
    </row>
    <row r="741" spans="2:41">
      <c r="H741" s="216"/>
      <c r="I741" s="216"/>
      <c r="J741" s="216"/>
      <c r="V741" s="17"/>
      <c r="AC741" s="215"/>
      <c r="AD741" s="215"/>
      <c r="AE741" s="215"/>
    </row>
    <row r="742" spans="2:41">
      <c r="V742" s="17"/>
    </row>
    <row r="743" spans="2:41">
      <c r="V743" s="17"/>
    </row>
    <row r="744" spans="2:41" ht="23.25">
      <c r="B744" s="22" t="s">
        <v>70</v>
      </c>
      <c r="V744" s="17"/>
      <c r="X744" s="22" t="s">
        <v>70</v>
      </c>
    </row>
    <row r="745" spans="2:41" ht="23.25">
      <c r="B745" s="23" t="s">
        <v>130</v>
      </c>
      <c r="C745" s="20">
        <f>IF(X700="PAGADO",0,Y705)</f>
        <v>815.25</v>
      </c>
      <c r="E745" s="217" t="s">
        <v>20</v>
      </c>
      <c r="F745" s="217"/>
      <c r="G745" s="217"/>
      <c r="H745" s="217"/>
      <c r="V745" s="17"/>
      <c r="X745" s="23" t="s">
        <v>32</v>
      </c>
      <c r="Y745" s="20">
        <f>IF(B745="PAGADO",0,C750)</f>
        <v>0</v>
      </c>
      <c r="AA745" s="217" t="s">
        <v>20</v>
      </c>
      <c r="AB745" s="217"/>
      <c r="AC745" s="217"/>
      <c r="AD745" s="217"/>
    </row>
    <row r="746" spans="2:41">
      <c r="B746" s="1" t="s">
        <v>0</v>
      </c>
      <c r="C746" s="19">
        <f>H761</f>
        <v>150</v>
      </c>
      <c r="E746" s="2" t="s">
        <v>1</v>
      </c>
      <c r="F746" s="2" t="s">
        <v>2</v>
      </c>
      <c r="G746" s="2" t="s">
        <v>3</v>
      </c>
      <c r="H746" s="2" t="s">
        <v>4</v>
      </c>
      <c r="N746" s="2" t="s">
        <v>1</v>
      </c>
      <c r="O746" s="2" t="s">
        <v>5</v>
      </c>
      <c r="P746" s="2" t="s">
        <v>4</v>
      </c>
      <c r="Q746" s="2" t="s">
        <v>6</v>
      </c>
      <c r="R746" s="2" t="s">
        <v>7</v>
      </c>
      <c r="S746" s="3"/>
      <c r="V746" s="17"/>
      <c r="X746" s="1" t="s">
        <v>0</v>
      </c>
      <c r="Y746" s="19">
        <f>AD761</f>
        <v>530</v>
      </c>
      <c r="AA746" s="2" t="s">
        <v>1</v>
      </c>
      <c r="AB746" s="2" t="s">
        <v>2</v>
      </c>
      <c r="AC746" s="2" t="s">
        <v>3</v>
      </c>
      <c r="AD746" s="2" t="s">
        <v>4</v>
      </c>
      <c r="AJ746" s="2" t="s">
        <v>1</v>
      </c>
      <c r="AK746" s="2" t="s">
        <v>5</v>
      </c>
      <c r="AL746" s="2" t="s">
        <v>4</v>
      </c>
      <c r="AM746" s="2" t="s">
        <v>6</v>
      </c>
      <c r="AN746" s="2" t="s">
        <v>7</v>
      </c>
      <c r="AO746" s="3"/>
    </row>
    <row r="747" spans="2:41">
      <c r="C747" s="20"/>
      <c r="E747" s="4">
        <v>45157</v>
      </c>
      <c r="F747" s="3" t="s">
        <v>412</v>
      </c>
      <c r="G747" s="3" t="s">
        <v>169</v>
      </c>
      <c r="H747" s="5">
        <v>150</v>
      </c>
      <c r="N747" s="25">
        <v>45202</v>
      </c>
      <c r="O747" s="3" t="s">
        <v>1457</v>
      </c>
      <c r="P747" s="3"/>
      <c r="Q747" s="3"/>
      <c r="R747" s="18">
        <v>7</v>
      </c>
      <c r="S747" s="3"/>
      <c r="V747" s="17"/>
      <c r="Y747" s="20"/>
      <c r="AA747" s="4">
        <v>45209</v>
      </c>
      <c r="AB747" s="3" t="s">
        <v>248</v>
      </c>
      <c r="AC747" s="3" t="s">
        <v>1541</v>
      </c>
      <c r="AD747" s="5">
        <v>170</v>
      </c>
      <c r="AJ747" s="25">
        <v>45209</v>
      </c>
      <c r="AK747" s="3" t="s">
        <v>314</v>
      </c>
      <c r="AL747" s="3"/>
      <c r="AM747" s="3"/>
      <c r="AN747" s="18">
        <v>200</v>
      </c>
      <c r="AO747" s="3"/>
    </row>
    <row r="748" spans="2:41">
      <c r="B748" s="1" t="s">
        <v>24</v>
      </c>
      <c r="C748" s="19">
        <f>IF(C745&gt;0,C745+C746,C746)</f>
        <v>965.25</v>
      </c>
      <c r="E748" s="4"/>
      <c r="F748" s="3"/>
      <c r="G748" s="3"/>
      <c r="H748" s="5"/>
      <c r="N748" s="25">
        <v>45204</v>
      </c>
      <c r="O748" s="3"/>
      <c r="P748" s="3"/>
      <c r="Q748" s="3"/>
      <c r="R748" s="18"/>
      <c r="S748" s="3"/>
      <c r="V748" s="17"/>
      <c r="X748" s="1" t="s">
        <v>24</v>
      </c>
      <c r="Y748" s="19">
        <f>IF(Y745&gt;0,Y746+Y745,Y746)</f>
        <v>530</v>
      </c>
      <c r="AA748" s="4">
        <v>45147</v>
      </c>
      <c r="AB748" s="3" t="s">
        <v>168</v>
      </c>
      <c r="AC748" s="3" t="s">
        <v>200</v>
      </c>
      <c r="AD748" s="5">
        <v>170</v>
      </c>
      <c r="AJ748" s="149">
        <v>45209</v>
      </c>
      <c r="AK748" s="3" t="s">
        <v>1351</v>
      </c>
      <c r="AL748" s="3"/>
      <c r="AM748" s="3"/>
      <c r="AN748" s="18">
        <v>49.18</v>
      </c>
      <c r="AO748" s="3"/>
    </row>
    <row r="749" spans="2:41">
      <c r="B749" s="1" t="s">
        <v>9</v>
      </c>
      <c r="C749" s="20">
        <f>C772</f>
        <v>506.78999999999996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" t="s">
        <v>9</v>
      </c>
      <c r="Y749" s="20">
        <f>Y772</f>
        <v>308.28000000000003</v>
      </c>
      <c r="AA749" s="4">
        <v>45149</v>
      </c>
      <c r="AB749" s="3" t="s">
        <v>168</v>
      </c>
      <c r="AC749" s="3" t="s">
        <v>152</v>
      </c>
      <c r="AD749" s="5">
        <v>190</v>
      </c>
      <c r="AJ749" s="3"/>
      <c r="AK749" s="3"/>
      <c r="AL749" s="3"/>
      <c r="AM749" s="3"/>
      <c r="AN749" s="18"/>
      <c r="AO749" s="3"/>
    </row>
    <row r="750" spans="2:41">
      <c r="B750" s="6" t="s">
        <v>25</v>
      </c>
      <c r="C750" s="21">
        <f>C748-C749</f>
        <v>458.46000000000004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6" t="s">
        <v>8</v>
      </c>
      <c r="Y750" s="21">
        <f>Y748-Y749</f>
        <v>221.71999999999997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ht="26.25">
      <c r="B751" s="218" t="str">
        <f>IF(C750&lt;0,"NO PAGAR","COBRAR")</f>
        <v>COBRAR</v>
      </c>
      <c r="C751" s="218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218" t="str">
        <f>IF(Y750&lt;0,"NO PAGAR","COBRAR")</f>
        <v>COBRAR</v>
      </c>
      <c r="Y751" s="218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210" t="s">
        <v>9</v>
      </c>
      <c r="C752" s="211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210" t="s">
        <v>9</v>
      </c>
      <c r="Y752" s="211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9" t="str">
        <f>IF(C786&lt;0,"SALDO A FAVOR","SALDO ADELANTAD0'")</f>
        <v>SALDO ADELANTAD0'</v>
      </c>
      <c r="C753" s="10">
        <f>IF(Y700&lt;=0,Y700*-1)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IF(C750&lt;0,"SALDO ADELANTADO","SALDO A FAVOR'")</f>
        <v>SALDO A FAVOR'</v>
      </c>
      <c r="Y753" s="10" t="b">
        <f>IF(C750&lt;=0,C750*-1)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10</v>
      </c>
      <c r="C754" s="10">
        <f>R763</f>
        <v>7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AN763</f>
        <v>249.18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11</v>
      </c>
      <c r="C755" s="10">
        <v>150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13</v>
      </c>
      <c r="C757" s="10">
        <v>20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>
        <v>59.1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1509</v>
      </c>
      <c r="C760" s="10">
        <v>48.66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1507</v>
      </c>
      <c r="C761" s="10">
        <f>S769</f>
        <v>281.13</v>
      </c>
      <c r="E761" s="212" t="s">
        <v>7</v>
      </c>
      <c r="F761" s="213"/>
      <c r="G761" s="214"/>
      <c r="H761" s="5">
        <f>SUM(H747:H760)</f>
        <v>150</v>
      </c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212" t="s">
        <v>7</v>
      </c>
      <c r="AB761" s="213"/>
      <c r="AC761" s="214"/>
      <c r="AD761" s="5">
        <f>SUM(AD747:AD760)</f>
        <v>530</v>
      </c>
      <c r="AJ761" s="3"/>
      <c r="AK761" s="3"/>
      <c r="AL761" s="3"/>
      <c r="AM761" s="3"/>
      <c r="AN761" s="18"/>
      <c r="AO761" s="3"/>
    </row>
    <row r="762" spans="2:41">
      <c r="B762" s="12"/>
      <c r="C762" s="10"/>
      <c r="E762" s="13"/>
      <c r="F762" s="13"/>
      <c r="G762" s="13"/>
      <c r="N762" s="3"/>
      <c r="O762" s="3"/>
      <c r="P762" s="3"/>
      <c r="Q762" s="3"/>
      <c r="R762" s="18"/>
      <c r="S762" s="3"/>
      <c r="V762" s="17"/>
      <c r="X762" s="12"/>
      <c r="Y762" s="10"/>
      <c r="AA762" s="13"/>
      <c r="AB762" s="13"/>
      <c r="AC762" s="13"/>
      <c r="AJ762" s="3"/>
      <c r="AK762" s="3"/>
      <c r="AL762" s="3"/>
      <c r="AM762" s="3"/>
      <c r="AN762" s="18"/>
      <c r="AO762" s="3"/>
    </row>
    <row r="763" spans="2:41">
      <c r="B763" s="12"/>
      <c r="C763" s="10"/>
      <c r="N763" s="212" t="s">
        <v>7</v>
      </c>
      <c r="O763" s="213"/>
      <c r="P763" s="213"/>
      <c r="Q763" s="214"/>
      <c r="R763" s="18">
        <f>SUM(R747:R762)</f>
        <v>7</v>
      </c>
      <c r="S763" s="3"/>
      <c r="V763" s="17"/>
      <c r="X763" s="12"/>
      <c r="Y763" s="10"/>
      <c r="AJ763" s="212" t="s">
        <v>7</v>
      </c>
      <c r="AK763" s="213"/>
      <c r="AL763" s="213"/>
      <c r="AM763" s="214"/>
      <c r="AN763" s="18">
        <f>SUM(AN747:AN762)</f>
        <v>249.18</v>
      </c>
      <c r="AO763" s="3"/>
    </row>
    <row r="764" spans="2:41">
      <c r="B764" s="12"/>
      <c r="C764" s="10"/>
      <c r="N764" s="125" t="s">
        <v>471</v>
      </c>
      <c r="O764" s="126">
        <v>45190.62709491</v>
      </c>
      <c r="P764" s="125" t="s">
        <v>1491</v>
      </c>
      <c r="Q764" s="125" t="s">
        <v>474</v>
      </c>
      <c r="R764" s="127">
        <v>25.725000000000001</v>
      </c>
      <c r="S764" s="127">
        <v>45.02</v>
      </c>
      <c r="T764" s="128" t="s">
        <v>1329</v>
      </c>
      <c r="V764" s="17"/>
      <c r="X764" s="12"/>
      <c r="Y764" s="10"/>
    </row>
    <row r="765" spans="2:41">
      <c r="B765" s="12"/>
      <c r="C765" s="10"/>
      <c r="N765" s="125" t="s">
        <v>471</v>
      </c>
      <c r="O765" s="126">
        <v>45191.833206019997</v>
      </c>
      <c r="P765" s="125" t="s">
        <v>1490</v>
      </c>
      <c r="Q765" s="125" t="s">
        <v>474</v>
      </c>
      <c r="R765" s="127">
        <v>33.155999999999999</v>
      </c>
      <c r="S765" s="127">
        <v>58.02</v>
      </c>
      <c r="T765" s="128" t="s">
        <v>1328</v>
      </c>
      <c r="V765" s="17"/>
      <c r="X765" s="12"/>
      <c r="Y765" s="10"/>
    </row>
    <row r="766" spans="2:41">
      <c r="B766" s="12"/>
      <c r="C766" s="10"/>
      <c r="E766" s="14"/>
      <c r="N766" s="125" t="s">
        <v>471</v>
      </c>
      <c r="O766" s="126">
        <v>45195.89512732</v>
      </c>
      <c r="P766" s="125" t="s">
        <v>1489</v>
      </c>
      <c r="Q766" s="125" t="s">
        <v>474</v>
      </c>
      <c r="R766" s="127">
        <v>18.904</v>
      </c>
      <c r="S766" s="127">
        <v>33.08</v>
      </c>
      <c r="T766" s="128" t="s">
        <v>1118</v>
      </c>
      <c r="V766" s="17"/>
      <c r="X766" s="12"/>
      <c r="Y766" s="10"/>
      <c r="AA766" s="14"/>
    </row>
    <row r="767" spans="2:41">
      <c r="B767" s="12"/>
      <c r="C767" s="10"/>
      <c r="N767" s="125" t="s">
        <v>471</v>
      </c>
      <c r="O767" s="126">
        <v>45196.860902779998</v>
      </c>
      <c r="P767" s="125" t="s">
        <v>1488</v>
      </c>
      <c r="Q767" s="125" t="s">
        <v>474</v>
      </c>
      <c r="R767" s="127">
        <v>37.146000000000001</v>
      </c>
      <c r="S767" s="127">
        <v>65.010000000000005</v>
      </c>
      <c r="T767" s="128" t="s">
        <v>20</v>
      </c>
      <c r="V767" s="17"/>
      <c r="X767" s="12"/>
      <c r="Y767" s="10"/>
    </row>
    <row r="768" spans="2:41">
      <c r="B768" s="12"/>
      <c r="C768" s="10"/>
      <c r="N768" s="125" t="s">
        <v>471</v>
      </c>
      <c r="O768" s="126">
        <v>45198.816238430001</v>
      </c>
      <c r="P768" s="125" t="s">
        <v>1487</v>
      </c>
      <c r="Q768" s="125" t="s">
        <v>474</v>
      </c>
      <c r="R768" s="127">
        <v>45.716999999999999</v>
      </c>
      <c r="S768" s="127">
        <v>80</v>
      </c>
      <c r="T768" s="128" t="s">
        <v>1486</v>
      </c>
      <c r="V768" s="17"/>
      <c r="X768" s="12"/>
      <c r="Y768" s="10"/>
    </row>
    <row r="769" spans="1:43">
      <c r="B769" s="12"/>
      <c r="C769" s="10"/>
      <c r="S769" s="187">
        <f>SUM(S764:S768)</f>
        <v>281.13</v>
      </c>
      <c r="V769" s="17"/>
      <c r="X769" s="12"/>
      <c r="Y769" s="10"/>
    </row>
    <row r="770" spans="1:43">
      <c r="B770" s="12"/>
      <c r="C770" s="10"/>
      <c r="V770" s="17"/>
      <c r="X770" s="12"/>
      <c r="Y770" s="10"/>
    </row>
    <row r="771" spans="1:43">
      <c r="B771" s="11"/>
      <c r="C771" s="10"/>
      <c r="V771" s="17"/>
      <c r="X771" s="11"/>
      <c r="Y771" s="10"/>
    </row>
    <row r="772" spans="1:43">
      <c r="B772" s="15" t="s">
        <v>18</v>
      </c>
      <c r="C772" s="16">
        <f>SUM(C753:C771)</f>
        <v>506.78999999999996</v>
      </c>
      <c r="V772" s="17"/>
      <c r="X772" s="15" t="s">
        <v>18</v>
      </c>
      <c r="Y772" s="16">
        <f>SUM(Y753:Y771)</f>
        <v>308.28000000000003</v>
      </c>
    </row>
    <row r="773" spans="1:43">
      <c r="D773" t="s">
        <v>22</v>
      </c>
      <c r="E773" t="s">
        <v>21</v>
      </c>
      <c r="V773" s="17"/>
      <c r="Z773" t="s">
        <v>22</v>
      </c>
      <c r="AA773" t="s">
        <v>21</v>
      </c>
    </row>
    <row r="774" spans="1:43">
      <c r="E774" s="1" t="s">
        <v>19</v>
      </c>
      <c r="V774" s="17"/>
      <c r="AA774" s="1" t="s">
        <v>19</v>
      </c>
    </row>
    <row r="775" spans="1:43">
      <c r="V775" s="17"/>
    </row>
    <row r="776" spans="1:43">
      <c r="V776" s="17"/>
    </row>
    <row r="777" spans="1:43">
      <c r="V777" s="17"/>
    </row>
    <row r="778" spans="1:43">
      <c r="V778" s="17"/>
    </row>
    <row r="779" spans="1:43">
      <c r="V779" s="17"/>
    </row>
    <row r="780" spans="1:43">
      <c r="V780" s="17"/>
    </row>
    <row r="781" spans="1:4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</row>
    <row r="782" spans="1:43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</row>
    <row r="783" spans="1:4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</row>
    <row r="784" spans="1:43">
      <c r="V784" s="17"/>
    </row>
    <row r="785" spans="2:41">
      <c r="H785" s="216" t="s">
        <v>30</v>
      </c>
      <c r="I785" s="216"/>
      <c r="J785" s="216"/>
      <c r="V785" s="17"/>
      <c r="AA785" s="216" t="s">
        <v>31</v>
      </c>
      <c r="AB785" s="216"/>
      <c r="AC785" s="216"/>
    </row>
    <row r="786" spans="2:41">
      <c r="H786" s="216"/>
      <c r="I786" s="216"/>
      <c r="J786" s="216"/>
      <c r="V786" s="17"/>
      <c r="AA786" s="216"/>
      <c r="AB786" s="216"/>
      <c r="AC786" s="216"/>
    </row>
    <row r="787" spans="2:41" ht="23.25">
      <c r="B787" s="24" t="s">
        <v>70</v>
      </c>
      <c r="V787" s="17"/>
      <c r="X787" s="22" t="s">
        <v>70</v>
      </c>
    </row>
    <row r="788" spans="2:41" ht="26.25">
      <c r="B788" s="23" t="s">
        <v>32</v>
      </c>
      <c r="C788" s="20">
        <f>IF(X745="PAGADO",0,Y750)</f>
        <v>221.71999999999997</v>
      </c>
      <c r="E788" s="217" t="s">
        <v>20</v>
      </c>
      <c r="F788" s="217"/>
      <c r="G788" s="217"/>
      <c r="H788" s="217"/>
      <c r="V788" s="17"/>
      <c r="X788" s="23" t="s">
        <v>32</v>
      </c>
      <c r="Y788" s="20">
        <f>IF(B1587="PAGADO",0,C793)</f>
        <v>438.03599999999983</v>
      </c>
      <c r="AA788" s="217" t="s">
        <v>1168</v>
      </c>
      <c r="AB788" s="217"/>
      <c r="AC788" s="217"/>
      <c r="AD788" s="217"/>
      <c r="AK788" s="239" t="s">
        <v>110</v>
      </c>
      <c r="AL788" s="239"/>
      <c r="AM788" s="239"/>
    </row>
    <row r="789" spans="2:41">
      <c r="B789" s="1" t="s">
        <v>0</v>
      </c>
      <c r="C789" s="19">
        <f>H804</f>
        <v>629.91999999999996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1000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>
      <c r="C790" s="20"/>
      <c r="E790" s="4">
        <v>45194</v>
      </c>
      <c r="F790" s="3" t="s">
        <v>412</v>
      </c>
      <c r="G790" s="3" t="s">
        <v>200</v>
      </c>
      <c r="H790" s="5">
        <v>200</v>
      </c>
      <c r="N790" s="3"/>
      <c r="O790" s="3"/>
      <c r="P790" s="3"/>
      <c r="Q790" s="3"/>
      <c r="R790" s="18"/>
      <c r="S790" s="3"/>
      <c r="V790" s="17"/>
      <c r="Y790" s="20"/>
      <c r="AA790" s="4">
        <v>45219</v>
      </c>
      <c r="AB790" s="3" t="s">
        <v>1569</v>
      </c>
      <c r="AC790" s="3" t="s">
        <v>290</v>
      </c>
      <c r="AD790" s="5">
        <v>100</v>
      </c>
      <c r="AJ790" s="25">
        <v>45219</v>
      </c>
      <c r="AK790" s="3" t="s">
        <v>110</v>
      </c>
      <c r="AL790" s="3"/>
      <c r="AM790" s="3"/>
      <c r="AN790" s="18">
        <v>200</v>
      </c>
      <c r="AO790" s="3"/>
    </row>
    <row r="791" spans="2:41">
      <c r="B791" s="1" t="s">
        <v>24</v>
      </c>
      <c r="C791" s="19">
        <f>IF(C788&gt;0,C788+C789,C789)</f>
        <v>851.63999999999987</v>
      </c>
      <c r="E791" s="4">
        <v>45190</v>
      </c>
      <c r="F791" s="3" t="s">
        <v>1094</v>
      </c>
      <c r="G791" s="3" t="s">
        <v>722</v>
      </c>
      <c r="H791" s="5">
        <v>145.54</v>
      </c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IF(Y788&gt;0,Y788+Y789,Y789)</f>
        <v>1438.0359999999998</v>
      </c>
      <c r="AA791" s="4">
        <v>45219</v>
      </c>
      <c r="AB791" s="3" t="s">
        <v>1569</v>
      </c>
      <c r="AC791" s="3"/>
      <c r="AD791" s="5">
        <v>100</v>
      </c>
      <c r="AJ791" s="25">
        <v>45225</v>
      </c>
      <c r="AK791" s="3" t="s">
        <v>1593</v>
      </c>
      <c r="AL791" s="3"/>
      <c r="AM791" s="3"/>
      <c r="AN791" s="18">
        <v>40.01</v>
      </c>
      <c r="AO791" s="3"/>
    </row>
    <row r="792" spans="2:41">
      <c r="B792" s="1" t="s">
        <v>9</v>
      </c>
      <c r="C792" s="20">
        <f>C815</f>
        <v>413.60400000000004</v>
      </c>
      <c r="E792" s="4">
        <v>45191</v>
      </c>
      <c r="F792" s="3" t="s">
        <v>722</v>
      </c>
      <c r="G792" s="3" t="s">
        <v>290</v>
      </c>
      <c r="H792" s="5">
        <v>138.84</v>
      </c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240.01</v>
      </c>
      <c r="AA792" s="4">
        <v>45195</v>
      </c>
      <c r="AB792" s="3" t="s">
        <v>85</v>
      </c>
      <c r="AC792" s="3" t="s">
        <v>1585</v>
      </c>
      <c r="AD792" s="5">
        <v>630</v>
      </c>
      <c r="AJ792" s="3"/>
      <c r="AK792" s="3"/>
      <c r="AL792" s="3"/>
      <c r="AM792" s="3"/>
      <c r="AN792" s="18"/>
      <c r="AO792" s="3"/>
    </row>
    <row r="793" spans="2:41">
      <c r="B793" s="6" t="s">
        <v>26</v>
      </c>
      <c r="C793" s="21">
        <f>C791-C792</f>
        <v>438.03599999999983</v>
      </c>
      <c r="E793" s="4">
        <v>45199</v>
      </c>
      <c r="F793" s="3" t="s">
        <v>722</v>
      </c>
      <c r="G793" s="3" t="s">
        <v>200</v>
      </c>
      <c r="H793" s="5">
        <v>145.54</v>
      </c>
      <c r="N793" s="3"/>
      <c r="O793" s="3"/>
      <c r="P793" s="3"/>
      <c r="Q793" s="3"/>
      <c r="R793" s="18"/>
      <c r="S793" s="3"/>
      <c r="V793" s="17"/>
      <c r="X793" s="6" t="s">
        <v>27</v>
      </c>
      <c r="Y793" s="21">
        <f>Y791-Y792</f>
        <v>1198.0259999999998</v>
      </c>
      <c r="AA793" s="4">
        <v>45153</v>
      </c>
      <c r="AB793" s="3" t="s">
        <v>168</v>
      </c>
      <c r="AC793" s="3" t="s">
        <v>169</v>
      </c>
      <c r="AD793" s="5">
        <v>170</v>
      </c>
      <c r="AJ793" s="3"/>
      <c r="AK793" s="3"/>
      <c r="AL793" s="3"/>
      <c r="AM793" s="3"/>
      <c r="AN793" s="18"/>
      <c r="AO793" s="3"/>
    </row>
    <row r="794" spans="2:41" ht="23.25">
      <c r="B794" s="6"/>
      <c r="C794" s="7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219" t="str">
        <f>IF(Y793&lt;0,"NO PAGAR","COBRAR'")</f>
        <v>COBRAR'</v>
      </c>
      <c r="Y794" s="219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ht="23.25">
      <c r="B795" s="219" t="str">
        <f>IF(C793&lt;0,"NO PAGAR","COBRAR'")</f>
        <v>COBRAR'</v>
      </c>
      <c r="C795" s="219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6"/>
      <c r="Y795" s="8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210" t="s">
        <v>9</v>
      </c>
      <c r="C796" s="211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210" t="s">
        <v>9</v>
      </c>
      <c r="Y796" s="211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9" t="str">
        <f>IF(Y750&lt;0,"SALDO ADELANTADO","SALDO A FAVOR '")</f>
        <v>SALDO A FAVOR '</v>
      </c>
      <c r="C797" s="10" t="b">
        <f>IF(Y750&lt;=0,Y750*-1)</f>
        <v>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9" t="str">
        <f>IF(C793&lt;0,"SALDO ADELANTADO","SALDO A FAVOR'")</f>
        <v>SALDO A FAVOR'</v>
      </c>
      <c r="Y797" s="10" t="b">
        <f>IF(C793&lt;=0,C793*-1)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10</v>
      </c>
      <c r="C798" s="10">
        <f>R806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10</v>
      </c>
      <c r="Y798" s="10">
        <f>AN806</f>
        <v>240.01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11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11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12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12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13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13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14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14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15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15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16</v>
      </c>
      <c r="C804" s="10"/>
      <c r="E804" s="212" t="s">
        <v>7</v>
      </c>
      <c r="F804" s="213"/>
      <c r="G804" s="214"/>
      <c r="H804" s="5">
        <f>SUM(H790:H803)</f>
        <v>629.91999999999996</v>
      </c>
      <c r="N804" s="3"/>
      <c r="O804" s="3"/>
      <c r="P804" s="3"/>
      <c r="Q804" s="3"/>
      <c r="R804" s="18"/>
      <c r="S804" s="3"/>
      <c r="V804" s="17"/>
      <c r="X804" s="11" t="s">
        <v>16</v>
      </c>
      <c r="Y804" s="10"/>
      <c r="AA804" s="212" t="s">
        <v>7</v>
      </c>
      <c r="AB804" s="213"/>
      <c r="AC804" s="214"/>
      <c r="AD804" s="5">
        <f>SUM(AD790:AD803)</f>
        <v>1000</v>
      </c>
      <c r="AJ804" s="3"/>
      <c r="AK804" s="3"/>
      <c r="AL804" s="3"/>
      <c r="AM804" s="3"/>
      <c r="AN804" s="18"/>
      <c r="AO804" s="3"/>
    </row>
    <row r="805" spans="2:41">
      <c r="B805" s="11" t="s">
        <v>1560</v>
      </c>
      <c r="C805" s="10">
        <f>R814</f>
        <v>413.60400000000004</v>
      </c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1" t="s">
        <v>17</v>
      </c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>
      <c r="B806" s="12"/>
      <c r="C806" s="10"/>
      <c r="N806" s="212" t="s">
        <v>7</v>
      </c>
      <c r="O806" s="213"/>
      <c r="P806" s="213"/>
      <c r="Q806" s="214"/>
      <c r="R806" s="18">
        <f>SUM(R790:R805)</f>
        <v>0</v>
      </c>
      <c r="S806" s="3"/>
      <c r="V806" s="17"/>
      <c r="X806" s="12"/>
      <c r="Y806" s="10"/>
      <c r="AJ806" s="212" t="s">
        <v>7</v>
      </c>
      <c r="AK806" s="213"/>
      <c r="AL806" s="213"/>
      <c r="AM806" s="214"/>
      <c r="AN806" s="18">
        <f>SUM(AN790:AN805)</f>
        <v>240.01</v>
      </c>
      <c r="AO806" s="3"/>
    </row>
    <row r="807" spans="2:41">
      <c r="B807" s="12"/>
      <c r="C807" s="10"/>
      <c r="N807" t="s">
        <v>1556</v>
      </c>
      <c r="O807" s="196">
        <v>45026</v>
      </c>
      <c r="P807" t="s">
        <v>471</v>
      </c>
      <c r="Q807" t="s">
        <v>474</v>
      </c>
      <c r="R807">
        <v>32.5</v>
      </c>
      <c r="S807">
        <v>18.573</v>
      </c>
      <c r="V807" s="17"/>
      <c r="X807" s="12"/>
      <c r="Y807" s="10"/>
    </row>
    <row r="808" spans="2:41">
      <c r="B808" s="12"/>
      <c r="C808" s="10"/>
      <c r="N808" t="s">
        <v>1556</v>
      </c>
      <c r="O808" s="196">
        <v>45056</v>
      </c>
      <c r="P808" t="s">
        <v>471</v>
      </c>
      <c r="Q808" t="s">
        <v>474</v>
      </c>
      <c r="R808">
        <v>48.338000000000001</v>
      </c>
      <c r="S808">
        <v>27.622</v>
      </c>
      <c r="V808" s="17"/>
      <c r="X808" s="12"/>
      <c r="Y808" s="10"/>
    </row>
    <row r="809" spans="2:41">
      <c r="B809" s="12"/>
      <c r="C809" s="10"/>
      <c r="E809" s="14"/>
      <c r="N809" t="s">
        <v>1556</v>
      </c>
      <c r="O809" s="196">
        <v>45087</v>
      </c>
      <c r="P809" t="s">
        <v>471</v>
      </c>
      <c r="Q809" t="s">
        <v>474</v>
      </c>
      <c r="R809">
        <v>77.066000000000003</v>
      </c>
      <c r="S809">
        <v>44.037999999999997</v>
      </c>
      <c r="V809" s="17"/>
      <c r="X809" s="12"/>
      <c r="Y809" s="10"/>
      <c r="AA809" s="14"/>
    </row>
    <row r="810" spans="2:41">
      <c r="B810" s="12"/>
      <c r="C810" s="10"/>
      <c r="N810" t="s">
        <v>1556</v>
      </c>
      <c r="O810" s="196">
        <v>45240</v>
      </c>
      <c r="P810" t="s">
        <v>471</v>
      </c>
      <c r="Q810" t="s">
        <v>474</v>
      </c>
      <c r="R810">
        <v>58.85</v>
      </c>
      <c r="S810">
        <v>33.625999999999998</v>
      </c>
      <c r="V810" s="17"/>
      <c r="X810" s="12"/>
      <c r="Y810" s="10"/>
    </row>
    <row r="811" spans="2:41">
      <c r="B811" s="12"/>
      <c r="C811" s="10"/>
      <c r="N811" t="s">
        <v>1556</v>
      </c>
      <c r="O811" s="196">
        <v>45270</v>
      </c>
      <c r="P811" t="s">
        <v>471</v>
      </c>
      <c r="Q811" t="s">
        <v>474</v>
      </c>
      <c r="R811">
        <v>59.2</v>
      </c>
      <c r="S811">
        <v>33.826000000000001</v>
      </c>
      <c r="V811" s="17"/>
      <c r="X811" s="12"/>
      <c r="Y811" s="10"/>
    </row>
    <row r="812" spans="2:41">
      <c r="B812" s="12"/>
      <c r="C812" s="10"/>
      <c r="N812" t="s">
        <v>1556</v>
      </c>
      <c r="O812" s="197" t="s">
        <v>1558</v>
      </c>
      <c r="P812" t="s">
        <v>471</v>
      </c>
      <c r="Q812" t="s">
        <v>474</v>
      </c>
      <c r="R812">
        <v>71.61</v>
      </c>
      <c r="S812">
        <v>40.917999999999999</v>
      </c>
      <c r="V812" s="17"/>
      <c r="X812" s="12"/>
      <c r="Y812" s="10"/>
    </row>
    <row r="813" spans="2:41">
      <c r="B813" s="12"/>
      <c r="C813" s="10"/>
      <c r="N813" t="s">
        <v>1556</v>
      </c>
      <c r="O813" s="197" t="s">
        <v>1559</v>
      </c>
      <c r="P813" t="s">
        <v>471</v>
      </c>
      <c r="Q813" t="s">
        <v>474</v>
      </c>
      <c r="R813">
        <v>66.040000000000006</v>
      </c>
      <c r="S813">
        <v>37.74</v>
      </c>
      <c r="V813" s="17"/>
      <c r="X813" s="12"/>
      <c r="Y813" s="10"/>
      <c r="AB813" t="s">
        <v>22</v>
      </c>
      <c r="AC813" t="s">
        <v>21</v>
      </c>
    </row>
    <row r="814" spans="2:41">
      <c r="B814" s="12"/>
      <c r="C814" s="10"/>
      <c r="R814">
        <f>SUM(R807:R813)</f>
        <v>413.60400000000004</v>
      </c>
      <c r="V814" s="17"/>
      <c r="X814" s="12"/>
      <c r="Y814" s="10"/>
      <c r="AC814" s="1" t="s">
        <v>19</v>
      </c>
    </row>
    <row r="815" spans="2:41">
      <c r="B815" s="15" t="s">
        <v>18</v>
      </c>
      <c r="C815" s="16">
        <f>SUM(C797:C814)</f>
        <v>413.60400000000004</v>
      </c>
      <c r="D815" t="s">
        <v>22</v>
      </c>
      <c r="E815" t="s">
        <v>21</v>
      </c>
      <c r="V815" s="17"/>
      <c r="X815" s="15" t="s">
        <v>18</v>
      </c>
      <c r="Y815" s="16">
        <f>SUM(Y797:Y814)</f>
        <v>240.01</v>
      </c>
    </row>
    <row r="816" spans="2:41">
      <c r="E816" s="1" t="s">
        <v>19</v>
      </c>
      <c r="V816" s="17"/>
      <c r="AA816" s="1"/>
    </row>
    <row r="817" spans="8:31">
      <c r="V817" s="17"/>
    </row>
    <row r="818" spans="8:31">
      <c r="V818" s="17"/>
    </row>
    <row r="819" spans="8:31">
      <c r="V819" s="17"/>
    </row>
    <row r="820" spans="8:31">
      <c r="V820" s="17"/>
    </row>
    <row r="821" spans="8:31">
      <c r="V821" s="17"/>
    </row>
    <row r="822" spans="8:31">
      <c r="V822" s="17"/>
    </row>
    <row r="823" spans="8:31">
      <c r="V823" s="17"/>
    </row>
    <row r="824" spans="8:31">
      <c r="V824" s="17"/>
    </row>
    <row r="825" spans="8:31">
      <c r="V825" s="17"/>
    </row>
    <row r="826" spans="8:31">
      <c r="V826" s="17"/>
    </row>
    <row r="827" spans="8:31">
      <c r="V827" s="17"/>
    </row>
    <row r="828" spans="8:31">
      <c r="V828" s="17"/>
    </row>
    <row r="829" spans="8:31">
      <c r="V829" s="17"/>
    </row>
    <row r="830" spans="8:31">
      <c r="V830" s="17"/>
      <c r="AC830" s="215" t="s">
        <v>29</v>
      </c>
      <c r="AD830" s="215"/>
      <c r="AE830" s="215"/>
    </row>
    <row r="831" spans="8:31">
      <c r="H831" s="216" t="s">
        <v>28</v>
      </c>
      <c r="I831" s="216"/>
      <c r="J831" s="216"/>
      <c r="V831" s="17"/>
      <c r="AC831" s="215"/>
      <c r="AD831" s="215"/>
      <c r="AE831" s="215"/>
    </row>
    <row r="832" spans="8:31">
      <c r="H832" s="216"/>
      <c r="I832" s="216"/>
      <c r="J832" s="216"/>
      <c r="V832" s="17"/>
      <c r="AC832" s="215"/>
      <c r="AD832" s="215"/>
      <c r="AE832" s="215"/>
    </row>
    <row r="833" spans="2:41">
      <c r="V833" s="17"/>
    </row>
    <row r="834" spans="2:41">
      <c r="V834" s="17"/>
    </row>
    <row r="835" spans="2:41" ht="23.25">
      <c r="B835" s="22" t="s">
        <v>71</v>
      </c>
      <c r="V835" s="17"/>
      <c r="X835" s="22" t="s">
        <v>71</v>
      </c>
    </row>
    <row r="836" spans="2:41" ht="23.25">
      <c r="B836" s="23" t="s">
        <v>32</v>
      </c>
      <c r="C836" s="20">
        <f>IF(X788="PAGADO",0,Y793)</f>
        <v>1198.0259999999998</v>
      </c>
      <c r="E836" s="217" t="s">
        <v>20</v>
      </c>
      <c r="F836" s="217"/>
      <c r="G836" s="217"/>
      <c r="H836" s="217"/>
      <c r="V836" s="17"/>
      <c r="X836" s="23" t="s">
        <v>32</v>
      </c>
      <c r="Y836" s="20">
        <f>IF(B836="PAGADO",0,C841)</f>
        <v>1555.4219999999998</v>
      </c>
      <c r="AA836" s="217" t="s">
        <v>20</v>
      </c>
      <c r="AB836" s="217"/>
      <c r="AC836" s="217"/>
      <c r="AD836" s="217"/>
    </row>
    <row r="837" spans="2:41">
      <c r="B837" s="1" t="s">
        <v>0</v>
      </c>
      <c r="C837" s="19">
        <f>H852</f>
        <v>1240</v>
      </c>
      <c r="E837" s="2" t="s">
        <v>1</v>
      </c>
      <c r="F837" s="2" t="s">
        <v>2</v>
      </c>
      <c r="G837" s="2" t="s">
        <v>3</v>
      </c>
      <c r="H837" s="2" t="s">
        <v>4</v>
      </c>
      <c r="N837" s="2" t="s">
        <v>1</v>
      </c>
      <c r="O837" s="2" t="s">
        <v>5</v>
      </c>
      <c r="P837" s="2" t="s">
        <v>4</v>
      </c>
      <c r="Q837" s="2" t="s">
        <v>6</v>
      </c>
      <c r="R837" s="2" t="s">
        <v>7</v>
      </c>
      <c r="S837" s="3"/>
      <c r="V837" s="17"/>
      <c r="X837" s="1" t="s">
        <v>0</v>
      </c>
      <c r="Y837" s="19">
        <f>AD852</f>
        <v>1710</v>
      </c>
      <c r="AA837" s="2" t="s">
        <v>1</v>
      </c>
      <c r="AB837" s="2" t="s">
        <v>2</v>
      </c>
      <c r="AC837" s="2" t="s">
        <v>3</v>
      </c>
      <c r="AD837" s="2" t="s">
        <v>4</v>
      </c>
      <c r="AJ837" s="2" t="s">
        <v>1</v>
      </c>
      <c r="AK837" s="2" t="s">
        <v>5</v>
      </c>
      <c r="AL837" s="2" t="s">
        <v>4</v>
      </c>
      <c r="AM837" s="2" t="s">
        <v>6</v>
      </c>
      <c r="AN837" s="2" t="s">
        <v>7</v>
      </c>
      <c r="AO837" s="3"/>
    </row>
    <row r="838" spans="2:41">
      <c r="C838" s="20"/>
      <c r="E838" s="4">
        <v>45215</v>
      </c>
      <c r="F838" s="3" t="s">
        <v>412</v>
      </c>
      <c r="G838" s="3" t="s">
        <v>200</v>
      </c>
      <c r="H838" s="5">
        <v>200</v>
      </c>
      <c r="N838" s="25">
        <v>45231</v>
      </c>
      <c r="O838" s="3" t="s">
        <v>1616</v>
      </c>
      <c r="P838" s="3"/>
      <c r="Q838" s="3"/>
      <c r="R838" s="18">
        <v>400</v>
      </c>
      <c r="S838" s="3"/>
      <c r="V838" s="17"/>
      <c r="Y838" s="20"/>
      <c r="AA838" s="4">
        <v>45189</v>
      </c>
      <c r="AB838" s="3" t="s">
        <v>516</v>
      </c>
      <c r="AC838" s="3" t="s">
        <v>260</v>
      </c>
      <c r="AD838" s="5">
        <v>160</v>
      </c>
      <c r="AJ838" s="25">
        <v>45238</v>
      </c>
      <c r="AK838" s="3" t="s">
        <v>431</v>
      </c>
      <c r="AL838" s="3"/>
      <c r="AM838" s="3"/>
      <c r="AN838" s="18">
        <v>150</v>
      </c>
      <c r="AO838" s="3"/>
    </row>
    <row r="839" spans="2:41">
      <c r="B839" s="1" t="s">
        <v>24</v>
      </c>
      <c r="C839" s="19">
        <f>IF(C836&gt;0,C836+C837,C837)</f>
        <v>2438.0259999999998</v>
      </c>
      <c r="E839" s="4">
        <v>45217</v>
      </c>
      <c r="F839" s="3" t="s">
        <v>412</v>
      </c>
      <c r="G839" s="3" t="s">
        <v>200</v>
      </c>
      <c r="H839" s="5">
        <v>200</v>
      </c>
      <c r="N839" s="3"/>
      <c r="O839" s="3"/>
      <c r="P839" s="3"/>
      <c r="Q839" s="3"/>
      <c r="R839" s="18"/>
      <c r="S839" s="3"/>
      <c r="V839" s="17"/>
      <c r="X839" s="1" t="s">
        <v>24</v>
      </c>
      <c r="Y839" s="19">
        <f>IF(Y836&gt;0,Y837+Y836,Y837)</f>
        <v>3265.4219999999996</v>
      </c>
      <c r="AA839" s="4">
        <v>45213</v>
      </c>
      <c r="AB839" s="3" t="s">
        <v>1237</v>
      </c>
      <c r="AC839" s="3" t="s">
        <v>203</v>
      </c>
      <c r="AD839" s="5">
        <v>540</v>
      </c>
      <c r="AJ839" s="25">
        <v>45238</v>
      </c>
      <c r="AK839" s="3" t="s">
        <v>1652</v>
      </c>
      <c r="AL839" s="3"/>
      <c r="AM839" s="3"/>
      <c r="AN839" s="159">
        <v>59.1</v>
      </c>
      <c r="AO839" s="3"/>
    </row>
    <row r="840" spans="2:41">
      <c r="B840" s="1" t="s">
        <v>9</v>
      </c>
      <c r="C840" s="20">
        <f>C863</f>
        <v>882.60400000000004</v>
      </c>
      <c r="E840" s="4">
        <v>45211</v>
      </c>
      <c r="F840" s="3" t="s">
        <v>199</v>
      </c>
      <c r="G840" s="3" t="s">
        <v>170</v>
      </c>
      <c r="H840" s="5">
        <v>330</v>
      </c>
      <c r="N840" s="3"/>
      <c r="O840" s="3"/>
      <c r="P840" s="3"/>
      <c r="Q840" s="3"/>
      <c r="R840" s="18"/>
      <c r="S840" s="3"/>
      <c r="V840" s="17"/>
      <c r="X840" s="1" t="s">
        <v>9</v>
      </c>
      <c r="Y840" s="20">
        <f>Y863</f>
        <v>316.86</v>
      </c>
      <c r="AA840" s="4">
        <v>45216</v>
      </c>
      <c r="AB840" s="3" t="s">
        <v>1206</v>
      </c>
      <c r="AC840" s="3" t="s">
        <v>1212</v>
      </c>
      <c r="AD840" s="5">
        <v>285</v>
      </c>
      <c r="AJ840" s="3"/>
      <c r="AK840" s="3"/>
      <c r="AL840" s="3"/>
      <c r="AM840" s="3"/>
      <c r="AN840" s="18"/>
      <c r="AO840" s="3"/>
    </row>
    <row r="841" spans="2:41">
      <c r="B841" s="6" t="s">
        <v>25</v>
      </c>
      <c r="C841" s="21">
        <f>C839-C840</f>
        <v>1555.4219999999998</v>
      </c>
      <c r="E841" s="4">
        <v>45169</v>
      </c>
      <c r="F841" s="3" t="s">
        <v>168</v>
      </c>
      <c r="G841" s="3" t="s">
        <v>170</v>
      </c>
      <c r="H841" s="5">
        <v>380</v>
      </c>
      <c r="N841" s="3"/>
      <c r="O841" s="3"/>
      <c r="P841" s="3"/>
      <c r="Q841" s="3"/>
      <c r="R841" s="18"/>
      <c r="S841" s="3"/>
      <c r="V841" s="17"/>
      <c r="X841" s="6" t="s">
        <v>8</v>
      </c>
      <c r="Y841" s="21">
        <f>Y839-Y840</f>
        <v>2948.5619999999994</v>
      </c>
      <c r="AA841" s="4">
        <v>45224</v>
      </c>
      <c r="AB841" s="3" t="s">
        <v>1206</v>
      </c>
      <c r="AC841" s="3" t="s">
        <v>1209</v>
      </c>
      <c r="AD841" s="5">
        <v>285</v>
      </c>
      <c r="AJ841" s="3"/>
      <c r="AK841" s="3"/>
      <c r="AL841" s="3"/>
      <c r="AM841" s="3"/>
      <c r="AN841" s="18"/>
      <c r="AO841" s="3"/>
    </row>
    <row r="842" spans="2:41" ht="26.25">
      <c r="B842" s="218" t="str">
        <f>IF(C841&lt;0,"NO PAGAR","COBRAR")</f>
        <v>COBRAR</v>
      </c>
      <c r="C842" s="218"/>
      <c r="E842" s="4">
        <v>45159</v>
      </c>
      <c r="F842" s="3" t="s">
        <v>1460</v>
      </c>
      <c r="G842" s="3" t="s">
        <v>200</v>
      </c>
      <c r="H842" s="5">
        <v>130</v>
      </c>
      <c r="N842" s="3"/>
      <c r="O842" s="3"/>
      <c r="P842" s="3"/>
      <c r="Q842" s="3"/>
      <c r="R842" s="18"/>
      <c r="S842" s="3"/>
      <c r="V842" s="17"/>
      <c r="X842" s="218" t="str">
        <f>IF(Y841&lt;0,"NO PAGAR","COBRAR")</f>
        <v>COBRAR</v>
      </c>
      <c r="Y842" s="218"/>
      <c r="AA842" s="4">
        <v>45239</v>
      </c>
      <c r="AB842" s="3" t="s">
        <v>1662</v>
      </c>
      <c r="AC842" s="3"/>
      <c r="AD842" s="5">
        <v>270</v>
      </c>
      <c r="AJ842" s="3"/>
      <c r="AK842" s="3"/>
      <c r="AL842" s="3"/>
      <c r="AM842" s="3"/>
      <c r="AN842" s="18"/>
      <c r="AO842" s="3"/>
    </row>
    <row r="843" spans="2:41">
      <c r="B843" s="210" t="s">
        <v>9</v>
      </c>
      <c r="C843" s="211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210" t="s">
        <v>9</v>
      </c>
      <c r="Y843" s="211"/>
      <c r="AA843" s="4">
        <v>45240</v>
      </c>
      <c r="AB843" s="3" t="s">
        <v>1663</v>
      </c>
      <c r="AC843" s="3"/>
      <c r="AD843" s="5">
        <v>170</v>
      </c>
      <c r="AJ843" s="3"/>
      <c r="AK843" s="3"/>
      <c r="AL843" s="3"/>
      <c r="AM843" s="3"/>
      <c r="AN843" s="18"/>
      <c r="AO843" s="3"/>
    </row>
    <row r="844" spans="2:41">
      <c r="B844" s="9" t="str">
        <f>IF(C877&lt;0,"SALDO A FAVOR","SALDO ADELANTAD0'")</f>
        <v>SALDO ADELANTAD0'</v>
      </c>
      <c r="C844" s="10" t="b">
        <f>IF(Y793&lt;=0,Y793*-1)</f>
        <v>0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9" t="str">
        <f>IF(C841&lt;0,"SALDO ADELANTADO","SALDO A FAVOR'")</f>
        <v>SALDO A FAVOR'</v>
      </c>
      <c r="Y844" s="10" t="b">
        <f>IF(C841&lt;=0,C841*-1)</f>
        <v>0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10</v>
      </c>
      <c r="C845" s="10">
        <f>R854</f>
        <v>400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10</v>
      </c>
      <c r="Y845" s="10">
        <f>AN854</f>
        <v>209.1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11</v>
      </c>
      <c r="C846" s="10">
        <v>150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11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12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12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13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13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14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14</v>
      </c>
      <c r="Y849" s="159">
        <v>59.1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15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15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16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1510</v>
      </c>
      <c r="Y851" s="10">
        <v>48.66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1637</v>
      </c>
      <c r="C852" s="10">
        <f>R861</f>
        <v>332.60399999999998</v>
      </c>
      <c r="E852" s="212" t="s">
        <v>7</v>
      </c>
      <c r="F852" s="213"/>
      <c r="G852" s="214"/>
      <c r="H852" s="5">
        <f>SUM(H838:H851)</f>
        <v>1240</v>
      </c>
      <c r="N852" s="3"/>
      <c r="O852" s="3"/>
      <c r="P852" s="3"/>
      <c r="Q852" s="3"/>
      <c r="R852" s="18"/>
      <c r="S852" s="3"/>
      <c r="V852" s="17"/>
      <c r="X852" s="11" t="s">
        <v>17</v>
      </c>
      <c r="Y852" s="10"/>
      <c r="AA852" s="212" t="s">
        <v>7</v>
      </c>
      <c r="AB852" s="213"/>
      <c r="AC852" s="214"/>
      <c r="AD852" s="5">
        <f>SUM(AD838:AD851)</f>
        <v>1710</v>
      </c>
      <c r="AJ852" s="3"/>
      <c r="AK852" s="3"/>
      <c r="AL852" s="3"/>
      <c r="AM852" s="3"/>
      <c r="AN852" s="18"/>
      <c r="AO852" s="3"/>
    </row>
    <row r="853" spans="2:41">
      <c r="B853" s="12"/>
      <c r="C853" s="10"/>
      <c r="E853" s="13"/>
      <c r="F853" s="13"/>
      <c r="G853" s="13"/>
      <c r="N853" s="3"/>
      <c r="O853" s="3"/>
      <c r="P853" s="3"/>
      <c r="Q853" s="3"/>
      <c r="R853" s="18"/>
      <c r="S853" s="3"/>
      <c r="V853" s="17"/>
      <c r="X853" s="12"/>
      <c r="Y853" s="10"/>
      <c r="AA853" s="13"/>
      <c r="AB853" s="13"/>
      <c r="AC853" s="13"/>
      <c r="AJ853" s="3"/>
      <c r="AK853" s="3"/>
      <c r="AL853" s="3"/>
      <c r="AM853" s="3"/>
      <c r="AN853" s="18"/>
      <c r="AO853" s="3"/>
    </row>
    <row r="854" spans="2:41">
      <c r="B854" s="12"/>
      <c r="C854" s="10"/>
      <c r="N854" s="212" t="s">
        <v>7</v>
      </c>
      <c r="O854" s="213"/>
      <c r="P854" s="213"/>
      <c r="Q854" s="214"/>
      <c r="R854" s="18">
        <f>SUM(R838:R853)</f>
        <v>400</v>
      </c>
      <c r="S854" s="3"/>
      <c r="V854" s="17"/>
      <c r="X854" s="12"/>
      <c r="Y854" s="10"/>
      <c r="AJ854" s="212" t="s">
        <v>7</v>
      </c>
      <c r="AK854" s="213"/>
      <c r="AL854" s="213"/>
      <c r="AM854" s="214"/>
      <c r="AN854" s="18">
        <f>SUM(AN838:AN853)</f>
        <v>209.1</v>
      </c>
      <c r="AO854" s="3"/>
    </row>
    <row r="855" spans="2:41">
      <c r="B855" s="12"/>
      <c r="C855" s="10"/>
      <c r="N855" s="125" t="s">
        <v>471</v>
      </c>
      <c r="O855" s="125" t="s">
        <v>465</v>
      </c>
      <c r="P855" s="126">
        <v>45215.575995370004</v>
      </c>
      <c r="Q855" s="127">
        <v>41.145000000000003</v>
      </c>
      <c r="R855" s="127">
        <v>72.004000000000005</v>
      </c>
      <c r="V855" s="17"/>
      <c r="X855" s="12"/>
      <c r="Y855" s="10"/>
    </row>
    <row r="856" spans="2:41">
      <c r="B856" s="12"/>
      <c r="C856" s="10"/>
      <c r="N856" s="125" t="s">
        <v>471</v>
      </c>
      <c r="O856" s="125" t="s">
        <v>468</v>
      </c>
      <c r="P856" s="126">
        <v>45216.859444440001</v>
      </c>
      <c r="Q856" s="127">
        <v>22.632999999999999</v>
      </c>
      <c r="R856" s="127">
        <v>39.61</v>
      </c>
      <c r="V856" s="17"/>
      <c r="X856" s="12"/>
      <c r="Y856" s="10"/>
    </row>
    <row r="857" spans="2:41">
      <c r="B857" s="12"/>
      <c r="C857" s="10"/>
      <c r="E857" s="14"/>
      <c r="N857" s="125" t="s">
        <v>471</v>
      </c>
      <c r="O857" s="125" t="s">
        <v>468</v>
      </c>
      <c r="P857" s="126">
        <v>45218.390509260003</v>
      </c>
      <c r="Q857" s="127">
        <v>39.518999999999998</v>
      </c>
      <c r="R857" s="127">
        <v>69.16</v>
      </c>
      <c r="V857" s="17"/>
      <c r="X857" s="12"/>
      <c r="Y857" s="10"/>
      <c r="AA857" s="14"/>
    </row>
    <row r="858" spans="2:41">
      <c r="B858" s="12"/>
      <c r="C858" s="10"/>
      <c r="N858" s="125" t="s">
        <v>471</v>
      </c>
      <c r="O858" s="125" t="s">
        <v>468</v>
      </c>
      <c r="P858" s="126">
        <v>45224.774953699998</v>
      </c>
      <c r="Q858" s="127">
        <v>25.748000000000001</v>
      </c>
      <c r="R858" s="127">
        <v>45.06</v>
      </c>
      <c r="V858" s="17"/>
      <c r="X858" s="12"/>
      <c r="Y858" s="10"/>
    </row>
    <row r="859" spans="2:41">
      <c r="B859" s="12"/>
      <c r="C859" s="10"/>
      <c r="N859" s="125" t="s">
        <v>471</v>
      </c>
      <c r="O859" s="125" t="s">
        <v>468</v>
      </c>
      <c r="P859" s="126">
        <v>45226.412905090001</v>
      </c>
      <c r="Q859" s="127">
        <v>32.576000000000001</v>
      </c>
      <c r="R859" s="127">
        <v>57.01</v>
      </c>
      <c r="V859" s="17"/>
      <c r="X859" s="12"/>
      <c r="Y859" s="10"/>
    </row>
    <row r="860" spans="2:41">
      <c r="B860" s="12"/>
      <c r="C860" s="10"/>
      <c r="N860" s="125" t="s">
        <v>471</v>
      </c>
      <c r="O860" s="125" t="s">
        <v>468</v>
      </c>
      <c r="P860" s="126">
        <v>45229.644525459997</v>
      </c>
      <c r="Q860" s="127">
        <v>28.431999999999999</v>
      </c>
      <c r="R860" s="127">
        <v>49.76</v>
      </c>
      <c r="V860" s="17"/>
      <c r="X860" s="12"/>
      <c r="Y860" s="10"/>
    </row>
    <row r="861" spans="2:41">
      <c r="B861" s="12"/>
      <c r="C861" s="10"/>
      <c r="R861" s="187">
        <f>SUM(R855:R860)</f>
        <v>332.60399999999998</v>
      </c>
      <c r="V861" s="17"/>
      <c r="X861" s="12"/>
      <c r="Y861" s="10"/>
    </row>
    <row r="862" spans="2:41">
      <c r="B862" s="11"/>
      <c r="C862" s="10"/>
      <c r="V862" s="17"/>
      <c r="X862" s="11"/>
      <c r="Y862" s="10"/>
    </row>
    <row r="863" spans="2:41">
      <c r="B863" s="15" t="s">
        <v>18</v>
      </c>
      <c r="C863" s="16">
        <f>SUM(C844:C862)</f>
        <v>882.60400000000004</v>
      </c>
      <c r="V863" s="17"/>
      <c r="X863" s="15" t="s">
        <v>18</v>
      </c>
      <c r="Y863" s="16">
        <f>SUM(Y844:Y862)</f>
        <v>316.86</v>
      </c>
    </row>
    <row r="864" spans="2:41">
      <c r="D864" t="s">
        <v>22</v>
      </c>
      <c r="E864" t="s">
        <v>21</v>
      </c>
      <c r="V864" s="17"/>
      <c r="Z864" t="s">
        <v>22</v>
      </c>
      <c r="AA864" t="s">
        <v>21</v>
      </c>
    </row>
    <row r="865" spans="1:43">
      <c r="E865" s="1" t="s">
        <v>19</v>
      </c>
      <c r="V865" s="17"/>
      <c r="AA865" s="1" t="s">
        <v>19</v>
      </c>
    </row>
    <row r="866" spans="1:43">
      <c r="V866" s="17"/>
    </row>
    <row r="867" spans="1:43">
      <c r="V867" s="17"/>
    </row>
    <row r="868" spans="1:43">
      <c r="V868" s="17"/>
    </row>
    <row r="869" spans="1:43">
      <c r="V869" s="17"/>
    </row>
    <row r="870" spans="1:43">
      <c r="V870" s="17"/>
    </row>
    <row r="871" spans="1:43">
      <c r="V871" s="17"/>
    </row>
    <row r="872" spans="1:43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</row>
    <row r="873" spans="1:4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</row>
    <row r="874" spans="1:43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</row>
    <row r="875" spans="1:43">
      <c r="V875" s="17"/>
    </row>
    <row r="876" spans="1:43">
      <c r="H876" s="216" t="s">
        <v>30</v>
      </c>
      <c r="I876" s="216"/>
      <c r="J876" s="216"/>
      <c r="V876" s="17"/>
      <c r="AA876" s="216" t="s">
        <v>31</v>
      </c>
      <c r="AB876" s="216"/>
      <c r="AC876" s="216"/>
    </row>
    <row r="877" spans="1:43">
      <c r="H877" s="216"/>
      <c r="I877" s="216"/>
      <c r="J877" s="216"/>
      <c r="V877" s="17"/>
      <c r="AA877" s="216"/>
      <c r="AB877" s="216"/>
      <c r="AC877" s="216"/>
    </row>
    <row r="878" spans="1:43">
      <c r="V878" s="17"/>
    </row>
    <row r="879" spans="1:43">
      <c r="V879" s="17"/>
    </row>
    <row r="880" spans="1:43" ht="23.25">
      <c r="B880" s="24" t="s">
        <v>73</v>
      </c>
      <c r="V880" s="17"/>
      <c r="X880" s="22" t="s">
        <v>71</v>
      </c>
    </row>
    <row r="881" spans="2:41" ht="23.25">
      <c r="B881" s="23" t="s">
        <v>32</v>
      </c>
      <c r="C881" s="20">
        <f>IF(X836="PAGADO",0,C841)</f>
        <v>1555.4219999999998</v>
      </c>
      <c r="E881" s="217" t="s">
        <v>433</v>
      </c>
      <c r="F881" s="217"/>
      <c r="G881" s="217"/>
      <c r="H881" s="217"/>
      <c r="O881" s="217" t="s">
        <v>10</v>
      </c>
      <c r="P881" s="217"/>
      <c r="Q881" s="217"/>
      <c r="V881" s="17"/>
      <c r="X881" s="23" t="s">
        <v>32</v>
      </c>
      <c r="Y881" s="20">
        <f>IF(B1681="PAGADO",0,C886)</f>
        <v>3275.982</v>
      </c>
      <c r="AA881" s="217" t="s">
        <v>20</v>
      </c>
      <c r="AB881" s="217"/>
      <c r="AC881" s="217"/>
      <c r="AD881" s="217"/>
    </row>
    <row r="882" spans="2:41">
      <c r="B882" s="1" t="s">
        <v>0</v>
      </c>
      <c r="C882" s="19">
        <f>H897</f>
        <v>1970.56</v>
      </c>
      <c r="E882" s="2" t="s">
        <v>1</v>
      </c>
      <c r="F882" s="2" t="s">
        <v>2</v>
      </c>
      <c r="G882" s="2" t="s">
        <v>3</v>
      </c>
      <c r="H882" s="2" t="s">
        <v>4</v>
      </c>
      <c r="N882" s="2" t="s">
        <v>1</v>
      </c>
      <c r="O882" s="2" t="s">
        <v>5</v>
      </c>
      <c r="P882" s="2" t="s">
        <v>4</v>
      </c>
      <c r="Q882" s="2" t="s">
        <v>6</v>
      </c>
      <c r="R882" s="2" t="s">
        <v>7</v>
      </c>
      <c r="S882" s="3"/>
      <c r="V882" s="17"/>
      <c r="X882" s="1" t="s">
        <v>0</v>
      </c>
      <c r="Y882" s="19">
        <f>AD897</f>
        <v>0</v>
      </c>
      <c r="AA882" s="2" t="s">
        <v>1</v>
      </c>
      <c r="AB882" s="2" t="s">
        <v>2</v>
      </c>
      <c r="AC882" s="2" t="s">
        <v>3</v>
      </c>
      <c r="AD882" s="2" t="s">
        <v>4</v>
      </c>
      <c r="AJ882" s="2" t="s">
        <v>1</v>
      </c>
      <c r="AK882" s="2" t="s">
        <v>5</v>
      </c>
      <c r="AL882" s="2" t="s">
        <v>4</v>
      </c>
      <c r="AM882" s="2" t="s">
        <v>6</v>
      </c>
      <c r="AN882" s="2" t="s">
        <v>7</v>
      </c>
      <c r="AO882" s="3"/>
    </row>
    <row r="883" spans="2:41">
      <c r="C883" s="20"/>
      <c r="E883" s="4">
        <v>45225</v>
      </c>
      <c r="F883" s="3" t="s">
        <v>1202</v>
      </c>
      <c r="G883" s="3" t="s">
        <v>152</v>
      </c>
      <c r="H883" s="5">
        <v>160</v>
      </c>
      <c r="N883" s="25">
        <v>45244</v>
      </c>
      <c r="O883" s="3" t="s">
        <v>431</v>
      </c>
      <c r="P883" s="3"/>
      <c r="Q883" s="3"/>
      <c r="R883" s="18">
        <v>250</v>
      </c>
      <c r="S883" s="3"/>
      <c r="V883" s="17"/>
      <c r="Y883" s="2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" t="s">
        <v>24</v>
      </c>
      <c r="C884" s="19">
        <f>IF(C881&gt;0,C881+C882,C882)</f>
        <v>3525.982</v>
      </c>
      <c r="E884" s="4">
        <v>45244</v>
      </c>
      <c r="F884" s="3" t="s">
        <v>1666</v>
      </c>
      <c r="G884" s="3"/>
      <c r="H884" s="5">
        <v>100</v>
      </c>
      <c r="N884" s="3"/>
      <c r="O884" s="3"/>
      <c r="P884" s="3"/>
      <c r="Q884" s="3"/>
      <c r="R884" s="18"/>
      <c r="S884" s="3"/>
      <c r="V884" s="17"/>
      <c r="X884" s="1" t="s">
        <v>24</v>
      </c>
      <c r="Y884" s="19">
        <f>IF(Y881&gt;0,Y881+Y882,Y882)</f>
        <v>3275.982</v>
      </c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" t="s">
        <v>9</v>
      </c>
      <c r="C885" s="20">
        <f>C909</f>
        <v>250</v>
      </c>
      <c r="E885" s="4">
        <v>45205</v>
      </c>
      <c r="F885" s="3" t="s">
        <v>1671</v>
      </c>
      <c r="G885" s="3" t="s">
        <v>516</v>
      </c>
      <c r="H885" s="5">
        <v>156.69999999999999</v>
      </c>
      <c r="N885" s="3"/>
      <c r="O885" s="3"/>
      <c r="P885" s="3"/>
      <c r="Q885" s="3"/>
      <c r="R885" s="18"/>
      <c r="S885" s="3"/>
      <c r="V885" s="17"/>
      <c r="X885" s="1" t="s">
        <v>9</v>
      </c>
      <c r="Y885" s="20">
        <f>Y909</f>
        <v>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6" t="s">
        <v>26</v>
      </c>
      <c r="C886" s="21">
        <f>C884-C885</f>
        <v>3275.982</v>
      </c>
      <c r="E886" s="4">
        <v>45208</v>
      </c>
      <c r="F886" s="3" t="s">
        <v>722</v>
      </c>
      <c r="G886" s="3" t="s">
        <v>518</v>
      </c>
      <c r="H886" s="5">
        <v>225.82</v>
      </c>
      <c r="N886" s="3"/>
      <c r="O886" s="3"/>
      <c r="P886" s="3"/>
      <c r="Q886" s="3"/>
      <c r="R886" s="18"/>
      <c r="S886" s="3"/>
      <c r="V886" s="17"/>
      <c r="X886" s="6" t="s">
        <v>27</v>
      </c>
      <c r="Y886" s="21">
        <f>Y884-Y885</f>
        <v>3275.982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ht="23.25">
      <c r="B887" s="6"/>
      <c r="C887" s="7"/>
      <c r="E887" s="4">
        <v>45218</v>
      </c>
      <c r="F887" s="25" t="s">
        <v>722</v>
      </c>
      <c r="G887" s="3" t="s">
        <v>290</v>
      </c>
      <c r="H887" s="5">
        <v>158.04</v>
      </c>
      <c r="N887" s="3"/>
      <c r="O887" s="3"/>
      <c r="P887" s="3"/>
      <c r="Q887" s="3"/>
      <c r="R887" s="18"/>
      <c r="S887" s="3"/>
      <c r="V887" s="17"/>
      <c r="X887" s="219" t="str">
        <f>IF(Y886&lt;0,"NO PAGAR","COBRAR'")</f>
        <v>COBRAR'</v>
      </c>
      <c r="Y887" s="219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ht="23.25">
      <c r="B888" s="219" t="str">
        <f>IF(C886&lt;0,"NO PAGAR","COBRAR'")</f>
        <v>COBRAR'</v>
      </c>
      <c r="C888" s="219"/>
      <c r="E888" s="4">
        <v>45219</v>
      </c>
      <c r="F888" s="3" t="s">
        <v>412</v>
      </c>
      <c r="G888" s="3" t="s">
        <v>200</v>
      </c>
      <c r="H888" s="5">
        <v>150</v>
      </c>
      <c r="N888" s="3"/>
      <c r="O888" s="3"/>
      <c r="P888" s="3"/>
      <c r="Q888" s="3"/>
      <c r="R888" s="18"/>
      <c r="S888" s="3"/>
      <c r="V888" s="17"/>
      <c r="X888" s="6"/>
      <c r="Y888" s="8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210" t="s">
        <v>9</v>
      </c>
      <c r="C889" s="211"/>
      <c r="E889" s="4">
        <v>45222</v>
      </c>
      <c r="F889" s="3" t="s">
        <v>412</v>
      </c>
      <c r="G889" s="3" t="s">
        <v>200</v>
      </c>
      <c r="H889" s="5">
        <v>200</v>
      </c>
      <c r="N889" s="3"/>
      <c r="O889" s="3"/>
      <c r="P889" s="3"/>
      <c r="Q889" s="3"/>
      <c r="R889" s="18"/>
      <c r="S889" s="3"/>
      <c r="V889" s="17"/>
      <c r="X889" s="210" t="s">
        <v>9</v>
      </c>
      <c r="Y889" s="211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9" t="str">
        <f>IF(Y841&lt;0,"SALDO ADELANTADO","SALDO A FAVOR '")</f>
        <v>SALDO A FAVOR '</v>
      </c>
      <c r="C890" s="10" t="b">
        <f>IF(Y841&lt;=0,Y841*-1)</f>
        <v>0</v>
      </c>
      <c r="E890" s="4">
        <v>45229</v>
      </c>
      <c r="F890" s="3" t="s">
        <v>412</v>
      </c>
      <c r="G890" s="3" t="s">
        <v>200</v>
      </c>
      <c r="H890" s="5">
        <v>150</v>
      </c>
      <c r="N890" s="3"/>
      <c r="O890" s="3"/>
      <c r="P890" s="3"/>
      <c r="Q890" s="3"/>
      <c r="R890" s="18"/>
      <c r="S890" s="3"/>
      <c r="V890" s="17"/>
      <c r="X890" s="9" t="str">
        <f>IF(C886&lt;0,"SALDO ADELANTADO","SALDO A FAVOR'")</f>
        <v>SALDO A FAVOR'</v>
      </c>
      <c r="Y890" s="10" t="b">
        <f>IF(C886&lt;=0,C886*-1)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10</v>
      </c>
      <c r="C891" s="10">
        <f>R899</f>
        <v>250</v>
      </c>
      <c r="E891" s="4">
        <v>45190</v>
      </c>
      <c r="F891" s="3" t="s">
        <v>1680</v>
      </c>
      <c r="G891" s="3" t="s">
        <v>1681</v>
      </c>
      <c r="H891" s="5">
        <v>540</v>
      </c>
      <c r="N891" s="3"/>
      <c r="O891" s="3"/>
      <c r="P891" s="3"/>
      <c r="Q891" s="3"/>
      <c r="R891" s="18"/>
      <c r="S891" s="3"/>
      <c r="V891" s="17"/>
      <c r="X891" s="11" t="s">
        <v>10</v>
      </c>
      <c r="Y891" s="10">
        <f>AN899</f>
        <v>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11</v>
      </c>
      <c r="C892" s="10"/>
      <c r="E892" s="4">
        <v>45170</v>
      </c>
      <c r="F892" s="3" t="s">
        <v>1682</v>
      </c>
      <c r="G892" s="3" t="s">
        <v>200</v>
      </c>
      <c r="H892" s="5">
        <v>130</v>
      </c>
      <c r="N892" s="3"/>
      <c r="O892" s="3"/>
      <c r="P892" s="3"/>
      <c r="Q892" s="3"/>
      <c r="R892" s="18"/>
      <c r="S892" s="3"/>
      <c r="V892" s="17"/>
      <c r="X892" s="11" t="s">
        <v>11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12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12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13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13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14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14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15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15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16</v>
      </c>
      <c r="C897" s="10"/>
      <c r="E897" s="212" t="s">
        <v>7</v>
      </c>
      <c r="F897" s="213"/>
      <c r="G897" s="214"/>
      <c r="H897" s="5">
        <f>SUM(H883:H896)</f>
        <v>1970.56</v>
      </c>
      <c r="N897" s="3"/>
      <c r="O897" s="3"/>
      <c r="P897" s="3"/>
      <c r="Q897" s="3"/>
      <c r="R897" s="18"/>
      <c r="S897" s="3"/>
      <c r="V897" s="17"/>
      <c r="X897" s="11" t="s">
        <v>16</v>
      </c>
      <c r="Y897" s="10"/>
      <c r="AA897" s="212" t="s">
        <v>7</v>
      </c>
      <c r="AB897" s="213"/>
      <c r="AC897" s="214"/>
      <c r="AD897" s="5">
        <f>SUM(AD883:AD896)</f>
        <v>0</v>
      </c>
      <c r="AJ897" s="3"/>
      <c r="AK897" s="3"/>
      <c r="AL897" s="3"/>
      <c r="AM897" s="3"/>
      <c r="AN897" s="18"/>
      <c r="AO897" s="3"/>
    </row>
    <row r="898" spans="2:41">
      <c r="B898" s="11" t="s">
        <v>17</v>
      </c>
      <c r="C898" s="10"/>
      <c r="E898" s="13"/>
      <c r="F898" s="13"/>
      <c r="G898" s="13"/>
      <c r="N898" s="3"/>
      <c r="O898" s="3"/>
      <c r="P898" s="3"/>
      <c r="Q898" s="3"/>
      <c r="R898" s="18"/>
      <c r="S898" s="3"/>
      <c r="V898" s="17"/>
      <c r="X898" s="11" t="s">
        <v>17</v>
      </c>
      <c r="Y898" s="10"/>
      <c r="AA898" s="13"/>
      <c r="AB898" s="13"/>
      <c r="AC898" s="13"/>
      <c r="AJ898" s="3"/>
      <c r="AK898" s="3"/>
      <c r="AL898" s="3"/>
      <c r="AM898" s="3"/>
      <c r="AN898" s="18"/>
      <c r="AO898" s="3"/>
    </row>
    <row r="899" spans="2:41">
      <c r="B899" s="12"/>
      <c r="C899" s="10"/>
      <c r="N899" s="212" t="s">
        <v>7</v>
      </c>
      <c r="O899" s="213"/>
      <c r="P899" s="213"/>
      <c r="Q899" s="214"/>
      <c r="R899" s="18">
        <f>SUM(R883:R898)</f>
        <v>250</v>
      </c>
      <c r="S899" s="3"/>
      <c r="V899" s="17"/>
      <c r="X899" s="12"/>
      <c r="Y899" s="10"/>
      <c r="AJ899" s="212" t="s">
        <v>7</v>
      </c>
      <c r="AK899" s="213"/>
      <c r="AL899" s="213"/>
      <c r="AM899" s="214"/>
      <c r="AN899" s="18">
        <f>SUM(AN883:AN898)</f>
        <v>0</v>
      </c>
      <c r="AO899" s="3"/>
    </row>
    <row r="900" spans="2:41">
      <c r="B900" s="12"/>
      <c r="C900" s="10"/>
      <c r="V900" s="17"/>
      <c r="X900" s="12"/>
      <c r="Y900" s="10"/>
    </row>
    <row r="901" spans="2:41">
      <c r="B901" s="12"/>
      <c r="C901" s="10"/>
      <c r="V901" s="17"/>
      <c r="X901" s="12"/>
      <c r="Y901" s="10"/>
    </row>
    <row r="902" spans="2:41">
      <c r="B902" s="12"/>
      <c r="C902" s="10"/>
      <c r="E902" s="14"/>
      <c r="V902" s="17"/>
      <c r="X902" s="12"/>
      <c r="Y902" s="10"/>
      <c r="AA902" s="14"/>
    </row>
    <row r="903" spans="2:41">
      <c r="B903" s="12"/>
      <c r="C903" s="10"/>
      <c r="V903" s="17"/>
      <c r="X903" s="12"/>
      <c r="Y903" s="10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1"/>
      <c r="C908" s="10"/>
      <c r="V908" s="17"/>
      <c r="X908" s="11"/>
      <c r="Y908" s="10"/>
    </row>
    <row r="909" spans="2:41">
      <c r="B909" s="15" t="s">
        <v>18</v>
      </c>
      <c r="C909" s="16">
        <f>SUM(C890:C908)</f>
        <v>250</v>
      </c>
      <c r="D909" t="s">
        <v>22</v>
      </c>
      <c r="E909" t="s">
        <v>21</v>
      </c>
      <c r="V909" s="17"/>
      <c r="X909" s="15" t="s">
        <v>18</v>
      </c>
      <c r="Y909" s="16">
        <f>SUM(Y890:Y908)</f>
        <v>0</v>
      </c>
      <c r="Z909" t="s">
        <v>22</v>
      </c>
      <c r="AA909" t="s">
        <v>21</v>
      </c>
    </row>
    <row r="910" spans="2:41">
      <c r="E910" s="1" t="s">
        <v>19</v>
      </c>
      <c r="V910" s="17"/>
      <c r="AA910" s="1" t="s">
        <v>19</v>
      </c>
    </row>
    <row r="911" spans="2:41">
      <c r="V911" s="17"/>
    </row>
    <row r="912" spans="2:41">
      <c r="V912" s="17"/>
    </row>
    <row r="913" spans="2:31">
      <c r="V913" s="17"/>
    </row>
    <row r="914" spans="2:31">
      <c r="V914" s="17"/>
    </row>
    <row r="915" spans="2:31">
      <c r="V915" s="17"/>
    </row>
    <row r="916" spans="2:31">
      <c r="V916" s="17"/>
    </row>
    <row r="917" spans="2:31">
      <c r="V917" s="17"/>
    </row>
    <row r="918" spans="2:31">
      <c r="V918" s="17"/>
    </row>
    <row r="919" spans="2:31">
      <c r="V919" s="17"/>
    </row>
    <row r="920" spans="2:31">
      <c r="V920" s="17"/>
    </row>
    <row r="921" spans="2:31">
      <c r="V921" s="17"/>
    </row>
    <row r="922" spans="2:31">
      <c r="V922" s="17"/>
    </row>
    <row r="923" spans="2:31">
      <c r="V923" s="17"/>
      <c r="AC923" s="215" t="s">
        <v>29</v>
      </c>
      <c r="AD923" s="215"/>
      <c r="AE923" s="215"/>
    </row>
    <row r="924" spans="2:31">
      <c r="H924" s="216" t="s">
        <v>28</v>
      </c>
      <c r="I924" s="216"/>
      <c r="J924" s="216"/>
      <c r="V924" s="17"/>
      <c r="AC924" s="215"/>
      <c r="AD924" s="215"/>
      <c r="AE924" s="215"/>
    </row>
    <row r="925" spans="2:31">
      <c r="H925" s="216"/>
      <c r="I925" s="216"/>
      <c r="J925" s="216"/>
      <c r="V925" s="17"/>
      <c r="AC925" s="215"/>
      <c r="AD925" s="215"/>
      <c r="AE925" s="215"/>
    </row>
    <row r="926" spans="2:31">
      <c r="V926" s="17"/>
    </row>
    <row r="927" spans="2:31">
      <c r="V927" s="17"/>
    </row>
    <row r="928" spans="2:31" ht="23.25">
      <c r="B928" s="22" t="s">
        <v>72</v>
      </c>
      <c r="V928" s="17"/>
      <c r="X928" s="22" t="s">
        <v>74</v>
      </c>
    </row>
    <row r="929" spans="2:41" ht="23.25">
      <c r="B929" s="23" t="s">
        <v>32</v>
      </c>
      <c r="C929" s="20">
        <f>IF(X881="PAGADO",0,Y886)</f>
        <v>3275.982</v>
      </c>
      <c r="E929" s="217" t="s">
        <v>20</v>
      </c>
      <c r="F929" s="217"/>
      <c r="G929" s="217"/>
      <c r="H929" s="217"/>
      <c r="V929" s="17"/>
      <c r="X929" s="23" t="s">
        <v>32</v>
      </c>
      <c r="Y929" s="20">
        <f>IF(B929="PAGADO",0,C934)</f>
        <v>3275.982</v>
      </c>
      <c r="AA929" s="217" t="s">
        <v>20</v>
      </c>
      <c r="AB929" s="217"/>
      <c r="AC929" s="217"/>
      <c r="AD929" s="217"/>
    </row>
    <row r="930" spans="2:41">
      <c r="B930" s="1" t="s">
        <v>0</v>
      </c>
      <c r="C930" s="19">
        <f>H945</f>
        <v>0</v>
      </c>
      <c r="E930" s="2" t="s">
        <v>1</v>
      </c>
      <c r="F930" s="2" t="s">
        <v>2</v>
      </c>
      <c r="G930" s="2" t="s">
        <v>3</v>
      </c>
      <c r="H930" s="2" t="s">
        <v>4</v>
      </c>
      <c r="N930" s="2" t="s">
        <v>1</v>
      </c>
      <c r="O930" s="2" t="s">
        <v>5</v>
      </c>
      <c r="P930" s="2" t="s">
        <v>4</v>
      </c>
      <c r="Q930" s="2" t="s">
        <v>6</v>
      </c>
      <c r="R930" s="2" t="s">
        <v>7</v>
      </c>
      <c r="S930" s="3"/>
      <c r="V930" s="17"/>
      <c r="X930" s="1" t="s">
        <v>0</v>
      </c>
      <c r="Y930" s="19">
        <f>AD945</f>
        <v>0</v>
      </c>
      <c r="AA930" s="2" t="s">
        <v>1</v>
      </c>
      <c r="AB930" s="2" t="s">
        <v>2</v>
      </c>
      <c r="AC930" s="2" t="s">
        <v>3</v>
      </c>
      <c r="AD930" s="2" t="s">
        <v>4</v>
      </c>
      <c r="AJ930" s="2" t="s">
        <v>1</v>
      </c>
      <c r="AK930" s="2" t="s">
        <v>5</v>
      </c>
      <c r="AL930" s="2" t="s">
        <v>4</v>
      </c>
      <c r="AM930" s="2" t="s">
        <v>6</v>
      </c>
      <c r="AN930" s="2" t="s">
        <v>7</v>
      </c>
      <c r="AO930" s="3"/>
    </row>
    <row r="931" spans="2:41">
      <c r="C931" s="2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Y931" s="2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" t="s">
        <v>24</v>
      </c>
      <c r="C932" s="19">
        <f>IF(C929&gt;0,C929+C930,C930)</f>
        <v>3275.982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" t="s">
        <v>24</v>
      </c>
      <c r="Y932" s="19">
        <f>IF(Y929&gt;0,Y929+Y930,Y930)</f>
        <v>3275.982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" t="s">
        <v>9</v>
      </c>
      <c r="C933" s="20">
        <f>C956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" t="s">
        <v>9</v>
      </c>
      <c r="Y933" s="20">
        <f>Y956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6" t="s">
        <v>25</v>
      </c>
      <c r="C934" s="21">
        <f>C932-C933</f>
        <v>3275.982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6" t="s">
        <v>8</v>
      </c>
      <c r="Y934" s="21">
        <f>Y932-Y933</f>
        <v>3275.982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ht="26.25">
      <c r="B935" s="218" t="str">
        <f>IF(C934&lt;0,"NO PAGAR","COBRAR")</f>
        <v>COBRAR</v>
      </c>
      <c r="C935" s="218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218" t="str">
        <f>IF(Y934&lt;0,"NO PAGAR","COBRAR")</f>
        <v>COBRAR</v>
      </c>
      <c r="Y935" s="218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210" t="s">
        <v>9</v>
      </c>
      <c r="C936" s="211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210" t="s">
        <v>9</v>
      </c>
      <c r="Y936" s="211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9" t="str">
        <f>IF(C970&lt;0,"SALDO A FAVOR","SALDO ADELANTAD0'")</f>
        <v>SALDO ADELANTAD0'</v>
      </c>
      <c r="C937" s="10" t="b">
        <f>IF(Y881&lt;=0,Y881*-1)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9" t="str">
        <f>IF(C934&lt;0,"SALDO ADELANTADO","SALDO A FAVOR'")</f>
        <v>SALDO A FAVOR'</v>
      </c>
      <c r="Y937" s="10" t="b">
        <f>IF(C934&lt;=0,C934*-1)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10</v>
      </c>
      <c r="C938" s="10">
        <f>R947</f>
        <v>0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10</v>
      </c>
      <c r="Y938" s="10">
        <f>AN947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11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11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12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12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13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13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14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14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15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15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16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16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17</v>
      </c>
      <c r="C945" s="10"/>
      <c r="E945" s="212" t="s">
        <v>7</v>
      </c>
      <c r="F945" s="213"/>
      <c r="G945" s="214"/>
      <c r="H945" s="5">
        <f>SUM(H931:H944)</f>
        <v>0</v>
      </c>
      <c r="N945" s="3"/>
      <c r="O945" s="3"/>
      <c r="P945" s="3"/>
      <c r="Q945" s="3"/>
      <c r="R945" s="18"/>
      <c r="S945" s="3"/>
      <c r="V945" s="17"/>
      <c r="X945" s="11" t="s">
        <v>17</v>
      </c>
      <c r="Y945" s="10"/>
      <c r="AA945" s="212" t="s">
        <v>7</v>
      </c>
      <c r="AB945" s="213"/>
      <c r="AC945" s="214"/>
      <c r="AD945" s="5">
        <f>SUM(AD931:AD944)</f>
        <v>0</v>
      </c>
      <c r="AJ945" s="3"/>
      <c r="AK945" s="3"/>
      <c r="AL945" s="3"/>
      <c r="AM945" s="3"/>
      <c r="AN945" s="18"/>
      <c r="AO945" s="3"/>
    </row>
    <row r="946" spans="2:41">
      <c r="B946" s="12"/>
      <c r="C946" s="10"/>
      <c r="E946" s="13"/>
      <c r="F946" s="13"/>
      <c r="G946" s="13"/>
      <c r="N946" s="3"/>
      <c r="O946" s="3"/>
      <c r="P946" s="3"/>
      <c r="Q946" s="3"/>
      <c r="R946" s="18"/>
      <c r="S946" s="3"/>
      <c r="V946" s="17"/>
      <c r="X946" s="12"/>
      <c r="Y946" s="10"/>
      <c r="AA946" s="13"/>
      <c r="AB946" s="13"/>
      <c r="AC946" s="13"/>
      <c r="AJ946" s="3"/>
      <c r="AK946" s="3"/>
      <c r="AL946" s="3"/>
      <c r="AM946" s="3"/>
      <c r="AN946" s="18"/>
      <c r="AO946" s="3"/>
    </row>
    <row r="947" spans="2:41">
      <c r="B947" s="12"/>
      <c r="C947" s="10"/>
      <c r="N947" s="212" t="s">
        <v>7</v>
      </c>
      <c r="O947" s="213"/>
      <c r="P947" s="213"/>
      <c r="Q947" s="214"/>
      <c r="R947" s="18">
        <f>SUM(R931:R946)</f>
        <v>0</v>
      </c>
      <c r="S947" s="3"/>
      <c r="V947" s="17"/>
      <c r="X947" s="12"/>
      <c r="Y947" s="10"/>
      <c r="AJ947" s="212" t="s">
        <v>7</v>
      </c>
      <c r="AK947" s="213"/>
      <c r="AL947" s="213"/>
      <c r="AM947" s="214"/>
      <c r="AN947" s="18">
        <f>SUM(AN931:AN946)</f>
        <v>0</v>
      </c>
      <c r="AO947" s="3"/>
    </row>
    <row r="948" spans="2:41">
      <c r="B948" s="12"/>
      <c r="C948" s="10"/>
      <c r="V948" s="17"/>
      <c r="X948" s="12"/>
      <c r="Y948" s="10"/>
    </row>
    <row r="949" spans="2:41">
      <c r="B949" s="12"/>
      <c r="C949" s="10"/>
      <c r="V949" s="17"/>
      <c r="X949" s="12"/>
      <c r="Y949" s="10"/>
    </row>
    <row r="950" spans="2:41">
      <c r="B950" s="12"/>
      <c r="C950" s="10"/>
      <c r="E950" s="14"/>
      <c r="V950" s="17"/>
      <c r="X950" s="12"/>
      <c r="Y950" s="10"/>
      <c r="AA950" s="14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1"/>
      <c r="C955" s="10"/>
      <c r="V955" s="17"/>
      <c r="X955" s="11"/>
      <c r="Y955" s="10"/>
    </row>
    <row r="956" spans="2:41">
      <c r="B956" s="15" t="s">
        <v>18</v>
      </c>
      <c r="C956" s="16">
        <f>SUM(C937:C955)</f>
        <v>0</v>
      </c>
      <c r="V956" s="17"/>
      <c r="X956" s="15" t="s">
        <v>18</v>
      </c>
      <c r="Y956" s="16">
        <f>SUM(Y937:Y955)</f>
        <v>0</v>
      </c>
    </row>
    <row r="957" spans="2:41">
      <c r="D957" t="s">
        <v>22</v>
      </c>
      <c r="E957" t="s">
        <v>21</v>
      </c>
      <c r="V957" s="17"/>
      <c r="Z957" t="s">
        <v>22</v>
      </c>
      <c r="AA957" t="s">
        <v>21</v>
      </c>
    </row>
    <row r="958" spans="2:41">
      <c r="E958" s="1" t="s">
        <v>19</v>
      </c>
      <c r="V958" s="17"/>
      <c r="AA958" s="1" t="s">
        <v>19</v>
      </c>
    </row>
    <row r="959" spans="2:41">
      <c r="V959" s="17"/>
    </row>
    <row r="960" spans="2:41">
      <c r="V960" s="17"/>
    </row>
    <row r="961" spans="1:43">
      <c r="V961" s="17"/>
    </row>
    <row r="962" spans="1:43">
      <c r="V962" s="17"/>
    </row>
    <row r="963" spans="1:43">
      <c r="V963" s="17"/>
    </row>
    <row r="964" spans="1:43">
      <c r="V964" s="17"/>
    </row>
    <row r="965" spans="1:43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</row>
    <row r="966" spans="1:43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</row>
    <row r="967" spans="1:43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</row>
    <row r="968" spans="1:43">
      <c r="V968" s="17"/>
    </row>
    <row r="969" spans="1:43">
      <c r="H969" s="216" t="s">
        <v>30</v>
      </c>
      <c r="I969" s="216"/>
      <c r="J969" s="216"/>
      <c r="V969" s="17"/>
      <c r="AA969" s="216" t="s">
        <v>31</v>
      </c>
      <c r="AB969" s="216"/>
      <c r="AC969" s="216"/>
    </row>
    <row r="970" spans="1:43">
      <c r="H970" s="216"/>
      <c r="I970" s="216"/>
      <c r="J970" s="216"/>
      <c r="V970" s="17"/>
      <c r="AA970" s="216"/>
      <c r="AB970" s="216"/>
      <c r="AC970" s="216"/>
    </row>
    <row r="971" spans="1:43">
      <c r="V971" s="17"/>
    </row>
    <row r="972" spans="1:43">
      <c r="V972" s="17"/>
    </row>
    <row r="973" spans="1:43" ht="23.25">
      <c r="B973" s="24" t="s">
        <v>72</v>
      </c>
      <c r="V973" s="17"/>
      <c r="X973" s="22" t="s">
        <v>72</v>
      </c>
    </row>
    <row r="974" spans="1:43" ht="23.25">
      <c r="B974" s="23" t="s">
        <v>32</v>
      </c>
      <c r="C974" s="20">
        <f>IF(X929="PAGADO",0,C934)</f>
        <v>3275.982</v>
      </c>
      <c r="E974" s="217" t="s">
        <v>20</v>
      </c>
      <c r="F974" s="217"/>
      <c r="G974" s="217"/>
      <c r="H974" s="217"/>
      <c r="V974" s="17"/>
      <c r="X974" s="23" t="s">
        <v>32</v>
      </c>
      <c r="Y974" s="20">
        <f>IF(B1774="PAGADO",0,C979)</f>
        <v>3275.982</v>
      </c>
      <c r="AA974" s="217" t="s">
        <v>20</v>
      </c>
      <c r="AB974" s="217"/>
      <c r="AC974" s="217"/>
      <c r="AD974" s="217"/>
    </row>
    <row r="975" spans="1:43">
      <c r="B975" s="1" t="s">
        <v>0</v>
      </c>
      <c r="C975" s="19">
        <f>H990</f>
        <v>0</v>
      </c>
      <c r="E975" s="2" t="s">
        <v>1</v>
      </c>
      <c r="F975" s="2" t="s">
        <v>2</v>
      </c>
      <c r="G975" s="2" t="s">
        <v>3</v>
      </c>
      <c r="H975" s="2" t="s">
        <v>4</v>
      </c>
      <c r="N975" s="2" t="s">
        <v>1</v>
      </c>
      <c r="O975" s="2" t="s">
        <v>5</v>
      </c>
      <c r="P975" s="2" t="s">
        <v>4</v>
      </c>
      <c r="Q975" s="2" t="s">
        <v>6</v>
      </c>
      <c r="R975" s="2" t="s">
        <v>7</v>
      </c>
      <c r="S975" s="3"/>
      <c r="V975" s="17"/>
      <c r="X975" s="1" t="s">
        <v>0</v>
      </c>
      <c r="Y975" s="19">
        <f>AD990</f>
        <v>0</v>
      </c>
      <c r="AA975" s="2" t="s">
        <v>1</v>
      </c>
      <c r="AB975" s="2" t="s">
        <v>2</v>
      </c>
      <c r="AC975" s="2" t="s">
        <v>3</v>
      </c>
      <c r="AD975" s="2" t="s">
        <v>4</v>
      </c>
      <c r="AJ975" s="2" t="s">
        <v>1</v>
      </c>
      <c r="AK975" s="2" t="s">
        <v>5</v>
      </c>
      <c r="AL975" s="2" t="s">
        <v>4</v>
      </c>
      <c r="AM975" s="2" t="s">
        <v>6</v>
      </c>
      <c r="AN975" s="2" t="s">
        <v>7</v>
      </c>
      <c r="AO975" s="3"/>
    </row>
    <row r="976" spans="1:43">
      <c r="C976" s="2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Y976" s="2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" t="s">
        <v>24</v>
      </c>
      <c r="C977" s="19">
        <f>IF(C974&gt;0,C974+C975,C975)</f>
        <v>3275.982</v>
      </c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" t="s">
        <v>24</v>
      </c>
      <c r="Y977" s="19">
        <f>IF(Y974&gt;0,Y974+Y975,Y975)</f>
        <v>3275.982</v>
      </c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" t="s">
        <v>9</v>
      </c>
      <c r="C978" s="20">
        <f>C1002</f>
        <v>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" t="s">
        <v>9</v>
      </c>
      <c r="Y978" s="20">
        <f>Y1002</f>
        <v>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6" t="s">
        <v>26</v>
      </c>
      <c r="C979" s="21">
        <f>C977-C978</f>
        <v>3275.982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6" t="s">
        <v>27</v>
      </c>
      <c r="Y979" s="21">
        <f>Y977-Y978</f>
        <v>3275.982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ht="23.25">
      <c r="B980" s="6"/>
      <c r="C980" s="7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219" t="str">
        <f>IF(Y979&lt;0,"NO PAGAR","COBRAR'")</f>
        <v>COBRAR'</v>
      </c>
      <c r="Y980" s="219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ht="23.25">
      <c r="B981" s="219" t="str">
        <f>IF(C979&lt;0,"NO PAGAR","COBRAR'")</f>
        <v>COBRAR'</v>
      </c>
      <c r="C981" s="219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6"/>
      <c r="Y981" s="8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210" t="s">
        <v>9</v>
      </c>
      <c r="C982" s="211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210" t="s">
        <v>9</v>
      </c>
      <c r="Y982" s="211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9" t="str">
        <f>IF(Y934&lt;0,"SALDO ADELANTADO","SALDO A FAVOR '")</f>
        <v>SALDO A FAVOR '</v>
      </c>
      <c r="C983" s="10" t="b">
        <f>IF(Y934&lt;=0,Y934*-1)</f>
        <v>0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9" t="str">
        <f>IF(C979&lt;0,"SALDO ADELANTADO","SALDO A FAVOR'")</f>
        <v>SALDO A FAVOR'</v>
      </c>
      <c r="Y983" s="10" t="b">
        <f>IF(C979&lt;=0,C979*-1)</f>
        <v>0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10</v>
      </c>
      <c r="C984" s="10">
        <f>R992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10</v>
      </c>
      <c r="Y984" s="10">
        <f>AN992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11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11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12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12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13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13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14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14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15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15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16</v>
      </c>
      <c r="C990" s="10"/>
      <c r="E990" s="212" t="s">
        <v>7</v>
      </c>
      <c r="F990" s="213"/>
      <c r="G990" s="214"/>
      <c r="H990" s="5">
        <f>SUM(H976:H989)</f>
        <v>0</v>
      </c>
      <c r="N990" s="3"/>
      <c r="O990" s="3"/>
      <c r="P990" s="3"/>
      <c r="Q990" s="3"/>
      <c r="R990" s="18"/>
      <c r="S990" s="3"/>
      <c r="V990" s="17"/>
      <c r="X990" s="11" t="s">
        <v>16</v>
      </c>
      <c r="Y990" s="10"/>
      <c r="AA990" s="212" t="s">
        <v>7</v>
      </c>
      <c r="AB990" s="213"/>
      <c r="AC990" s="214"/>
      <c r="AD990" s="5">
        <f>SUM(AD976:AD989)</f>
        <v>0</v>
      </c>
      <c r="AJ990" s="3"/>
      <c r="AK990" s="3"/>
      <c r="AL990" s="3"/>
      <c r="AM990" s="3"/>
      <c r="AN990" s="18"/>
      <c r="AO990" s="3"/>
    </row>
    <row r="991" spans="2:41">
      <c r="B991" s="11" t="s">
        <v>17</v>
      </c>
      <c r="C991" s="10"/>
      <c r="E991" s="13"/>
      <c r="F991" s="13"/>
      <c r="G991" s="13"/>
      <c r="N991" s="3"/>
      <c r="O991" s="3"/>
      <c r="P991" s="3"/>
      <c r="Q991" s="3"/>
      <c r="R991" s="18"/>
      <c r="S991" s="3"/>
      <c r="V991" s="17"/>
      <c r="X991" s="11" t="s">
        <v>17</v>
      </c>
      <c r="Y991" s="10"/>
      <c r="AA991" s="13"/>
      <c r="AB991" s="13"/>
      <c r="AC991" s="13"/>
      <c r="AJ991" s="3"/>
      <c r="AK991" s="3"/>
      <c r="AL991" s="3"/>
      <c r="AM991" s="3"/>
      <c r="AN991" s="18"/>
      <c r="AO991" s="3"/>
    </row>
    <row r="992" spans="2:41">
      <c r="B992" s="12"/>
      <c r="C992" s="10"/>
      <c r="N992" s="212" t="s">
        <v>7</v>
      </c>
      <c r="O992" s="213"/>
      <c r="P992" s="213"/>
      <c r="Q992" s="214"/>
      <c r="R992" s="18">
        <f>SUM(R976:R991)</f>
        <v>0</v>
      </c>
      <c r="S992" s="3"/>
      <c r="V992" s="17"/>
      <c r="X992" s="12"/>
      <c r="Y992" s="10"/>
      <c r="AJ992" s="212" t="s">
        <v>7</v>
      </c>
      <c r="AK992" s="213"/>
      <c r="AL992" s="213"/>
      <c r="AM992" s="214"/>
      <c r="AN992" s="18">
        <f>SUM(AN976:AN991)</f>
        <v>0</v>
      </c>
      <c r="AO992" s="3"/>
    </row>
    <row r="993" spans="2:27">
      <c r="B993" s="12"/>
      <c r="C993" s="10"/>
      <c r="V993" s="17"/>
      <c r="X993" s="12"/>
      <c r="Y993" s="10"/>
    </row>
    <row r="994" spans="2:27">
      <c r="B994" s="12"/>
      <c r="C994" s="10"/>
      <c r="V994" s="17"/>
      <c r="X994" s="12"/>
      <c r="Y994" s="10"/>
    </row>
    <row r="995" spans="2:27">
      <c r="B995" s="12"/>
      <c r="C995" s="10"/>
      <c r="E995" s="14"/>
      <c r="V995" s="17"/>
      <c r="X995" s="12"/>
      <c r="Y995" s="10"/>
      <c r="AA995" s="14"/>
    </row>
    <row r="996" spans="2:27">
      <c r="B996" s="12"/>
      <c r="C996" s="10"/>
      <c r="V996" s="17"/>
      <c r="X996" s="12"/>
      <c r="Y996" s="10"/>
    </row>
    <row r="997" spans="2:27">
      <c r="B997" s="12"/>
      <c r="C997" s="10"/>
      <c r="V997" s="17"/>
      <c r="X997" s="12"/>
      <c r="Y997" s="10"/>
    </row>
    <row r="998" spans="2:27">
      <c r="B998" s="12"/>
      <c r="C998" s="10"/>
      <c r="V998" s="17"/>
      <c r="X998" s="12"/>
      <c r="Y998" s="10"/>
    </row>
    <row r="999" spans="2:27">
      <c r="B999" s="12"/>
      <c r="C999" s="10"/>
      <c r="V999" s="17"/>
      <c r="X999" s="12"/>
      <c r="Y999" s="10"/>
    </row>
    <row r="1000" spans="2:27">
      <c r="B1000" s="12"/>
      <c r="C1000" s="10"/>
      <c r="V1000" s="17"/>
      <c r="X1000" s="12"/>
      <c r="Y1000" s="10"/>
    </row>
    <row r="1001" spans="2:27">
      <c r="B1001" s="11"/>
      <c r="C1001" s="10"/>
      <c r="V1001" s="17"/>
      <c r="X1001" s="11"/>
      <c r="Y1001" s="10"/>
    </row>
    <row r="1002" spans="2:27">
      <c r="B1002" s="15" t="s">
        <v>18</v>
      </c>
      <c r="C1002" s="16">
        <f>SUM(C983:C1001)</f>
        <v>0</v>
      </c>
      <c r="D1002" t="s">
        <v>22</v>
      </c>
      <c r="E1002" t="s">
        <v>21</v>
      </c>
      <c r="V1002" s="17"/>
      <c r="X1002" s="15" t="s">
        <v>18</v>
      </c>
      <c r="Y1002" s="16">
        <f>SUM(Y983:Y1001)</f>
        <v>0</v>
      </c>
      <c r="Z1002" t="s">
        <v>22</v>
      </c>
      <c r="AA1002" t="s">
        <v>21</v>
      </c>
    </row>
    <row r="1003" spans="2:27">
      <c r="E1003" s="1" t="s">
        <v>19</v>
      </c>
      <c r="V1003" s="17"/>
      <c r="AA1003" s="1" t="s">
        <v>19</v>
      </c>
    </row>
    <row r="1004" spans="2:27">
      <c r="V1004" s="17"/>
    </row>
    <row r="1005" spans="2:27">
      <c r="V1005" s="17"/>
    </row>
    <row r="1006" spans="2:27">
      <c r="V1006" s="17"/>
    </row>
    <row r="1007" spans="2:27">
      <c r="V1007" s="17"/>
    </row>
    <row r="1008" spans="2:27">
      <c r="V1008" s="17"/>
    </row>
    <row r="1009" spans="22:22">
      <c r="V1009" s="17"/>
    </row>
    <row r="1010" spans="22:22">
      <c r="V1010" s="17"/>
    </row>
    <row r="1011" spans="22:22">
      <c r="V1011" s="17"/>
    </row>
    <row r="1012" spans="22:22">
      <c r="V1012" s="17"/>
    </row>
    <row r="1013" spans="22:22">
      <c r="V1013" s="17"/>
    </row>
    <row r="1014" spans="22:22">
      <c r="V1014" s="17"/>
    </row>
    <row r="1015" spans="22:22">
      <c r="V1015" s="17"/>
    </row>
    <row r="1016" spans="22:22">
      <c r="V1016" s="17"/>
    </row>
    <row r="1017" spans="22:22">
      <c r="V1017" s="17"/>
    </row>
    <row r="1018" spans="22:22">
      <c r="V1018" s="17"/>
    </row>
    <row r="1019" spans="22:22">
      <c r="V1019" s="17"/>
    </row>
    <row r="1020" spans="22:22">
      <c r="V1020" s="17"/>
    </row>
    <row r="1021" spans="22:22">
      <c r="V1021" s="17"/>
    </row>
    <row r="1022" spans="22:22">
      <c r="V1022" s="17"/>
    </row>
    <row r="1023" spans="22:22">
      <c r="V1023" s="17"/>
    </row>
    <row r="1024" spans="22:22">
      <c r="V1024" s="17"/>
    </row>
    <row r="1025" spans="22:22">
      <c r="V1025" s="17"/>
    </row>
    <row r="1026" spans="22:22">
      <c r="V1026" s="17"/>
    </row>
    <row r="1027" spans="22:22">
      <c r="V1027" s="17"/>
    </row>
    <row r="1028" spans="22:22">
      <c r="V1028" s="17"/>
    </row>
    <row r="1029" spans="22:22">
      <c r="V1029" s="17"/>
    </row>
    <row r="1030" spans="22:22">
      <c r="V1030" s="17"/>
    </row>
    <row r="1031" spans="22:22">
      <c r="V1031" s="17"/>
    </row>
    <row r="1032" spans="22:22">
      <c r="V1032" s="17"/>
    </row>
    <row r="1033" spans="22:22">
      <c r="V1033" s="17"/>
    </row>
    <row r="1034" spans="22:22">
      <c r="V1034" s="17"/>
    </row>
    <row r="1035" spans="22:22">
      <c r="V1035" s="17"/>
    </row>
    <row r="1036" spans="22:22">
      <c r="V1036" s="17"/>
    </row>
    <row r="1037" spans="22:22">
      <c r="V1037" s="17"/>
    </row>
    <row r="1038" spans="22:22">
      <c r="V1038" s="17"/>
    </row>
    <row r="1039" spans="22:22">
      <c r="V1039" s="17"/>
    </row>
    <row r="1040" spans="22:22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</sheetData>
  <mergeCells count="293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431:C431"/>
    <mergeCell ref="X431:Y431"/>
    <mergeCell ref="E440:G440"/>
    <mergeCell ref="AA440:AC440"/>
    <mergeCell ref="N442:Q442"/>
    <mergeCell ref="AJ439:AM439"/>
    <mergeCell ref="H419:J420"/>
    <mergeCell ref="E424:H424"/>
    <mergeCell ref="AA424:AD424"/>
    <mergeCell ref="B430:C430"/>
    <mergeCell ref="X430:Y430"/>
    <mergeCell ref="AB421:AC421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504:C504"/>
    <mergeCell ref="X504:Y504"/>
    <mergeCell ref="E513:G513"/>
    <mergeCell ref="AA513:AC513"/>
    <mergeCell ref="N515:Q515"/>
    <mergeCell ref="AJ515:AM515"/>
    <mergeCell ref="AC491:AE493"/>
    <mergeCell ref="H492:J493"/>
    <mergeCell ref="E497:H497"/>
    <mergeCell ref="AA497:AD497"/>
    <mergeCell ref="B503:C503"/>
    <mergeCell ref="X503:Y503"/>
    <mergeCell ref="B546:C546"/>
    <mergeCell ref="X546:Y546"/>
    <mergeCell ref="E554:G554"/>
    <mergeCell ref="AA554:AC554"/>
    <mergeCell ref="N556:Q556"/>
    <mergeCell ref="AJ556:AM556"/>
    <mergeCell ref="H533:J534"/>
    <mergeCell ref="AA533:AC534"/>
    <mergeCell ref="E538:H538"/>
    <mergeCell ref="AA538:AD538"/>
    <mergeCell ref="X544:Y544"/>
    <mergeCell ref="B545:C545"/>
    <mergeCell ref="B578:C578"/>
    <mergeCell ref="X578:Y578"/>
    <mergeCell ref="E587:G587"/>
    <mergeCell ref="AA587:AC587"/>
    <mergeCell ref="N589:Q589"/>
    <mergeCell ref="AJ589:AM589"/>
    <mergeCell ref="AC565:AE567"/>
    <mergeCell ref="H566:J567"/>
    <mergeCell ref="E571:H571"/>
    <mergeCell ref="AA571:AD571"/>
    <mergeCell ref="B577:C577"/>
    <mergeCell ref="X577:Y577"/>
    <mergeCell ref="B624:C624"/>
    <mergeCell ref="X624:Y624"/>
    <mergeCell ref="E632:G632"/>
    <mergeCell ref="AA632:AC632"/>
    <mergeCell ref="N634:Q634"/>
    <mergeCell ref="AJ634:AM634"/>
    <mergeCell ref="H611:J612"/>
    <mergeCell ref="AA611:AC612"/>
    <mergeCell ref="E616:H616"/>
    <mergeCell ref="AA616:AD616"/>
    <mergeCell ref="X622:Y622"/>
    <mergeCell ref="B623:C623"/>
    <mergeCell ref="B664:C664"/>
    <mergeCell ref="X664:Y664"/>
    <mergeCell ref="E673:G673"/>
    <mergeCell ref="AA673:AC673"/>
    <mergeCell ref="N675:Q675"/>
    <mergeCell ref="AJ675:AM675"/>
    <mergeCell ref="H654:J655"/>
    <mergeCell ref="E657:H657"/>
    <mergeCell ref="AA657:AD657"/>
    <mergeCell ref="B663:C663"/>
    <mergeCell ref="X663:Y663"/>
    <mergeCell ref="O657:Q657"/>
    <mergeCell ref="B708:C708"/>
    <mergeCell ref="X708:Y708"/>
    <mergeCell ref="E716:G716"/>
    <mergeCell ref="AA716:AC716"/>
    <mergeCell ref="N718:Q718"/>
    <mergeCell ref="AJ718:AM718"/>
    <mergeCell ref="H697:J698"/>
    <mergeCell ref="AA697:AC698"/>
    <mergeCell ref="E700:H700"/>
    <mergeCell ref="AA700:AD700"/>
    <mergeCell ref="X706:Y706"/>
    <mergeCell ref="B707:C707"/>
    <mergeCell ref="AK700:AM700"/>
    <mergeCell ref="B752:C752"/>
    <mergeCell ref="X752:Y752"/>
    <mergeCell ref="E761:G761"/>
    <mergeCell ref="AA761:AC761"/>
    <mergeCell ref="N763:Q763"/>
    <mergeCell ref="AJ763:AM763"/>
    <mergeCell ref="AC739:AE741"/>
    <mergeCell ref="H740:J741"/>
    <mergeCell ref="E745:H745"/>
    <mergeCell ref="AA745:AD745"/>
    <mergeCell ref="B751:C751"/>
    <mergeCell ref="X751:Y751"/>
    <mergeCell ref="B796:C796"/>
    <mergeCell ref="X796:Y796"/>
    <mergeCell ref="E804:G804"/>
    <mergeCell ref="AA804:AC804"/>
    <mergeCell ref="N806:Q806"/>
    <mergeCell ref="AJ806:AM806"/>
    <mergeCell ref="H785:J786"/>
    <mergeCell ref="AA785:AC786"/>
    <mergeCell ref="E788:H788"/>
    <mergeCell ref="AA788:AD788"/>
    <mergeCell ref="X794:Y794"/>
    <mergeCell ref="B795:C795"/>
    <mergeCell ref="AK788:AM788"/>
    <mergeCell ref="B843:C843"/>
    <mergeCell ref="X843:Y843"/>
    <mergeCell ref="E852:G852"/>
    <mergeCell ref="AA852:AC852"/>
    <mergeCell ref="N854:Q854"/>
    <mergeCell ref="AJ854:AM854"/>
    <mergeCell ref="AC830:AE832"/>
    <mergeCell ref="H831:J832"/>
    <mergeCell ref="E836:H836"/>
    <mergeCell ref="AA836:AD836"/>
    <mergeCell ref="B842:C842"/>
    <mergeCell ref="X842:Y842"/>
    <mergeCell ref="B889:C889"/>
    <mergeCell ref="X889:Y889"/>
    <mergeCell ref="E897:G897"/>
    <mergeCell ref="AA897:AC897"/>
    <mergeCell ref="N899:Q899"/>
    <mergeCell ref="AJ899:AM899"/>
    <mergeCell ref="H876:J877"/>
    <mergeCell ref="AA876:AC877"/>
    <mergeCell ref="E881:H881"/>
    <mergeCell ref="AA881:AD881"/>
    <mergeCell ref="X887:Y887"/>
    <mergeCell ref="B888:C888"/>
    <mergeCell ref="O881:Q881"/>
    <mergeCell ref="B936:C936"/>
    <mergeCell ref="X936:Y936"/>
    <mergeCell ref="E945:G945"/>
    <mergeCell ref="AA945:AC945"/>
    <mergeCell ref="N947:Q947"/>
    <mergeCell ref="AJ947:AM947"/>
    <mergeCell ref="AC923:AE925"/>
    <mergeCell ref="H924:J925"/>
    <mergeCell ref="E929:H929"/>
    <mergeCell ref="AA929:AD929"/>
    <mergeCell ref="B935:C935"/>
    <mergeCell ref="X935:Y935"/>
    <mergeCell ref="B982:C982"/>
    <mergeCell ref="X982:Y982"/>
    <mergeCell ref="E990:G990"/>
    <mergeCell ref="AA990:AC990"/>
    <mergeCell ref="N992:Q992"/>
    <mergeCell ref="AJ992:AM992"/>
    <mergeCell ref="H969:J970"/>
    <mergeCell ref="AA969:AC970"/>
    <mergeCell ref="E974:H974"/>
    <mergeCell ref="AA974:AD974"/>
    <mergeCell ref="X980:Y980"/>
    <mergeCell ref="B981:C981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1156"/>
  <sheetViews>
    <sheetView topLeftCell="A909" zoomScale="93" zoomScaleNormal="93" workbookViewId="0">
      <selection activeCell="A913" sqref="A913:J914"/>
    </sheetView>
  </sheetViews>
  <sheetFormatPr baseColWidth="10" defaultColWidth="11.42578125" defaultRowHeight="1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19" max="19" width="13.8554687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8.42578125" customWidth="1"/>
  </cols>
  <sheetData>
    <row r="1" spans="2:41">
      <c r="V1" s="17"/>
    </row>
    <row r="2" spans="2:41">
      <c r="V2" s="17"/>
      <c r="AC2" s="215" t="s">
        <v>29</v>
      </c>
      <c r="AD2" s="215"/>
      <c r="AE2" s="215"/>
    </row>
    <row r="3" spans="2:41">
      <c r="H3" s="216" t="s">
        <v>28</v>
      </c>
      <c r="I3" s="216"/>
      <c r="J3" s="216"/>
      <c r="V3" s="17"/>
      <c r="AC3" s="215"/>
      <c r="AD3" s="215"/>
      <c r="AE3" s="215"/>
    </row>
    <row r="4" spans="2:41">
      <c r="H4" s="216"/>
      <c r="I4" s="216"/>
      <c r="J4" s="216"/>
      <c r="V4" s="17"/>
      <c r="AC4" s="215"/>
      <c r="AD4" s="215"/>
      <c r="AE4" s="21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17" t="s">
        <v>80</v>
      </c>
      <c r="F8" s="217"/>
      <c r="G8" s="217"/>
      <c r="H8" s="217"/>
      <c r="V8" s="17"/>
      <c r="X8" s="23" t="s">
        <v>383</v>
      </c>
      <c r="Y8" s="20">
        <f>IF(B8="PAGADO",0,C13)</f>
        <v>-2248.4700000000003</v>
      </c>
      <c r="AA8" s="217" t="s">
        <v>80</v>
      </c>
      <c r="AB8" s="217"/>
      <c r="AC8" s="217"/>
      <c r="AD8" s="217"/>
      <c r="AK8" s="228" t="s">
        <v>10</v>
      </c>
      <c r="AL8" s="228"/>
      <c r="AM8" s="228"/>
      <c r="AN8" s="228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218" t="str">
        <f>IF(C13&lt;0,"NO PAGAR","COBRAR")</f>
        <v>NO PAGAR</v>
      </c>
      <c r="C14" s="21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8" t="str">
        <f>IF(Y13&lt;0,"NO PAGAR","COBRAR")</f>
        <v>NO PAGAR</v>
      </c>
      <c r="Y14" s="218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210" t="s">
        <v>9</v>
      </c>
      <c r="C15" s="21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0" t="s">
        <v>9</v>
      </c>
      <c r="Y15" s="211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2" t="s">
        <v>7</v>
      </c>
      <c r="F24" s="213"/>
      <c r="G24" s="214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212" t="s">
        <v>7</v>
      </c>
      <c r="AB24" s="213"/>
      <c r="AC24" s="214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2" t="s">
        <v>7</v>
      </c>
      <c r="O26" s="213"/>
      <c r="P26" s="213"/>
      <c r="Q26" s="214"/>
      <c r="R26" s="18">
        <f>SUM(R10:R25)</f>
        <v>102.65</v>
      </c>
      <c r="S26" s="3"/>
      <c r="V26" s="17"/>
      <c r="X26" s="12"/>
      <c r="Y26" s="10"/>
      <c r="AJ26" s="212" t="s">
        <v>7</v>
      </c>
      <c r="AK26" s="213"/>
      <c r="AL26" s="213"/>
      <c r="AM26" s="214"/>
      <c r="AN26" s="18">
        <f>SUM(AN10:AN25)</f>
        <v>100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>
      <c r="H49" s="216"/>
      <c r="I49" s="216"/>
      <c r="J49" s="216"/>
      <c r="V49" s="17"/>
      <c r="AA49" s="216"/>
      <c r="AB49" s="216"/>
      <c r="AC49" s="21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-1663.2900000000004</v>
      </c>
      <c r="E53" s="217" t="s">
        <v>80</v>
      </c>
      <c r="F53" s="217"/>
      <c r="G53" s="217"/>
      <c r="H53" s="217"/>
      <c r="V53" s="17"/>
      <c r="X53" s="23" t="s">
        <v>32</v>
      </c>
      <c r="Y53" s="20">
        <f>IF(B53="PAGADO",0,C58)</f>
        <v>-2773.2900000000004</v>
      </c>
      <c r="AA53" s="217" t="s">
        <v>254</v>
      </c>
      <c r="AB53" s="217"/>
      <c r="AC53" s="217"/>
      <c r="AD53" s="217"/>
    </row>
    <row r="54" spans="2:41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9" t="str">
        <f>IF(Y58&lt;0,"NO PAGAR","COBRAR'")</f>
        <v>NO PAGAR</v>
      </c>
      <c r="Y59" s="21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9" t="str">
        <f>IF(C58&lt;0,"NO PAGAR","COBRAR'")</f>
        <v>NO PAGAR</v>
      </c>
      <c r="C60" s="21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0" t="s">
        <v>9</v>
      </c>
      <c r="C61" s="21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0" t="s">
        <v>9</v>
      </c>
      <c r="Y61" s="21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2" t="s">
        <v>7</v>
      </c>
      <c r="F69" s="213"/>
      <c r="G69" s="214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2" t="s">
        <v>7</v>
      </c>
      <c r="AB69" s="213"/>
      <c r="AC69" s="214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2" t="s">
        <v>7</v>
      </c>
      <c r="O71" s="213"/>
      <c r="P71" s="213"/>
      <c r="Q71" s="214"/>
      <c r="R71" s="18">
        <f>SUM(R55:R70)</f>
        <v>1750</v>
      </c>
      <c r="S71" s="3"/>
      <c r="V71" s="17"/>
      <c r="X71" s="12"/>
      <c r="Y71" s="10"/>
      <c r="AJ71" s="212" t="s">
        <v>7</v>
      </c>
      <c r="AK71" s="213"/>
      <c r="AL71" s="213"/>
      <c r="AM71" s="214"/>
      <c r="AN71" s="18">
        <f>SUM(AN55:AN70)</f>
        <v>220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>
      <c r="E77" s="1" t="s">
        <v>19</v>
      </c>
      <c r="V77" s="17"/>
      <c r="AA77" s="1" t="s">
        <v>19</v>
      </c>
    </row>
    <row r="78" spans="2:41">
      <c r="V78" s="17"/>
    </row>
    <row r="79" spans="2:41">
      <c r="V79" s="17"/>
    </row>
    <row r="80" spans="2:41">
      <c r="V80" s="17"/>
    </row>
    <row r="81" spans="8:31">
      <c r="V81" s="17"/>
    </row>
    <row r="82" spans="8:31">
      <c r="V82" s="17"/>
    </row>
    <row r="83" spans="8:31">
      <c r="V83" s="17"/>
    </row>
    <row r="84" spans="8:31">
      <c r="V84" s="17"/>
    </row>
    <row r="85" spans="8:31">
      <c r="V85" s="17"/>
    </row>
    <row r="86" spans="8:31">
      <c r="V86" s="17"/>
    </row>
    <row r="87" spans="8:31">
      <c r="V87" s="17"/>
    </row>
    <row r="88" spans="8:31">
      <c r="V88" s="17"/>
    </row>
    <row r="89" spans="8:31">
      <c r="V89" s="17"/>
    </row>
    <row r="90" spans="8:31">
      <c r="V90" s="17"/>
    </row>
    <row r="91" spans="8:31">
      <c r="V91" s="17"/>
    </row>
    <row r="92" spans="8:31">
      <c r="V92" s="17"/>
    </row>
    <row r="93" spans="8:31">
      <c r="V93" s="17"/>
    </row>
    <row r="94" spans="8:31">
      <c r="V94" s="17"/>
    </row>
    <row r="95" spans="8:31">
      <c r="V95" s="17"/>
      <c r="AC95" s="215" t="s">
        <v>29</v>
      </c>
      <c r="AD95" s="215"/>
      <c r="AE95" s="215"/>
    </row>
    <row r="96" spans="8:31">
      <c r="H96" s="216" t="s">
        <v>28</v>
      </c>
      <c r="I96" s="216"/>
      <c r="J96" s="216"/>
      <c r="V96" s="17"/>
      <c r="AC96" s="215"/>
      <c r="AD96" s="215"/>
      <c r="AE96" s="215"/>
    </row>
    <row r="97" spans="2:41">
      <c r="H97" s="216"/>
      <c r="I97" s="216"/>
      <c r="J97" s="216"/>
      <c r="V97" s="17"/>
      <c r="AC97" s="215"/>
      <c r="AD97" s="215"/>
      <c r="AE97" s="215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927</v>
      </c>
      <c r="C101" s="20">
        <f>IF(X53="PAGADO",0,Y58)</f>
        <v>-2123.2900000000004</v>
      </c>
      <c r="E101" s="217" t="s">
        <v>80</v>
      </c>
      <c r="F101" s="217"/>
      <c r="G101" s="217"/>
      <c r="H101" s="217"/>
      <c r="V101" s="17"/>
      <c r="X101" s="23" t="s">
        <v>32</v>
      </c>
      <c r="Y101" s="20">
        <f>IF(B101="PAGADO",0,C106)</f>
        <v>-793.29000000000042</v>
      </c>
      <c r="AA101" s="217" t="s">
        <v>80</v>
      </c>
      <c r="AB101" s="217"/>
      <c r="AC101" s="217"/>
      <c r="AD101" s="217"/>
    </row>
    <row r="102" spans="2:41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311</v>
      </c>
      <c r="AC103" s="3" t="s">
        <v>189</v>
      </c>
      <c r="AD103" s="5">
        <v>280</v>
      </c>
      <c r="AJ103" s="25">
        <v>44959</v>
      </c>
      <c r="AK103" s="3" t="s">
        <v>307</v>
      </c>
      <c r="AL103" s="3">
        <v>380</v>
      </c>
      <c r="AM103" s="3"/>
      <c r="AN103" s="18">
        <v>380</v>
      </c>
      <c r="AO103" s="3"/>
    </row>
    <row r="104" spans="2:41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314</v>
      </c>
      <c r="AL105" s="3">
        <v>100</v>
      </c>
      <c r="AM105" s="3">
        <v>1107</v>
      </c>
      <c r="AN105" s="18">
        <v>100</v>
      </c>
      <c r="AO105" s="3"/>
    </row>
    <row r="106" spans="2:41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316</v>
      </c>
      <c r="AL106" s="3">
        <v>40</v>
      </c>
      <c r="AM106" s="3"/>
      <c r="AN106" s="18">
        <v>40</v>
      </c>
      <c r="AO106" s="3"/>
    </row>
    <row r="107" spans="2:41" ht="26.25">
      <c r="B107" s="218" t="str">
        <f>IF(C106&lt;0,"NO PAGAR","COBRAR")</f>
        <v>NO PAGAR</v>
      </c>
      <c r="C107" s="218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218" t="str">
        <f>IF(Y106&lt;0,"NO PAGAR","COBRAR")</f>
        <v>NO PAGAR</v>
      </c>
      <c r="Y107" s="218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210" t="s">
        <v>9</v>
      </c>
      <c r="C108" s="211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210" t="s">
        <v>9</v>
      </c>
      <c r="Y108" s="211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17</v>
      </c>
      <c r="C117" s="10"/>
      <c r="E117" s="212" t="s">
        <v>7</v>
      </c>
      <c r="F117" s="213"/>
      <c r="G117" s="214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212" t="s">
        <v>7</v>
      </c>
      <c r="AB117" s="213"/>
      <c r="AC117" s="214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>
      <c r="B119" s="12"/>
      <c r="C119" s="10"/>
      <c r="N119" s="212" t="s">
        <v>7</v>
      </c>
      <c r="O119" s="213"/>
      <c r="P119" s="213"/>
      <c r="Q119" s="214"/>
      <c r="R119" s="18">
        <f>SUM(R103:R118)</f>
        <v>0</v>
      </c>
      <c r="S119" s="3"/>
      <c r="V119" s="17"/>
      <c r="X119" s="12"/>
      <c r="Y119" s="10"/>
      <c r="AJ119" s="212" t="s">
        <v>7</v>
      </c>
      <c r="AK119" s="213"/>
      <c r="AL119" s="213"/>
      <c r="AM119" s="214"/>
      <c r="AN119" s="18">
        <f>SUM(AN103:AN118)</f>
        <v>570</v>
      </c>
      <c r="AO119" s="3"/>
    </row>
    <row r="120" spans="1:43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>
      <c r="E122" s="1" t="s">
        <v>19</v>
      </c>
      <c r="V122" s="17"/>
      <c r="AA122" s="1" t="s">
        <v>19</v>
      </c>
    </row>
    <row r="123" spans="1:43">
      <c r="V123" s="17"/>
    </row>
    <row r="124" spans="1:43">
      <c r="V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V128" s="17"/>
    </row>
    <row r="129" spans="2:41">
      <c r="H129" s="216" t="s">
        <v>30</v>
      </c>
      <c r="I129" s="216"/>
      <c r="J129" s="216"/>
      <c r="V129" s="17"/>
      <c r="AA129" s="216" t="s">
        <v>31</v>
      </c>
      <c r="AB129" s="216"/>
      <c r="AC129" s="216"/>
    </row>
    <row r="130" spans="2:41">
      <c r="H130" s="216"/>
      <c r="I130" s="216"/>
      <c r="J130" s="216"/>
      <c r="V130" s="17"/>
      <c r="AA130" s="216"/>
      <c r="AB130" s="216"/>
      <c r="AC130" s="216"/>
    </row>
    <row r="131" spans="2:41">
      <c r="V131" s="17"/>
    </row>
    <row r="132" spans="2:41">
      <c r="V132" s="17"/>
    </row>
    <row r="133" spans="2:41" ht="23.25">
      <c r="B133" s="24" t="s">
        <v>33</v>
      </c>
      <c r="V133" s="17"/>
      <c r="X133" s="22" t="s">
        <v>33</v>
      </c>
    </row>
    <row r="134" spans="2:41" ht="23.25">
      <c r="B134" s="23" t="s">
        <v>32</v>
      </c>
      <c r="C134" s="20">
        <f>IF(X101="PAGADO",0,C106)</f>
        <v>-793.29000000000042</v>
      </c>
      <c r="E134" s="217" t="s">
        <v>254</v>
      </c>
      <c r="F134" s="217"/>
      <c r="G134" s="217"/>
      <c r="H134" s="217"/>
      <c r="V134" s="17"/>
      <c r="X134" s="23" t="s">
        <v>32</v>
      </c>
      <c r="Y134" s="20">
        <f>IF(B134="PAGADO",0,C139)</f>
        <v>-1640.3300000000004</v>
      </c>
      <c r="AA134" s="217" t="s">
        <v>356</v>
      </c>
      <c r="AB134" s="217"/>
      <c r="AC134" s="217"/>
      <c r="AD134" s="217"/>
      <c r="AK134" t="s">
        <v>10</v>
      </c>
    </row>
    <row r="135" spans="2:41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352</v>
      </c>
      <c r="AC136" s="3" t="s">
        <v>106</v>
      </c>
      <c r="AD136" s="5">
        <v>315</v>
      </c>
      <c r="AJ136" s="25">
        <v>44974</v>
      </c>
      <c r="AK136" s="3" t="s">
        <v>365</v>
      </c>
      <c r="AL136" s="3">
        <v>150</v>
      </c>
      <c r="AM136" s="3"/>
      <c r="AN136" s="18">
        <v>150</v>
      </c>
      <c r="AO136" s="3"/>
    </row>
    <row r="137" spans="2:41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336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366</v>
      </c>
      <c r="AC137" s="3" t="s">
        <v>367</v>
      </c>
      <c r="AD137" s="5">
        <v>110</v>
      </c>
      <c r="AJ137" s="3"/>
      <c r="AK137" s="3"/>
      <c r="AL137" s="3"/>
      <c r="AM137" s="3"/>
      <c r="AN137" s="18"/>
      <c r="AO137" s="3"/>
    </row>
    <row r="138" spans="2:41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219" t="str">
        <f>IF(Y139&lt;0,"NO PAGAR","COBRAR'")</f>
        <v>NO PAGAR</v>
      </c>
      <c r="Y140" s="219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>
      <c r="B141" s="219" t="str">
        <f>IF(C139&lt;0,"NO PAGAR","COBRAR'")</f>
        <v>NO PAGAR</v>
      </c>
      <c r="C141" s="219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210" t="s">
        <v>9</v>
      </c>
      <c r="C142" s="211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210" t="s">
        <v>9</v>
      </c>
      <c r="Y142" s="211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16</v>
      </c>
      <c r="C150" s="10"/>
      <c r="E150" s="212" t="s">
        <v>7</v>
      </c>
      <c r="F150" s="213"/>
      <c r="G150" s="214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212" t="s">
        <v>7</v>
      </c>
      <c r="AB150" s="213"/>
      <c r="AC150" s="214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>
      <c r="B152" s="15" t="s">
        <v>18</v>
      </c>
      <c r="C152" s="16">
        <f>SUM(C143:C151)</f>
        <v>2540.3300000000004</v>
      </c>
      <c r="N152" s="212" t="s">
        <v>7</v>
      </c>
      <c r="O152" s="213"/>
      <c r="P152" s="213"/>
      <c r="Q152" s="214"/>
      <c r="R152" s="18">
        <f>SUM(R136:R151)</f>
        <v>1580</v>
      </c>
      <c r="S152" s="3"/>
      <c r="V152" s="17"/>
      <c r="X152" s="12"/>
      <c r="Y152" s="10"/>
      <c r="AJ152" s="212" t="s">
        <v>7</v>
      </c>
      <c r="AK152" s="213"/>
      <c r="AL152" s="213"/>
      <c r="AM152" s="214"/>
      <c r="AN152" s="18">
        <f>SUM(AN136:AN151)</f>
        <v>150</v>
      </c>
      <c r="AO152" s="3"/>
    </row>
    <row r="153" spans="2:41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>
      <c r="E154" s="1" t="s">
        <v>19</v>
      </c>
      <c r="V154" s="17"/>
      <c r="AA154" s="1" t="s">
        <v>19</v>
      </c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  <c r="AC168" s="215" t="s">
        <v>29</v>
      </c>
      <c r="AD168" s="215"/>
      <c r="AE168" s="215"/>
    </row>
    <row r="169" spans="2:41">
      <c r="H169" s="216" t="s">
        <v>28</v>
      </c>
      <c r="I169" s="216"/>
      <c r="J169" s="216"/>
      <c r="V169" s="17"/>
      <c r="AC169" s="215"/>
      <c r="AD169" s="215"/>
      <c r="AE169" s="215"/>
    </row>
    <row r="170" spans="2:41">
      <c r="H170" s="216"/>
      <c r="I170" s="216"/>
      <c r="J170" s="216"/>
      <c r="V170" s="17"/>
      <c r="AC170" s="215"/>
      <c r="AD170" s="215"/>
      <c r="AE170" s="215"/>
    </row>
    <row r="171" spans="2:41">
      <c r="V171" s="17"/>
    </row>
    <row r="172" spans="2:41" ht="23.25">
      <c r="B172" s="22" t="s">
        <v>63</v>
      </c>
      <c r="V172" s="17"/>
    </row>
    <row r="173" spans="2:41" ht="23.2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>
      <c r="B174" s="1" t="s">
        <v>0</v>
      </c>
      <c r="C174" s="19">
        <f>H190</f>
        <v>530</v>
      </c>
      <c r="E174" s="217" t="s">
        <v>356</v>
      </c>
      <c r="F174" s="217"/>
      <c r="G174" s="217"/>
      <c r="H174" s="217"/>
      <c r="V174" s="17"/>
      <c r="X174" s="23" t="s">
        <v>32</v>
      </c>
      <c r="Y174" s="20">
        <f>IF(B173="PAGADO",0,C178)</f>
        <v>-1065.8100000000004</v>
      </c>
      <c r="AA174" s="217" t="s">
        <v>356</v>
      </c>
      <c r="AB174" s="217"/>
      <c r="AC174" s="217"/>
      <c r="AD174" s="217"/>
    </row>
    <row r="175" spans="2:41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314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449</v>
      </c>
      <c r="AL176" s="3">
        <v>220</v>
      </c>
      <c r="AM176" s="3">
        <v>1145</v>
      </c>
      <c r="AN176" s="18">
        <v>220</v>
      </c>
      <c r="AO176" s="3"/>
    </row>
    <row r="177" spans="2:41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414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463</v>
      </c>
      <c r="AL177" s="3">
        <v>350</v>
      </c>
      <c r="AM177" s="3">
        <v>1147</v>
      </c>
      <c r="AN177" s="18">
        <v>350</v>
      </c>
      <c r="AO177" s="3"/>
    </row>
    <row r="178" spans="2:41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478</v>
      </c>
      <c r="AL178" s="3">
        <v>220</v>
      </c>
      <c r="AM178" s="3">
        <v>1148</v>
      </c>
      <c r="AN178" s="18">
        <v>240</v>
      </c>
      <c r="AO178" s="3"/>
    </row>
    <row r="179" spans="2:41" ht="26.25">
      <c r="B179" s="218" t="str">
        <f>IF(C178&lt;0,"NO PAGAR","COBRAR")</f>
        <v>NO PAGAR</v>
      </c>
      <c r="C179" s="218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>
      <c r="B180" s="210" t="s">
        <v>9</v>
      </c>
      <c r="C180" s="211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218" t="str">
        <f>IF(Y179&lt;0,"NO PAGAR","COBRAR")</f>
        <v>NO PAGAR</v>
      </c>
      <c r="Y180" s="218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210" t="s">
        <v>9</v>
      </c>
      <c r="Y181" s="211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450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453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212" t="s">
        <v>7</v>
      </c>
      <c r="F190" s="213"/>
      <c r="G190" s="214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477</v>
      </c>
      <c r="Y190" s="10">
        <v>561.69000000000005</v>
      </c>
      <c r="AA190" s="212" t="s">
        <v>7</v>
      </c>
      <c r="AB190" s="213"/>
      <c r="AC190" s="214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>
      <c r="B192" s="12"/>
      <c r="C192" s="10"/>
      <c r="N192" s="212" t="s">
        <v>7</v>
      </c>
      <c r="O192" s="213"/>
      <c r="P192" s="213"/>
      <c r="Q192" s="214"/>
      <c r="R192" s="18">
        <f>SUM(R176:R191)</f>
        <v>450</v>
      </c>
      <c r="S192" s="3"/>
      <c r="V192" s="17"/>
      <c r="X192" s="12"/>
      <c r="Y192" s="10"/>
      <c r="AJ192" s="212" t="s">
        <v>7</v>
      </c>
      <c r="AK192" s="213"/>
      <c r="AL192" s="213"/>
      <c r="AM192" s="214"/>
      <c r="AN192" s="18">
        <f>SUM(AN176:AN191)</f>
        <v>810</v>
      </c>
      <c r="AO192" s="3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V194" s="17"/>
      <c r="X194" s="12"/>
      <c r="Y194" s="10"/>
    </row>
    <row r="195" spans="2:27">
      <c r="B195" s="12"/>
      <c r="C195" s="10"/>
      <c r="E195" s="14"/>
      <c r="V195" s="17"/>
      <c r="X195" s="12"/>
      <c r="Y195" s="10"/>
      <c r="AA195" s="14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2"/>
      <c r="C198" s="10"/>
      <c r="V198" s="17"/>
      <c r="X198" s="12"/>
      <c r="Y198" s="10"/>
    </row>
    <row r="199" spans="2:27">
      <c r="B199" s="11"/>
      <c r="C199" s="10"/>
      <c r="V199" s="17"/>
      <c r="X199" s="12"/>
      <c r="Y199" s="10"/>
    </row>
    <row r="200" spans="2:27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>
      <c r="V201" s="17"/>
      <c r="X201" s="15" t="s">
        <v>18</v>
      </c>
      <c r="Y201" s="16">
        <f>SUM(Y182:Y200)</f>
        <v>2588.2800000000007</v>
      </c>
    </row>
    <row r="202" spans="2:27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>
      <c r="E203" s="1" t="s">
        <v>19</v>
      </c>
      <c r="V203" s="17"/>
      <c r="AA203" s="1" t="s">
        <v>19</v>
      </c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V208" s="17"/>
    </row>
    <row r="209" spans="1:43">
      <c r="B209" s="17"/>
      <c r="C209" s="17"/>
      <c r="V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V213" s="17"/>
    </row>
    <row r="214" spans="1:43">
      <c r="H214" s="216" t="s">
        <v>30</v>
      </c>
      <c r="I214" s="216"/>
      <c r="J214" s="216"/>
      <c r="V214" s="17"/>
      <c r="AA214" s="216" t="s">
        <v>31</v>
      </c>
      <c r="AB214" s="216"/>
      <c r="AC214" s="216"/>
    </row>
    <row r="215" spans="1:43">
      <c r="H215" s="216"/>
      <c r="I215" s="216"/>
      <c r="J215" s="216"/>
      <c r="V215" s="17"/>
      <c r="AA215" s="216"/>
      <c r="AB215" s="216"/>
      <c r="AC215" s="216"/>
    </row>
    <row r="216" spans="1:43">
      <c r="V216" s="17"/>
    </row>
    <row r="217" spans="1:43" ht="23.25">
      <c r="B217" s="24" t="s">
        <v>63</v>
      </c>
      <c r="V217" s="17"/>
    </row>
    <row r="218" spans="1:43" ht="23.2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>
      <c r="B219" s="1" t="s">
        <v>0</v>
      </c>
      <c r="C219" s="19">
        <f>H235</f>
        <v>1405</v>
      </c>
      <c r="E219" s="217" t="s">
        <v>356</v>
      </c>
      <c r="F219" s="217"/>
      <c r="G219" s="217"/>
      <c r="H219" s="217"/>
      <c r="V219" s="17"/>
      <c r="X219" s="23" t="s">
        <v>32</v>
      </c>
      <c r="Y219" s="20">
        <f>IF(B239="PAGADO",0,C223)</f>
        <v>-2403.2800000000007</v>
      </c>
      <c r="AA219" s="217" t="s">
        <v>529</v>
      </c>
      <c r="AB219" s="217"/>
      <c r="AC219" s="217"/>
      <c r="AD219" s="217"/>
    </row>
    <row r="220" spans="1:43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>
      <c r="B221" s="1" t="s">
        <v>24</v>
      </c>
      <c r="C221" s="19">
        <f>IF(C218&gt;0,C218+C219,C219)</f>
        <v>1405</v>
      </c>
      <c r="E221" s="4">
        <v>44926</v>
      </c>
      <c r="F221" s="3" t="s">
        <v>311</v>
      </c>
      <c r="G221" s="3" t="s">
        <v>489</v>
      </c>
      <c r="H221" s="5">
        <v>290</v>
      </c>
      <c r="N221" s="25">
        <v>45001</v>
      </c>
      <c r="O221" s="3" t="s">
        <v>512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536</v>
      </c>
      <c r="AL221" s="3">
        <v>160</v>
      </c>
      <c r="AM221" s="3">
        <v>1170</v>
      </c>
      <c r="AN221" s="18">
        <v>160</v>
      </c>
      <c r="AO221" s="3"/>
    </row>
    <row r="222" spans="1:43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540</v>
      </c>
      <c r="AL222" s="3"/>
      <c r="AM222" s="3">
        <v>1172</v>
      </c>
      <c r="AN222" s="18">
        <v>200</v>
      </c>
      <c r="AO222" s="3"/>
    </row>
    <row r="223" spans="1:43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492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>
      <c r="B224" s="6"/>
      <c r="C224" s="7"/>
      <c r="E224" s="4">
        <v>44983</v>
      </c>
      <c r="F224" s="3" t="s">
        <v>111</v>
      </c>
      <c r="G224" s="3" t="s">
        <v>331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544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>
      <c r="B225" s="219" t="str">
        <f>IF(C223&lt;0,"NO PAGAR","COBRAR'")</f>
        <v>NO PAGAR</v>
      </c>
      <c r="C225" s="219"/>
      <c r="E225" s="4">
        <v>44981</v>
      </c>
      <c r="F225" s="3" t="s">
        <v>85</v>
      </c>
      <c r="G225" s="3" t="s">
        <v>508</v>
      </c>
      <c r="H225" s="5">
        <v>210</v>
      </c>
      <c r="N225" s="3"/>
      <c r="O225" s="3"/>
      <c r="P225" s="3"/>
      <c r="Q225" s="3"/>
      <c r="R225" s="18"/>
      <c r="S225" s="3"/>
      <c r="V225" s="17"/>
      <c r="X225" s="219" t="str">
        <f>IF(Y224&lt;0,"NO PAGAR","COBRAR'")</f>
        <v>NO PAGAR</v>
      </c>
      <c r="Y225" s="219"/>
      <c r="AA225" s="4">
        <v>44992</v>
      </c>
      <c r="AB225" s="3" t="s">
        <v>544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>
      <c r="B226" s="210" t="s">
        <v>9</v>
      </c>
      <c r="C226" s="211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210" t="s">
        <v>9</v>
      </c>
      <c r="Y227" s="211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17</v>
      </c>
      <c r="C235" s="10"/>
      <c r="E235" s="212" t="s">
        <v>7</v>
      </c>
      <c r="F235" s="213"/>
      <c r="G235" s="214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212" t="s">
        <v>7</v>
      </c>
      <c r="AB235" s="213"/>
      <c r="AC235" s="214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558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>
      <c r="B237" s="12"/>
      <c r="C237" s="10"/>
      <c r="N237" s="212" t="s">
        <v>7</v>
      </c>
      <c r="O237" s="213"/>
      <c r="P237" s="213"/>
      <c r="Q237" s="214"/>
      <c r="R237" s="18">
        <f>SUM(R221:R236)</f>
        <v>1580</v>
      </c>
      <c r="S237" s="3"/>
      <c r="V237" s="17"/>
      <c r="X237" s="12" t="s">
        <v>554</v>
      </c>
      <c r="Y237" s="10">
        <v>425.358</v>
      </c>
      <c r="AJ237" s="212" t="s">
        <v>7</v>
      </c>
      <c r="AK237" s="213"/>
      <c r="AL237" s="213"/>
      <c r="AM237" s="214"/>
      <c r="AN237" s="18">
        <f>SUM(AN221:AN236)</f>
        <v>360</v>
      </c>
      <c r="AO237" s="3"/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V239" s="17"/>
      <c r="X239" s="12"/>
      <c r="Y239" s="10"/>
    </row>
    <row r="240" spans="2:41">
      <c r="B240" s="12"/>
      <c r="C240" s="10"/>
      <c r="E240" s="14"/>
      <c r="V240" s="17"/>
      <c r="X240" s="12"/>
      <c r="Y240" s="10"/>
      <c r="AA240" s="14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1"/>
      <c r="C245" s="10"/>
      <c r="V245" s="17"/>
      <c r="X245" s="12"/>
      <c r="Y245" s="10"/>
    </row>
    <row r="246" spans="2:27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>
      <c r="E248" s="1" t="s">
        <v>19</v>
      </c>
      <c r="V248" s="17"/>
      <c r="AA248" s="1" t="s">
        <v>19</v>
      </c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  <c r="AC260" s="215" t="s">
        <v>29</v>
      </c>
      <c r="AD260" s="215"/>
      <c r="AE260" s="215"/>
    </row>
    <row r="261" spans="2:41">
      <c r="H261" s="216" t="s">
        <v>28</v>
      </c>
      <c r="I261" s="216"/>
      <c r="J261" s="216"/>
      <c r="V261" s="17"/>
      <c r="AC261" s="215"/>
      <c r="AD261" s="215"/>
      <c r="AE261" s="215"/>
    </row>
    <row r="262" spans="2:41">
      <c r="H262" s="216"/>
      <c r="I262" s="216"/>
      <c r="J262" s="216"/>
      <c r="V262" s="17"/>
      <c r="AC262" s="215"/>
      <c r="AD262" s="215"/>
      <c r="AE262" s="215"/>
    </row>
    <row r="263" spans="2:41">
      <c r="V263" s="17"/>
    </row>
    <row r="264" spans="2:41" ht="23.25">
      <c r="B264" s="22" t="s">
        <v>65</v>
      </c>
      <c r="V264" s="17"/>
    </row>
    <row r="265" spans="2:41" ht="23.2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>
      <c r="B266" s="1" t="s">
        <v>0</v>
      </c>
      <c r="C266" s="19">
        <f>H282</f>
        <v>550</v>
      </c>
      <c r="E266" s="217" t="s">
        <v>591</v>
      </c>
      <c r="F266" s="217"/>
      <c r="G266" s="217"/>
      <c r="H266" s="217"/>
      <c r="V266" s="17"/>
      <c r="X266" s="23" t="s">
        <v>32</v>
      </c>
      <c r="Y266" s="20">
        <f>IF(B265="PAGADO",0,C270)</f>
        <v>-1680.7380000000007</v>
      </c>
      <c r="AA266" s="217" t="s">
        <v>591</v>
      </c>
      <c r="AB266" s="217"/>
      <c r="AC266" s="217"/>
      <c r="AD266" s="217"/>
    </row>
    <row r="267" spans="2:41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569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621</v>
      </c>
      <c r="AL268" s="3">
        <v>100</v>
      </c>
      <c r="AM268" s="3"/>
      <c r="AN268" s="18">
        <v>100</v>
      </c>
      <c r="AO268" s="3"/>
    </row>
    <row r="269" spans="2:41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218" t="str">
        <f>IF(C270&lt;0,"NO PAGAR","COBRAR")</f>
        <v>NO PAGAR</v>
      </c>
      <c r="C271" s="218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>
      <c r="B272" s="210" t="s">
        <v>9</v>
      </c>
      <c r="C272" s="211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218" t="str">
        <f>IF(Y271&lt;0,"NO PAGAR","COBRAR")</f>
        <v>NO PAGAR</v>
      </c>
      <c r="Y272" s="218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210" t="s">
        <v>9</v>
      </c>
      <c r="Y273" s="211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625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570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636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212" t="s">
        <v>7</v>
      </c>
      <c r="F282" s="213"/>
      <c r="G282" s="214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212" t="s">
        <v>7</v>
      </c>
      <c r="AB282" s="213"/>
      <c r="AC282" s="214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>
      <c r="B284" s="12"/>
      <c r="C284" s="10"/>
      <c r="N284" s="212" t="s">
        <v>7</v>
      </c>
      <c r="O284" s="213"/>
      <c r="P284" s="213"/>
      <c r="Q284" s="214"/>
      <c r="R284" s="18">
        <f>SUM(R268:R283)</f>
        <v>190</v>
      </c>
      <c r="S284" s="3"/>
      <c r="V284" s="17"/>
      <c r="X284" s="12"/>
      <c r="Y284" s="10"/>
      <c r="AJ284" s="212" t="s">
        <v>7</v>
      </c>
      <c r="AK284" s="213"/>
      <c r="AL284" s="213"/>
      <c r="AM284" s="214"/>
      <c r="AN284" s="18">
        <f>SUM(AN268:AN283)</f>
        <v>100</v>
      </c>
      <c r="AO284" s="3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V286" s="17"/>
      <c r="X286" s="12"/>
      <c r="Y286" s="10"/>
    </row>
    <row r="287" spans="2:41">
      <c r="B287" s="12"/>
      <c r="C287" s="10"/>
      <c r="E287" s="14"/>
      <c r="V287" s="17"/>
      <c r="X287" s="12"/>
      <c r="Y287" s="10"/>
      <c r="AA287" s="14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2"/>
      <c r="C290" s="10"/>
      <c r="V290" s="17"/>
      <c r="X290" s="12"/>
      <c r="Y290" s="10"/>
    </row>
    <row r="291" spans="1:43">
      <c r="B291" s="11"/>
      <c r="C291" s="10"/>
      <c r="V291" s="17"/>
      <c r="X291" s="12"/>
      <c r="Y291" s="10"/>
    </row>
    <row r="292" spans="1:43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>
      <c r="V293" s="17"/>
      <c r="X293" s="15" t="s">
        <v>18</v>
      </c>
      <c r="Y293" s="16">
        <f>SUM(Y274:Y292)</f>
        <v>1970.3080000000007</v>
      </c>
    </row>
    <row r="294" spans="1:43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>
      <c r="E295" s="1" t="s">
        <v>19</v>
      </c>
      <c r="V295" s="17"/>
      <c r="AA295" s="1" t="s">
        <v>19</v>
      </c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B301" s="17"/>
      <c r="C301" s="17"/>
      <c r="V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>
      <c r="V305" s="17"/>
    </row>
    <row r="306" spans="2:41">
      <c r="H306" s="216" t="s">
        <v>30</v>
      </c>
      <c r="I306" s="216"/>
      <c r="J306" s="216"/>
      <c r="V306" s="17"/>
      <c r="AA306" s="216" t="s">
        <v>31</v>
      </c>
      <c r="AB306" s="216"/>
      <c r="AC306" s="216"/>
    </row>
    <row r="307" spans="2:41">
      <c r="H307" s="216"/>
      <c r="I307" s="216"/>
      <c r="J307" s="216"/>
      <c r="V307" s="17"/>
      <c r="AA307" s="216"/>
      <c r="AB307" s="216"/>
      <c r="AC307" s="216"/>
    </row>
    <row r="308" spans="2:41">
      <c r="V308" s="17"/>
    </row>
    <row r="309" spans="2:41" ht="23.25">
      <c r="B309" s="24" t="s">
        <v>65</v>
      </c>
      <c r="V309" s="17"/>
    </row>
    <row r="310" spans="2:41" ht="23.25">
      <c r="B310" s="23" t="s">
        <v>32</v>
      </c>
      <c r="C310" s="20">
        <f>IF(X266="PAGADO",0,Y271)</f>
        <v>-1820.3080000000007</v>
      </c>
      <c r="V310" s="17"/>
      <c r="X310" s="22" t="s">
        <v>65</v>
      </c>
    </row>
    <row r="311" spans="2:41" ht="23.25">
      <c r="B311" s="1" t="s">
        <v>0</v>
      </c>
      <c r="C311" s="19">
        <f>H327</f>
        <v>1460</v>
      </c>
      <c r="E311" s="217" t="s">
        <v>356</v>
      </c>
      <c r="F311" s="217"/>
      <c r="G311" s="217"/>
      <c r="H311" s="217"/>
      <c r="V311" s="17"/>
      <c r="X311" s="23" t="s">
        <v>32</v>
      </c>
      <c r="Y311" s="20">
        <f>IF(B1056="PAGADO",0,C315)</f>
        <v>-3648.456000000001</v>
      </c>
      <c r="AA311" s="217" t="s">
        <v>679</v>
      </c>
      <c r="AB311" s="217"/>
      <c r="AC311" s="217"/>
      <c r="AD311" s="217"/>
    </row>
    <row r="312" spans="2:41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>
      <c r="B313" s="1" t="s">
        <v>24</v>
      </c>
      <c r="C313" s="19">
        <f>IF(C310&gt;0,C310+C311,C311)</f>
        <v>1460</v>
      </c>
      <c r="E313" s="4">
        <v>44995</v>
      </c>
      <c r="F313" s="3" t="s">
        <v>329</v>
      </c>
      <c r="G313" s="3" t="s">
        <v>500</v>
      </c>
      <c r="H313" s="5">
        <v>230</v>
      </c>
      <c r="N313" s="25">
        <v>45030</v>
      </c>
      <c r="O313" s="3" t="s">
        <v>637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676</v>
      </c>
      <c r="AC313" s="3" t="s">
        <v>230</v>
      </c>
      <c r="AD313" s="5">
        <v>110</v>
      </c>
      <c r="AJ313" s="25">
        <v>45042</v>
      </c>
      <c r="AK313" s="3" t="s">
        <v>699</v>
      </c>
      <c r="AL313" s="3"/>
      <c r="AM313" s="3"/>
      <c r="AN313" s="18">
        <v>20</v>
      </c>
      <c r="AO313" s="3"/>
    </row>
    <row r="314" spans="2:41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637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219" t="str">
        <f>IF(C315&lt;0,"NO PAGAR","COBRAR'")</f>
        <v>NO PAGAR</v>
      </c>
      <c r="C317" s="219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219" t="str">
        <f>IF(Y316&lt;0,"NO PAGAR","COBRAR'")</f>
        <v>NO PAGAR</v>
      </c>
      <c r="Y317" s="219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210" t="s">
        <v>9</v>
      </c>
      <c r="C318" s="211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210" t="s">
        <v>9</v>
      </c>
      <c r="Y319" s="211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668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1" t="s">
        <v>670</v>
      </c>
      <c r="C327" s="10">
        <v>561.09799999999996</v>
      </c>
      <c r="E327" s="212" t="s">
        <v>7</v>
      </c>
      <c r="F327" s="213"/>
      <c r="G327" s="214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212" t="s">
        <v>7</v>
      </c>
      <c r="AB327" s="213"/>
      <c r="AC327" s="214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693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>
      <c r="B329" s="12"/>
      <c r="C329" s="10"/>
      <c r="N329" s="212" t="s">
        <v>7</v>
      </c>
      <c r="O329" s="213"/>
      <c r="P329" s="213"/>
      <c r="Q329" s="214"/>
      <c r="R329" s="18">
        <f>SUM(R313:R328)</f>
        <v>2680</v>
      </c>
      <c r="S329" s="3"/>
      <c r="V329" s="17"/>
      <c r="X329" s="12"/>
      <c r="Y329" s="10"/>
      <c r="AJ329" s="212" t="s">
        <v>7</v>
      </c>
      <c r="AK329" s="213"/>
      <c r="AL329" s="213"/>
      <c r="AM329" s="214"/>
      <c r="AN329" s="18">
        <f>SUM(AN313:AN328)</f>
        <v>20</v>
      </c>
      <c r="AO329" s="3"/>
    </row>
    <row r="330" spans="2:41">
      <c r="B330" s="12"/>
      <c r="C330" s="10"/>
      <c r="V330" s="17"/>
      <c r="X330" s="12"/>
      <c r="Y330" s="10"/>
    </row>
    <row r="331" spans="2:41">
      <c r="B331" s="12"/>
      <c r="C331" s="10"/>
      <c r="V331" s="17"/>
      <c r="X331" s="12"/>
      <c r="Y331" s="10"/>
    </row>
    <row r="332" spans="2:41">
      <c r="B332" s="12"/>
      <c r="C332" s="10"/>
      <c r="E332" s="14"/>
      <c r="V332" s="17"/>
      <c r="X332" s="12"/>
      <c r="Y332" s="10"/>
    </row>
    <row r="333" spans="2:41">
      <c r="B333" s="12"/>
      <c r="C333" s="10"/>
      <c r="V333" s="17"/>
      <c r="X333" s="11"/>
      <c r="Y333" s="10"/>
    </row>
    <row r="334" spans="2:41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>
      <c r="B335" s="12"/>
      <c r="C335" s="10"/>
      <c r="V335" s="17"/>
      <c r="AA335" s="1" t="s">
        <v>19</v>
      </c>
    </row>
    <row r="336" spans="2:41">
      <c r="B336" s="12"/>
      <c r="C336" s="10"/>
      <c r="V336" s="17"/>
    </row>
    <row r="337" spans="2:22">
      <c r="B337" s="11"/>
      <c r="C337" s="10"/>
      <c r="V337" s="17"/>
    </row>
    <row r="338" spans="2:22">
      <c r="B338" s="15" t="s">
        <v>18</v>
      </c>
      <c r="C338" s="16">
        <f>SUM(C319:C337)</f>
        <v>5108.456000000001</v>
      </c>
      <c r="V338" s="17"/>
    </row>
    <row r="339" spans="2:22">
      <c r="D339" t="s">
        <v>22</v>
      </c>
      <c r="E339" t="s">
        <v>21</v>
      </c>
      <c r="V339" s="17"/>
    </row>
    <row r="340" spans="2:22">
      <c r="E340" s="1" t="s">
        <v>19</v>
      </c>
      <c r="V340" s="17"/>
    </row>
    <row r="341" spans="2:22">
      <c r="V341" s="17"/>
    </row>
    <row r="342" spans="2:22">
      <c r="V342" s="17"/>
    </row>
    <row r="343" spans="2:22">
      <c r="V343" s="17"/>
    </row>
    <row r="344" spans="2:22">
      <c r="V344" s="17"/>
    </row>
    <row r="345" spans="2:22">
      <c r="V345" s="17"/>
    </row>
    <row r="346" spans="2:22">
      <c r="V346" s="17"/>
    </row>
    <row r="347" spans="2:22">
      <c r="V347" s="17"/>
    </row>
    <row r="348" spans="2:22">
      <c r="V348" s="17"/>
    </row>
    <row r="349" spans="2:22">
      <c r="V349" s="17"/>
    </row>
    <row r="350" spans="2:22">
      <c r="V350" s="17"/>
    </row>
    <row r="351" spans="2:22">
      <c r="V351" s="17"/>
    </row>
    <row r="352" spans="2:22">
      <c r="V352" s="17"/>
    </row>
    <row r="353" spans="2:40">
      <c r="V353" s="17"/>
    </row>
    <row r="354" spans="2:40">
      <c r="H354" s="216" t="s">
        <v>28</v>
      </c>
      <c r="I354" s="216"/>
      <c r="J354" s="216"/>
      <c r="V354" s="17"/>
    </row>
    <row r="355" spans="2:40">
      <c r="H355" s="216"/>
      <c r="I355" s="216"/>
      <c r="J355" s="216"/>
      <c r="V355" s="17"/>
    </row>
    <row r="356" spans="2:40">
      <c r="V356" s="17"/>
      <c r="X356" s="229" t="s">
        <v>64</v>
      </c>
      <c r="AB356" s="223" t="s">
        <v>29</v>
      </c>
      <c r="AC356" s="223"/>
      <c r="AD356" s="223"/>
    </row>
    <row r="357" spans="2:40" ht="23.25">
      <c r="B357" s="22" t="s">
        <v>64</v>
      </c>
      <c r="V357" s="17"/>
      <c r="X357" s="229"/>
      <c r="AB357" s="223"/>
      <c r="AC357" s="223"/>
      <c r="AD357" s="223"/>
    </row>
    <row r="358" spans="2:40" ht="23.25">
      <c r="B358" s="23" t="s">
        <v>32</v>
      </c>
      <c r="C358" s="20">
        <f>IF(X311="PAGADO",0,Y316)</f>
        <v>-3968.3760000000011</v>
      </c>
      <c r="V358" s="17"/>
      <c r="X358" s="229"/>
      <c r="AB358" s="223"/>
      <c r="AC358" s="223"/>
      <c r="AD358" s="223"/>
    </row>
    <row r="359" spans="2:40" ht="23.25">
      <c r="B359" s="1" t="s">
        <v>0</v>
      </c>
      <c r="C359" s="19">
        <f>H375</f>
        <v>600</v>
      </c>
      <c r="E359" s="217" t="s">
        <v>591</v>
      </c>
      <c r="F359" s="217"/>
      <c r="G359" s="217"/>
      <c r="H359" s="217"/>
      <c r="V359" s="17"/>
      <c r="X359" s="23" t="s">
        <v>32</v>
      </c>
      <c r="Y359" s="20">
        <f>IF(B358="PAGADO",0,C363)</f>
        <v>-3418.3760000000011</v>
      </c>
      <c r="AA359" s="217" t="s">
        <v>679</v>
      </c>
      <c r="AB359" s="217"/>
      <c r="AC359" s="217"/>
      <c r="AD359" s="217"/>
    </row>
    <row r="360" spans="2:40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4" t="s">
        <v>7</v>
      </c>
    </row>
    <row r="361" spans="2:40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720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764</v>
      </c>
      <c r="AL361" s="3">
        <v>39.5</v>
      </c>
      <c r="AM361" s="3"/>
      <c r="AN361" s="115">
        <v>39.5</v>
      </c>
    </row>
    <row r="362" spans="2:40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25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5"/>
    </row>
    <row r="363" spans="2:40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5"/>
    </row>
    <row r="364" spans="2:40" ht="26.25">
      <c r="B364" s="218" t="str">
        <f>IF(C363&lt;0,"NO PAGAR","COBRAR")</f>
        <v>NO PAGAR</v>
      </c>
      <c r="C364" s="218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5"/>
    </row>
    <row r="365" spans="2:40" ht="26.25">
      <c r="B365" s="210" t="s">
        <v>9</v>
      </c>
      <c r="C365" s="211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218" t="str">
        <f>IF(Y364&lt;0,"NO PAGAR","COBRAR")</f>
        <v>NO PAGAR</v>
      </c>
      <c r="Y365" s="218"/>
      <c r="AA365" s="4"/>
      <c r="AB365" s="3"/>
      <c r="AC365" s="3"/>
      <c r="AD365" s="5"/>
      <c r="AJ365" s="3"/>
      <c r="AK365" s="3"/>
      <c r="AL365" s="3"/>
      <c r="AM365" s="3"/>
      <c r="AN365" s="115"/>
    </row>
    <row r="366" spans="2:40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210" t="s">
        <v>9</v>
      </c>
      <c r="Y366" s="211"/>
      <c r="AA366" s="4"/>
      <c r="AB366" s="3"/>
      <c r="AC366" s="3"/>
      <c r="AD366" s="5"/>
      <c r="AJ366" s="3"/>
      <c r="AK366" s="3"/>
      <c r="AL366" s="3"/>
      <c r="AM366" s="3"/>
      <c r="AN366" s="115"/>
    </row>
    <row r="367" spans="2:40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5"/>
    </row>
    <row r="368" spans="2:40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5"/>
    </row>
    <row r="369" spans="2:46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5"/>
    </row>
    <row r="370" spans="2:46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5"/>
    </row>
    <row r="371" spans="2:46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212" t="s">
        <v>7</v>
      </c>
      <c r="AK371" s="213"/>
      <c r="AL371" s="213"/>
      <c r="AM371" s="214"/>
      <c r="AN371" s="115">
        <f>SUM(AN361:AN370)</f>
        <v>39.5</v>
      </c>
    </row>
    <row r="372" spans="2:46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758</v>
      </c>
      <c r="Y372" s="10">
        <v>58.92</v>
      </c>
      <c r="AA372" s="4"/>
      <c r="AB372" s="3"/>
      <c r="AC372" s="3"/>
      <c r="AD372" s="5"/>
    </row>
    <row r="373" spans="2:46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212" t="s">
        <v>7</v>
      </c>
      <c r="AB374" s="213"/>
      <c r="AC374" s="214"/>
      <c r="AD374" s="5">
        <f>SUM(AD361:AD373)</f>
        <v>320</v>
      </c>
      <c r="AI374" s="60" t="s">
        <v>468</v>
      </c>
      <c r="AJ374" s="99">
        <v>24462</v>
      </c>
      <c r="AK374" s="62" t="s">
        <v>556</v>
      </c>
      <c r="AL374" s="63">
        <v>45037</v>
      </c>
      <c r="AM374" s="60">
        <v>2350864985</v>
      </c>
      <c r="AN374" s="60" t="s">
        <v>20</v>
      </c>
      <c r="AO374" s="62" t="s">
        <v>474</v>
      </c>
      <c r="AP374" s="60">
        <v>12345</v>
      </c>
      <c r="AQ374" s="64">
        <v>27.956</v>
      </c>
      <c r="AR374" s="64">
        <v>48.92</v>
      </c>
      <c r="AS374" s="61"/>
      <c r="AT374" s="60" t="s">
        <v>557</v>
      </c>
    </row>
    <row r="375" spans="2:46">
      <c r="B375" s="12"/>
      <c r="C375" s="10"/>
      <c r="E375" s="212" t="s">
        <v>7</v>
      </c>
      <c r="F375" s="213"/>
      <c r="G375" s="214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>
      <c r="B377" s="12"/>
      <c r="C377" s="10"/>
      <c r="N377" s="212" t="s">
        <v>7</v>
      </c>
      <c r="O377" s="213"/>
      <c r="P377" s="213"/>
      <c r="Q377" s="214"/>
      <c r="R377" s="18">
        <f>SUM(R361:R376)</f>
        <v>50</v>
      </c>
      <c r="S377" s="3"/>
      <c r="V377" s="17"/>
      <c r="X377" s="12"/>
      <c r="Y377" s="10"/>
    </row>
    <row r="378" spans="2:46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>
      <c r="D380" t="s">
        <v>22</v>
      </c>
      <c r="E380" t="s">
        <v>21</v>
      </c>
      <c r="V380" s="17"/>
    </row>
    <row r="381" spans="2:46">
      <c r="E381" s="1" t="s">
        <v>19</v>
      </c>
      <c r="V381" s="17"/>
    </row>
    <row r="382" spans="2:46">
      <c r="V382" s="17"/>
    </row>
    <row r="383" spans="2:46">
      <c r="V383" s="17"/>
    </row>
    <row r="384" spans="2:46">
      <c r="V384" s="17"/>
    </row>
    <row r="385" spans="1:43">
      <c r="V385" s="17"/>
    </row>
    <row r="386" spans="1:43">
      <c r="V386" s="17"/>
    </row>
    <row r="387" spans="1:43">
      <c r="V387" s="17"/>
    </row>
    <row r="388" spans="1:4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V391" s="17"/>
    </row>
    <row r="392" spans="1:43">
      <c r="H392" s="216" t="s">
        <v>30</v>
      </c>
      <c r="I392" s="216"/>
      <c r="J392" s="216"/>
      <c r="V392" s="17"/>
      <c r="AA392" s="216" t="s">
        <v>31</v>
      </c>
      <c r="AB392" s="216"/>
      <c r="AC392" s="216"/>
    </row>
    <row r="393" spans="1:43">
      <c r="H393" s="216"/>
      <c r="I393" s="216"/>
      <c r="J393" s="216"/>
      <c r="V393" s="17"/>
      <c r="AA393" s="216"/>
      <c r="AB393" s="216"/>
      <c r="AC393" s="216"/>
    </row>
    <row r="394" spans="1:43">
      <c r="V394" s="17"/>
    </row>
    <row r="395" spans="1:43">
      <c r="V395" s="17"/>
    </row>
    <row r="396" spans="1:43" ht="23.25">
      <c r="B396" s="24" t="s">
        <v>64</v>
      </c>
      <c r="V396" s="17"/>
      <c r="X396" s="22" t="s">
        <v>64</v>
      </c>
    </row>
    <row r="397" spans="1:43" ht="23.25">
      <c r="B397" s="23" t="s">
        <v>32</v>
      </c>
      <c r="C397" s="20">
        <f>IF(X359="PAGADO",0,Y364)</f>
        <v>-3330.7160000000013</v>
      </c>
      <c r="E397" s="217" t="s">
        <v>80</v>
      </c>
      <c r="F397" s="217"/>
      <c r="G397" s="217"/>
      <c r="H397" s="217"/>
      <c r="V397" s="17"/>
      <c r="X397" s="23" t="s">
        <v>32</v>
      </c>
      <c r="Y397" s="20">
        <f>IF(B1149="PAGADO",0,C402)</f>
        <v>-3884.1160000000018</v>
      </c>
      <c r="AA397" s="217" t="s">
        <v>591</v>
      </c>
      <c r="AB397" s="217"/>
      <c r="AC397" s="217"/>
      <c r="AD397" s="217"/>
    </row>
    <row r="398" spans="1:43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774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851</v>
      </c>
      <c r="AL399" s="3"/>
      <c r="AM399" s="3"/>
      <c r="AN399" s="18">
        <v>100</v>
      </c>
      <c r="AO399" s="3"/>
    </row>
    <row r="400" spans="1:43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331</v>
      </c>
      <c r="H400" s="5">
        <v>500</v>
      </c>
      <c r="N400" s="25">
        <v>45062</v>
      </c>
      <c r="O400" s="3" t="s">
        <v>780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854</v>
      </c>
      <c r="AL400" s="3"/>
      <c r="AM400" s="3"/>
      <c r="AN400" s="18">
        <v>180</v>
      </c>
      <c r="AO400" s="3"/>
    </row>
    <row r="401" spans="2:41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798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856</v>
      </c>
      <c r="AL401" s="3"/>
      <c r="AM401" s="3"/>
      <c r="AN401" s="18">
        <v>40</v>
      </c>
      <c r="AO401" s="3"/>
    </row>
    <row r="402" spans="2:41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806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>
      <c r="B403" s="6"/>
      <c r="C403" s="7"/>
      <c r="E403" s="4">
        <v>45000</v>
      </c>
      <c r="F403" s="3" t="s">
        <v>813</v>
      </c>
      <c r="G403" s="3" t="s">
        <v>814</v>
      </c>
      <c r="H403" s="5">
        <v>300</v>
      </c>
      <c r="N403" s="25">
        <v>45063</v>
      </c>
      <c r="O403" s="3" t="s">
        <v>782</v>
      </c>
      <c r="P403" s="3"/>
      <c r="Q403" s="3"/>
      <c r="R403" s="18">
        <v>150</v>
      </c>
      <c r="S403" s="3"/>
      <c r="V403" s="17"/>
      <c r="X403" s="219" t="str">
        <f>IF(Y402&lt;0,"NO PAGAR","COBRAR'")</f>
        <v>NO PAGAR</v>
      </c>
      <c r="Y403" s="219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>
      <c r="B404" s="219" t="str">
        <f>IF(C402&lt;0,"NO PAGAR","COBRAR'")</f>
        <v>NO PAGAR</v>
      </c>
      <c r="C404" s="219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210" t="s">
        <v>9</v>
      </c>
      <c r="C405" s="211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210" t="s">
        <v>9</v>
      </c>
      <c r="Y405" s="211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212" t="s">
        <v>7</v>
      </c>
      <c r="AK408" s="213"/>
      <c r="AL408" s="213"/>
      <c r="AM408" s="214"/>
      <c r="AN408" s="18">
        <f>SUM(AN399:AN407)</f>
        <v>320</v>
      </c>
      <c r="AO408" s="3"/>
    </row>
    <row r="409" spans="2:41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7" t="s">
        <v>828</v>
      </c>
      <c r="AK410" s="117" t="s">
        <v>556</v>
      </c>
      <c r="AL410" s="117" t="s">
        <v>474</v>
      </c>
      <c r="AM410" s="118">
        <v>88.58</v>
      </c>
      <c r="AN410" s="119">
        <v>50.616999999999997</v>
      </c>
      <c r="AO410" s="119">
        <v>680638</v>
      </c>
    </row>
    <row r="411" spans="2:41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7" t="s">
        <v>835</v>
      </c>
      <c r="AK411" s="117" t="s">
        <v>556</v>
      </c>
      <c r="AL411" s="117" t="s">
        <v>474</v>
      </c>
      <c r="AM411" s="118">
        <v>71.010000000000005</v>
      </c>
      <c r="AN411" s="119">
        <v>40.576999999999998</v>
      </c>
      <c r="AO411" s="119">
        <v>41248</v>
      </c>
    </row>
    <row r="412" spans="2:41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>
      <c r="B413" s="11" t="s">
        <v>16</v>
      </c>
      <c r="C413" s="10"/>
      <c r="E413" s="212" t="s">
        <v>7</v>
      </c>
      <c r="F413" s="213"/>
      <c r="G413" s="214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212" t="s">
        <v>7</v>
      </c>
      <c r="AB413" s="213"/>
      <c r="AC413" s="214"/>
      <c r="AD413" s="5">
        <f>SUM(AD399:AD412)</f>
        <v>980</v>
      </c>
    </row>
    <row r="414" spans="2:41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>
      <c r="B415" s="12"/>
      <c r="C415" s="10"/>
      <c r="N415" s="212" t="s">
        <v>7</v>
      </c>
      <c r="O415" s="213"/>
      <c r="P415" s="213"/>
      <c r="Q415" s="214"/>
      <c r="R415" s="18">
        <f>SUM(R399:R414)</f>
        <v>1923.4</v>
      </c>
      <c r="S415" s="3"/>
      <c r="V415" s="17"/>
      <c r="X415" s="12"/>
      <c r="Y415" s="10"/>
    </row>
    <row r="416" spans="2:41">
      <c r="B416" s="12"/>
      <c r="C416" s="10"/>
      <c r="V416" s="17"/>
      <c r="X416" s="12"/>
      <c r="Y416" s="10"/>
    </row>
    <row r="417" spans="2:27">
      <c r="B417" s="12"/>
      <c r="C417" s="10"/>
      <c r="V417" s="17"/>
      <c r="X417" s="12"/>
      <c r="Y417" s="10"/>
    </row>
    <row r="418" spans="2:27">
      <c r="B418" s="11"/>
      <c r="C418" s="10"/>
      <c r="V418" s="17"/>
      <c r="X418" s="11"/>
      <c r="Y418" s="10"/>
    </row>
    <row r="419" spans="2:27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>
      <c r="E420" s="1" t="s">
        <v>19</v>
      </c>
      <c r="V420" s="17"/>
      <c r="AA420" s="1" t="s">
        <v>19</v>
      </c>
    </row>
    <row r="421" spans="2:27">
      <c r="V421" s="17"/>
    </row>
    <row r="422" spans="2:27">
      <c r="V422" s="17"/>
    </row>
    <row r="423" spans="2:27">
      <c r="V423" s="17"/>
    </row>
    <row r="424" spans="2:27">
      <c r="V424" s="17"/>
    </row>
    <row r="425" spans="2:27">
      <c r="V425" s="17"/>
    </row>
    <row r="426" spans="2:27">
      <c r="V426" s="17"/>
    </row>
    <row r="427" spans="2:27">
      <c r="V427" s="17"/>
    </row>
    <row r="428" spans="2:27">
      <c r="V428" s="17"/>
    </row>
    <row r="429" spans="2:27">
      <c r="V429" s="17"/>
    </row>
    <row r="430" spans="2:27">
      <c r="V430" s="17"/>
    </row>
    <row r="431" spans="2:27">
      <c r="V431" s="17"/>
    </row>
    <row r="432" spans="2:27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 ht="15" customHeight="1">
      <c r="V437" s="17"/>
      <c r="AC437" s="24"/>
      <c r="AD437" s="24"/>
      <c r="AE437" s="24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ht="15" customHeight="1">
      <c r="H438" s="216" t="s">
        <v>28</v>
      </c>
      <c r="I438" s="216"/>
      <c r="J438" s="216"/>
      <c r="V438" s="17"/>
      <c r="AC438" s="24"/>
      <c r="AD438" s="24"/>
      <c r="AE438" s="24"/>
      <c r="AJ438" s="25">
        <v>45084</v>
      </c>
      <c r="AK438" s="3" t="s">
        <v>913</v>
      </c>
      <c r="AL438" s="3"/>
      <c r="AM438" s="3"/>
      <c r="AN438" s="18">
        <v>4.13</v>
      </c>
      <c r="AO438" s="3"/>
    </row>
    <row r="439" spans="2:41" ht="15" customHeight="1">
      <c r="H439" s="216"/>
      <c r="I439" s="216"/>
      <c r="J439" s="216"/>
      <c r="V439" s="17"/>
      <c r="AC439" s="24"/>
      <c r="AD439" s="24"/>
      <c r="AE439" s="24"/>
      <c r="AJ439" s="3"/>
      <c r="AK439" s="3"/>
      <c r="AL439" s="3"/>
      <c r="AM439" s="3"/>
      <c r="AN439" s="18"/>
      <c r="AO439" s="3"/>
    </row>
    <row r="440" spans="2:41" ht="23.25">
      <c r="V440" s="17"/>
      <c r="AB440" s="215" t="s">
        <v>29</v>
      </c>
      <c r="AC440" s="215"/>
      <c r="AJ440" s="3"/>
      <c r="AK440" s="3"/>
      <c r="AL440" s="3"/>
      <c r="AM440" s="3"/>
      <c r="AN440" s="18"/>
      <c r="AO440" s="3"/>
    </row>
    <row r="441" spans="2:41">
      <c r="V441" s="17"/>
      <c r="AJ441" s="3"/>
      <c r="AK441" s="3"/>
      <c r="AL441" s="3"/>
      <c r="AM441" s="3"/>
      <c r="AN441" s="18"/>
      <c r="AO441" s="3"/>
    </row>
    <row r="442" spans="2:41" ht="23.2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>
      <c r="B443" s="23" t="s">
        <v>32</v>
      </c>
      <c r="C443" s="20">
        <f>IF(X397="PAGADO",0,Y402)</f>
        <v>-3383.7060000000019</v>
      </c>
      <c r="E443" s="217" t="s">
        <v>614</v>
      </c>
      <c r="F443" s="217"/>
      <c r="G443" s="217"/>
      <c r="H443" s="217"/>
      <c r="V443" s="17"/>
      <c r="X443" s="23" t="s">
        <v>32</v>
      </c>
      <c r="Y443" s="20">
        <f>IF(B443="PAGADO",0,C448)</f>
        <v>-3182.3660000000018</v>
      </c>
      <c r="AA443" s="217" t="s">
        <v>356</v>
      </c>
      <c r="AB443" s="217"/>
      <c r="AC443" s="217"/>
      <c r="AD443" s="217"/>
      <c r="AJ443" s="3"/>
      <c r="AK443" s="3"/>
      <c r="AL443" s="3"/>
      <c r="AM443" s="3"/>
      <c r="AN443" s="18"/>
      <c r="AO443" s="3"/>
    </row>
    <row r="444" spans="2:41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3812.0870000000023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-3812.0870000000023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>
      <c r="B449" s="218" t="str">
        <f>IF(C448&lt;0,"NO PAGAR","COBRAR")</f>
        <v>NO PAGAR</v>
      </c>
      <c r="C449" s="218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218" t="str">
        <f>IF(Y448&lt;0,"NO PAGAR","COBRAR")</f>
        <v>NO PAGAR</v>
      </c>
      <c r="Y449" s="218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>
      <c r="B450" s="210" t="s">
        <v>9</v>
      </c>
      <c r="C450" s="211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210" t="s">
        <v>9</v>
      </c>
      <c r="Y450" s="211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4.13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212" t="s">
        <v>7</v>
      </c>
      <c r="AK454" s="213"/>
      <c r="AL454" s="213"/>
      <c r="AM454" s="214"/>
      <c r="AN454" s="18">
        <f>SUM(AN438:AN453)</f>
        <v>4.13</v>
      </c>
      <c r="AO454" s="3"/>
    </row>
    <row r="455" spans="2:44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883</v>
      </c>
      <c r="Y456" s="10">
        <v>59.13</v>
      </c>
      <c r="AA456" s="4"/>
      <c r="AB456" s="3"/>
      <c r="AC456" s="3"/>
      <c r="AD456" s="5"/>
    </row>
    <row r="457" spans="2:44" ht="22.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3" t="s">
        <v>465</v>
      </c>
      <c r="AJ457" s="134"/>
      <c r="AK457" s="133" t="s">
        <v>556</v>
      </c>
      <c r="AL457" s="134"/>
      <c r="AM457" s="135">
        <v>45065</v>
      </c>
      <c r="AN457" s="133"/>
      <c r="AO457" s="136" t="s">
        <v>474</v>
      </c>
      <c r="AP457" s="134"/>
      <c r="AQ457" s="137">
        <v>57.143000000000001</v>
      </c>
      <c r="AR457" s="137">
        <v>100</v>
      </c>
    </row>
    <row r="458" spans="2:44" ht="22.5">
      <c r="B458" s="11" t="s">
        <v>864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38" t="s">
        <v>465</v>
      </c>
      <c r="AJ458" s="139"/>
      <c r="AK458" s="138" t="s">
        <v>556</v>
      </c>
      <c r="AL458" s="139"/>
      <c r="AM458" s="140">
        <v>45070</v>
      </c>
      <c r="AN458" s="138" t="s">
        <v>80</v>
      </c>
      <c r="AO458" s="141" t="s">
        <v>474</v>
      </c>
      <c r="AP458" s="139"/>
      <c r="AQ458" s="142">
        <v>63.429000000000002</v>
      </c>
      <c r="AR458" s="142">
        <v>111.001</v>
      </c>
    </row>
    <row r="459" spans="2:44" ht="22.5">
      <c r="B459" s="11" t="s">
        <v>17</v>
      </c>
      <c r="C459" s="10"/>
      <c r="E459" s="212" t="s">
        <v>7</v>
      </c>
      <c r="F459" s="213"/>
      <c r="G459" s="214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912</v>
      </c>
      <c r="Y459" s="10">
        <f>AR463</f>
        <v>566.46100000000001</v>
      </c>
      <c r="AA459" s="212" t="s">
        <v>7</v>
      </c>
      <c r="AB459" s="213"/>
      <c r="AC459" s="214"/>
      <c r="AD459" s="5">
        <f>SUM(AD445:AD458)</f>
        <v>0</v>
      </c>
      <c r="AI459" s="133" t="s">
        <v>468</v>
      </c>
      <c r="AJ459" s="134"/>
      <c r="AK459" s="133" t="s">
        <v>556</v>
      </c>
      <c r="AL459" s="134"/>
      <c r="AM459" s="135">
        <v>45062</v>
      </c>
      <c r="AN459" s="133" t="s">
        <v>80</v>
      </c>
      <c r="AO459" s="136" t="s">
        <v>474</v>
      </c>
      <c r="AP459" s="134"/>
      <c r="AQ459" s="137">
        <v>38.856999999999999</v>
      </c>
      <c r="AR459" s="137">
        <v>68</v>
      </c>
    </row>
    <row r="460" spans="2:44" ht="14.25" customHeight="1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38" t="s">
        <v>468</v>
      </c>
      <c r="AJ460" s="139"/>
      <c r="AK460" s="138" t="s">
        <v>556</v>
      </c>
      <c r="AL460" s="139"/>
      <c r="AM460" s="140">
        <v>45068</v>
      </c>
      <c r="AN460" s="138" t="s">
        <v>80</v>
      </c>
      <c r="AO460" s="141" t="s">
        <v>474</v>
      </c>
      <c r="AP460" s="139"/>
      <c r="AQ460" s="142">
        <v>54.838000000000001</v>
      </c>
      <c r="AR460" s="142">
        <v>95.97</v>
      </c>
    </row>
    <row r="461" spans="2:44" ht="22.5">
      <c r="B461" s="12"/>
      <c r="C461" s="10"/>
      <c r="N461" s="212" t="s">
        <v>7</v>
      </c>
      <c r="O461" s="213"/>
      <c r="P461" s="213"/>
      <c r="Q461" s="214"/>
      <c r="R461" s="18">
        <f>SUM(R445:R460)</f>
        <v>0</v>
      </c>
      <c r="S461" s="3"/>
      <c r="V461" s="17"/>
      <c r="X461" s="12"/>
      <c r="Y461" s="10"/>
      <c r="AI461" s="133" t="s">
        <v>468</v>
      </c>
      <c r="AJ461" s="134"/>
      <c r="AK461" s="133" t="s">
        <v>556</v>
      </c>
      <c r="AL461" s="134"/>
      <c r="AM461" s="135">
        <v>45072</v>
      </c>
      <c r="AN461" s="133" t="s">
        <v>888</v>
      </c>
      <c r="AO461" s="136" t="s">
        <v>474</v>
      </c>
      <c r="AP461" s="134"/>
      <c r="AQ461" s="137">
        <v>65.989999999999995</v>
      </c>
      <c r="AR461" s="137">
        <v>115.48</v>
      </c>
    </row>
    <row r="462" spans="2:44" ht="22.5">
      <c r="B462" s="12"/>
      <c r="C462" s="10"/>
      <c r="V462" s="17"/>
      <c r="X462" s="12"/>
      <c r="Y462" s="10"/>
      <c r="AI462" s="138" t="s">
        <v>468</v>
      </c>
      <c r="AJ462" s="139"/>
      <c r="AK462" s="138" t="s">
        <v>556</v>
      </c>
      <c r="AL462" s="139"/>
      <c r="AM462" s="140">
        <v>45077</v>
      </c>
      <c r="AN462" s="138" t="s">
        <v>889</v>
      </c>
      <c r="AO462" s="141" t="s">
        <v>474</v>
      </c>
      <c r="AP462" s="139"/>
      <c r="AQ462" s="142">
        <v>43.433</v>
      </c>
      <c r="AR462" s="142">
        <v>76.010000000000005</v>
      </c>
    </row>
    <row r="463" spans="2:44">
      <c r="B463" s="11"/>
      <c r="C463" s="10"/>
      <c r="V463" s="17"/>
      <c r="X463" s="11"/>
      <c r="Y463" s="10"/>
      <c r="AI463" s="143"/>
      <c r="AJ463" s="139"/>
      <c r="AK463" s="143"/>
      <c r="AL463" s="139"/>
      <c r="AM463" s="144"/>
      <c r="AN463" s="143"/>
      <c r="AO463" s="145"/>
      <c r="AP463" s="139"/>
      <c r="AQ463" s="146"/>
      <c r="AR463" s="147">
        <f>SUM(AR457:AR462)</f>
        <v>566.46100000000001</v>
      </c>
    </row>
    <row r="464" spans="2:44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3812.0870000000023</v>
      </c>
    </row>
    <row r="465" spans="1:43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>
      <c r="E466" s="1" t="s">
        <v>19</v>
      </c>
      <c r="V466" s="17"/>
      <c r="AA466" s="1" t="s">
        <v>19</v>
      </c>
    </row>
    <row r="467" spans="1:43">
      <c r="V467" s="17"/>
    </row>
    <row r="468" spans="1:43">
      <c r="V468" s="17"/>
    </row>
    <row r="469" spans="1:43">
      <c r="V469" s="17"/>
    </row>
    <row r="470" spans="1:43">
      <c r="V470" s="17"/>
    </row>
    <row r="471" spans="1:43">
      <c r="V471" s="17"/>
    </row>
    <row r="472" spans="1:43">
      <c r="V472" s="17"/>
    </row>
    <row r="473" spans="1:4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>
      <c r="V476" s="17"/>
    </row>
    <row r="477" spans="1:43">
      <c r="H477" s="216" t="s">
        <v>30</v>
      </c>
      <c r="I477" s="216"/>
      <c r="J477" s="216"/>
      <c r="V477" s="17"/>
      <c r="AA477" s="216" t="s">
        <v>31</v>
      </c>
      <c r="AB477" s="216"/>
      <c r="AC477" s="216"/>
    </row>
    <row r="478" spans="1:43">
      <c r="H478" s="216"/>
      <c r="I478" s="216"/>
      <c r="J478" s="216"/>
      <c r="V478" s="17"/>
      <c r="AA478" s="216"/>
      <c r="AB478" s="216"/>
      <c r="AC478" s="216"/>
    </row>
    <row r="479" spans="1:43">
      <c r="V479" s="17"/>
    </row>
    <row r="480" spans="1:43">
      <c r="V480" s="17"/>
      <c r="AP480" s="17"/>
      <c r="AQ480" s="17"/>
    </row>
    <row r="481" spans="2:43" ht="23.25">
      <c r="B481" s="24" t="s">
        <v>66</v>
      </c>
      <c r="V481" s="17"/>
      <c r="X481" s="22" t="s">
        <v>66</v>
      </c>
      <c r="AP481" s="17"/>
      <c r="AQ481" s="17"/>
    </row>
    <row r="482" spans="2:43" ht="23.25">
      <c r="B482" s="23" t="s">
        <v>32</v>
      </c>
      <c r="C482" s="20">
        <f>IF(X443="PAGADO",0,C448)</f>
        <v>-3182.3660000000018</v>
      </c>
      <c r="E482" s="217" t="s">
        <v>356</v>
      </c>
      <c r="F482" s="217"/>
      <c r="G482" s="217"/>
      <c r="H482" s="217"/>
      <c r="V482" s="17"/>
      <c r="X482" s="23" t="s">
        <v>32</v>
      </c>
      <c r="Y482" s="20">
        <f>IF(B1246="PAGADO",0,C487)</f>
        <v>-4170.7470000000021</v>
      </c>
      <c r="AA482" s="217" t="s">
        <v>529</v>
      </c>
      <c r="AB482" s="217"/>
      <c r="AC482" s="217"/>
      <c r="AD482" s="217"/>
      <c r="AP482" s="17"/>
      <c r="AQ482" s="17"/>
    </row>
    <row r="483" spans="2:43">
      <c r="B483" s="1" t="s">
        <v>0</v>
      </c>
      <c r="C483" s="19">
        <f>H498</f>
        <v>1410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1920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>
      <c r="C484" s="20"/>
      <c r="E484" s="4">
        <v>45050</v>
      </c>
      <c r="F484" s="3" t="s">
        <v>595</v>
      </c>
      <c r="G484" s="3" t="s">
        <v>939</v>
      </c>
      <c r="H484" s="5">
        <v>160</v>
      </c>
      <c r="N484" s="25">
        <v>45085</v>
      </c>
      <c r="O484" s="3" t="s">
        <v>184</v>
      </c>
      <c r="P484" s="3">
        <v>100</v>
      </c>
      <c r="Q484" s="3"/>
      <c r="R484" s="18">
        <v>100</v>
      </c>
      <c r="S484" s="3"/>
      <c r="V484" s="17"/>
      <c r="Y484" s="20"/>
      <c r="AA484" s="4">
        <v>45063</v>
      </c>
      <c r="AB484" s="3" t="s">
        <v>194</v>
      </c>
      <c r="AC484" s="3" t="s">
        <v>918</v>
      </c>
      <c r="AD484" s="5">
        <v>580</v>
      </c>
      <c r="AJ484" s="25">
        <v>45106</v>
      </c>
      <c r="AK484" s="3" t="s">
        <v>997</v>
      </c>
      <c r="AL484" s="3"/>
      <c r="AM484" s="3"/>
      <c r="AN484" s="3">
        <v>50</v>
      </c>
      <c r="AO484" s="3"/>
    </row>
    <row r="485" spans="2:43">
      <c r="B485" s="1" t="s">
        <v>24</v>
      </c>
      <c r="C485" s="19">
        <f>IF(C482&gt;0,C482+C483,C483)</f>
        <v>1410</v>
      </c>
      <c r="E485" s="4">
        <v>45072</v>
      </c>
      <c r="F485" s="3" t="s">
        <v>88</v>
      </c>
      <c r="G485" s="3" t="s">
        <v>89</v>
      </c>
      <c r="H485" s="5">
        <v>200</v>
      </c>
      <c r="N485" s="25">
        <v>45089</v>
      </c>
      <c r="O485" s="3" t="s">
        <v>930</v>
      </c>
      <c r="P485" s="3"/>
      <c r="Q485" s="3"/>
      <c r="R485" s="18">
        <v>25</v>
      </c>
      <c r="S485" s="3"/>
      <c r="V485" s="17"/>
      <c r="X485" s="1" t="s">
        <v>24</v>
      </c>
      <c r="Y485" s="19">
        <f>IF(Y482&gt;0,Y482+Y483,Y483)</f>
        <v>1920</v>
      </c>
      <c r="AA485" s="4">
        <v>45070</v>
      </c>
      <c r="AB485" s="3" t="s">
        <v>229</v>
      </c>
      <c r="AC485" s="3" t="s">
        <v>230</v>
      </c>
      <c r="AD485" s="5">
        <v>110</v>
      </c>
      <c r="AJ485" s="3"/>
      <c r="AK485" s="3"/>
      <c r="AL485" s="3"/>
      <c r="AM485" s="3"/>
      <c r="AN485" s="18"/>
      <c r="AO485" s="3"/>
    </row>
    <row r="486" spans="2:43">
      <c r="B486" s="1" t="s">
        <v>9</v>
      </c>
      <c r="C486" s="20">
        <f>C504</f>
        <v>5580.7470000000021</v>
      </c>
      <c r="E486" s="4">
        <v>45072</v>
      </c>
      <c r="F486" s="3" t="s">
        <v>88</v>
      </c>
      <c r="G486" s="3" t="s">
        <v>89</v>
      </c>
      <c r="H486" s="5">
        <v>150</v>
      </c>
      <c r="N486" s="25">
        <v>45061</v>
      </c>
      <c r="O486" s="3" t="s">
        <v>962</v>
      </c>
      <c r="P486" s="3"/>
      <c r="Q486" s="3"/>
      <c r="R486" s="18">
        <v>1580</v>
      </c>
      <c r="S486" s="3"/>
      <c r="V486" s="17"/>
      <c r="X486" s="1" t="s">
        <v>9</v>
      </c>
      <c r="Y486" s="20">
        <f>Y504</f>
        <v>4286.5070000000023</v>
      </c>
      <c r="AA486" s="4">
        <v>45083</v>
      </c>
      <c r="AB486" s="3" t="s">
        <v>87</v>
      </c>
      <c r="AC486" s="3" t="s">
        <v>141</v>
      </c>
      <c r="AD486" s="5">
        <v>140</v>
      </c>
      <c r="AJ486" s="3"/>
      <c r="AK486" s="3"/>
      <c r="AL486" s="3"/>
      <c r="AM486" s="3"/>
      <c r="AN486" s="18"/>
      <c r="AO486" s="3"/>
    </row>
    <row r="487" spans="2:43">
      <c r="B487" s="6" t="s">
        <v>26</v>
      </c>
      <c r="C487" s="21">
        <f>C485-C486</f>
        <v>-4170.7470000000021</v>
      </c>
      <c r="E487" s="4">
        <v>45075</v>
      </c>
      <c r="F487" s="3" t="s">
        <v>88</v>
      </c>
      <c r="G487" s="3" t="s">
        <v>89</v>
      </c>
      <c r="H487" s="5">
        <v>200</v>
      </c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-2366.5070000000023</v>
      </c>
      <c r="AA487" s="4">
        <v>45077</v>
      </c>
      <c r="AB487" s="3" t="s">
        <v>87</v>
      </c>
      <c r="AC487" s="3" t="s">
        <v>89</v>
      </c>
      <c r="AD487" s="5">
        <v>200</v>
      </c>
      <c r="AJ487" s="3"/>
      <c r="AK487" s="3"/>
      <c r="AL487" s="3"/>
      <c r="AM487" s="3"/>
      <c r="AN487" s="18"/>
      <c r="AO487" s="3"/>
    </row>
    <row r="488" spans="2:43" ht="23.25">
      <c r="B488" s="6"/>
      <c r="C488" s="7"/>
      <c r="E488" s="4">
        <v>45057</v>
      </c>
      <c r="F488" s="3" t="s">
        <v>329</v>
      </c>
      <c r="G488" s="3" t="s">
        <v>106</v>
      </c>
      <c r="H488" s="5">
        <v>285</v>
      </c>
      <c r="N488" s="3"/>
      <c r="O488" s="3"/>
      <c r="P488" s="3"/>
      <c r="Q488" s="3"/>
      <c r="R488" s="18"/>
      <c r="S488" s="3"/>
      <c r="V488" s="17"/>
      <c r="X488" s="219" t="str">
        <f>IF(Y487&lt;0,"NO PAGAR","COBRAR'")</f>
        <v>NO PAGAR</v>
      </c>
      <c r="Y488" s="219"/>
      <c r="AA488" s="4">
        <v>45089</v>
      </c>
      <c r="AB488" s="3" t="s">
        <v>87</v>
      </c>
      <c r="AC488" s="3" t="s">
        <v>89</v>
      </c>
      <c r="AD488" s="5">
        <v>150</v>
      </c>
      <c r="AJ488" s="3"/>
      <c r="AK488" s="3"/>
      <c r="AL488" s="3"/>
      <c r="AM488" s="3"/>
      <c r="AN488" s="18"/>
      <c r="AO488" s="3"/>
    </row>
    <row r="489" spans="2:43" ht="23.25">
      <c r="B489" s="219" t="str">
        <f>IF(C487&lt;0,"NO PAGAR","COBRAR'")</f>
        <v>NO PAGAR</v>
      </c>
      <c r="C489" s="219"/>
      <c r="E489" s="4">
        <v>45076</v>
      </c>
      <c r="F489" s="3" t="s">
        <v>329</v>
      </c>
      <c r="G489" s="3" t="s">
        <v>106</v>
      </c>
      <c r="H489" s="5">
        <v>285</v>
      </c>
      <c r="N489" s="3"/>
      <c r="O489" s="3"/>
      <c r="P489" s="3"/>
      <c r="Q489" s="3"/>
      <c r="R489" s="18"/>
      <c r="S489" s="3"/>
      <c r="V489" s="17"/>
      <c r="X489" s="6"/>
      <c r="Y489" s="8"/>
      <c r="AA489" s="4">
        <v>45091</v>
      </c>
      <c r="AB489" s="3" t="s">
        <v>87</v>
      </c>
      <c r="AC489" s="3" t="s">
        <v>89</v>
      </c>
      <c r="AD489" s="5">
        <v>200</v>
      </c>
      <c r="AJ489" s="3"/>
      <c r="AK489" s="3"/>
      <c r="AL489" s="3"/>
      <c r="AM489" s="3"/>
      <c r="AN489" s="18"/>
      <c r="AO489" s="3"/>
    </row>
    <row r="490" spans="2:43">
      <c r="B490" s="210" t="s">
        <v>9</v>
      </c>
      <c r="C490" s="211"/>
      <c r="E490" s="4">
        <v>45043</v>
      </c>
      <c r="F490" s="3" t="s">
        <v>959</v>
      </c>
      <c r="G490" s="3" t="s">
        <v>89</v>
      </c>
      <c r="H490" s="5">
        <v>130</v>
      </c>
      <c r="N490" s="3"/>
      <c r="O490" s="3"/>
      <c r="P490" s="3"/>
      <c r="Q490" s="3"/>
      <c r="R490" s="18"/>
      <c r="S490" s="3"/>
      <c r="V490" s="17"/>
      <c r="X490" s="210" t="s">
        <v>9</v>
      </c>
      <c r="Y490" s="211"/>
      <c r="AA490" s="4">
        <v>45068</v>
      </c>
      <c r="AB490" s="3" t="s">
        <v>194</v>
      </c>
      <c r="AC490" s="3" t="s">
        <v>375</v>
      </c>
      <c r="AD490" s="5">
        <v>540</v>
      </c>
      <c r="AJ490" s="3"/>
      <c r="AK490" s="3"/>
      <c r="AL490" s="3"/>
      <c r="AM490" s="3"/>
      <c r="AN490" s="18"/>
      <c r="AO490" s="3"/>
    </row>
    <row r="491" spans="2:43">
      <c r="B491" s="9" t="str">
        <f>IF(Y448&lt;0,"SALDO ADELANTADO","SALDO A FAVOR '")</f>
        <v>SALDO ADELANTADO</v>
      </c>
      <c r="C491" s="10">
        <f>IF(Y448&lt;=0,Y448*-1)</f>
        <v>3812.0870000000023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4170.7470000000021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>
      <c r="B492" s="11" t="s">
        <v>10</v>
      </c>
      <c r="C492" s="10">
        <f>R500</f>
        <v>1705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50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>
      <c r="B494" s="11" t="s">
        <v>12</v>
      </c>
      <c r="C494" s="10">
        <v>15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2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2" ht="15.75" thickBot="1">
      <c r="B498" s="11" t="s">
        <v>953</v>
      </c>
      <c r="C498" s="10">
        <v>48.66</v>
      </c>
      <c r="E498" s="212" t="s">
        <v>7</v>
      </c>
      <c r="F498" s="213"/>
      <c r="G498" s="214"/>
      <c r="H498" s="5">
        <f>SUM(H484:H497)</f>
        <v>1410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212" t="s">
        <v>7</v>
      </c>
      <c r="AB498" s="213"/>
      <c r="AC498" s="214"/>
      <c r="AD498" s="5">
        <f>SUM(AD484:AD497)</f>
        <v>1920</v>
      </c>
      <c r="AJ498" s="3"/>
      <c r="AK498" s="3"/>
      <c r="AL498" s="3"/>
      <c r="AM498" s="3"/>
      <c r="AN498" s="18"/>
      <c r="AO498" s="3"/>
    </row>
    <row r="499" spans="2:42" ht="15.75" thickBot="1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976</v>
      </c>
      <c r="Y499" s="153">
        <v>65.760000000000005</v>
      </c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2" ht="15.75" thickBot="1">
      <c r="B500" s="12"/>
      <c r="C500" s="10"/>
      <c r="N500" s="212" t="s">
        <v>7</v>
      </c>
      <c r="O500" s="213"/>
      <c r="P500" s="213"/>
      <c r="Q500" s="214"/>
      <c r="R500" s="18">
        <f>SUM(R484:R499)</f>
        <v>1705</v>
      </c>
      <c r="S500" s="3"/>
      <c r="V500" s="17"/>
      <c r="X500" s="12"/>
      <c r="Y500" s="10"/>
      <c r="AJ500" s="212" t="s">
        <v>7</v>
      </c>
      <c r="AK500" s="213"/>
      <c r="AL500" s="213"/>
      <c r="AM500" s="214"/>
      <c r="AN500" s="18">
        <f>SUM(AN484:AN499)</f>
        <v>50</v>
      </c>
      <c r="AO500" s="3"/>
    </row>
    <row r="501" spans="2:42" ht="27" thickBot="1">
      <c r="B501" s="12"/>
      <c r="C501" s="10"/>
      <c r="V501" s="17"/>
      <c r="X501" s="12"/>
      <c r="Y501" s="10"/>
      <c r="AJ501" s="151">
        <v>20230609</v>
      </c>
      <c r="AK501" s="151" t="s">
        <v>556</v>
      </c>
      <c r="AL501" s="151" t="s">
        <v>973</v>
      </c>
      <c r="AM501" s="151" t="s">
        <v>474</v>
      </c>
      <c r="AN501" s="153">
        <v>65.760000000000005</v>
      </c>
      <c r="AO501" s="152">
        <v>37576</v>
      </c>
      <c r="AP501" s="151">
        <v>684908</v>
      </c>
    </row>
    <row r="502" spans="2:42">
      <c r="B502" s="12"/>
      <c r="C502" s="10"/>
      <c r="V502" s="17"/>
      <c r="X502" s="12"/>
      <c r="Y502" s="10"/>
    </row>
    <row r="503" spans="2:42">
      <c r="B503" s="11"/>
      <c r="C503" s="10"/>
      <c r="V503" s="17"/>
      <c r="X503" s="11"/>
      <c r="Y503" s="10"/>
    </row>
    <row r="504" spans="2:42">
      <c r="B504" s="15" t="s">
        <v>18</v>
      </c>
      <c r="C504" s="16">
        <f>SUM(C491:C503)</f>
        <v>5580.7470000000021</v>
      </c>
      <c r="D504" t="s">
        <v>22</v>
      </c>
      <c r="E504" t="s">
        <v>21</v>
      </c>
      <c r="V504" s="17"/>
      <c r="X504" s="15" t="s">
        <v>18</v>
      </c>
      <c r="Y504" s="16">
        <f>SUM(Y491:Y503)</f>
        <v>4286.5070000000023</v>
      </c>
      <c r="Z504" t="s">
        <v>22</v>
      </c>
      <c r="AA504" t="s">
        <v>21</v>
      </c>
    </row>
    <row r="505" spans="2:42">
      <c r="E505" s="1" t="s">
        <v>19</v>
      </c>
      <c r="V505" s="17"/>
      <c r="AA505" s="1" t="s">
        <v>19</v>
      </c>
    </row>
    <row r="506" spans="2:42">
      <c r="V506" s="17"/>
    </row>
    <row r="507" spans="2:42">
      <c r="V507" s="17"/>
    </row>
    <row r="508" spans="2:42">
      <c r="V508" s="17"/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31">
      <c r="V513" s="17"/>
    </row>
    <row r="514" spans="2:31">
      <c r="V514" s="17"/>
    </row>
    <row r="515" spans="2:31">
      <c r="V515" s="17"/>
    </row>
    <row r="516" spans="2:31">
      <c r="V516" s="17"/>
    </row>
    <row r="517" spans="2:31">
      <c r="V517" s="17"/>
    </row>
    <row r="518" spans="2:31">
      <c r="V518" s="17"/>
    </row>
    <row r="519" spans="2:31">
      <c r="V519" s="17"/>
    </row>
    <row r="520" spans="2:31">
      <c r="V520" s="17"/>
    </row>
    <row r="521" spans="2:31">
      <c r="V521" s="17"/>
    </row>
    <row r="522" spans="2:31">
      <c r="V522" s="17"/>
    </row>
    <row r="523" spans="2:31">
      <c r="V523" s="17"/>
    </row>
    <row r="524" spans="2:31">
      <c r="V524" s="17"/>
      <c r="AC524" s="215" t="s">
        <v>29</v>
      </c>
      <c r="AD524" s="215"/>
      <c r="AE524" s="215"/>
    </row>
    <row r="525" spans="2:31">
      <c r="H525" s="216" t="s">
        <v>28</v>
      </c>
      <c r="I525" s="216"/>
      <c r="J525" s="216"/>
      <c r="V525" s="17"/>
      <c r="AC525" s="215"/>
      <c r="AD525" s="215"/>
      <c r="AE525" s="215"/>
    </row>
    <row r="526" spans="2:31">
      <c r="H526" s="216"/>
      <c r="I526" s="216"/>
      <c r="J526" s="216"/>
      <c r="V526" s="17"/>
      <c r="AC526" s="215"/>
      <c r="AD526" s="215"/>
      <c r="AE526" s="215"/>
    </row>
    <row r="527" spans="2:31" ht="23.25">
      <c r="B527" s="22" t="s">
        <v>67</v>
      </c>
      <c r="V527" s="17"/>
      <c r="X527" s="22" t="s">
        <v>67</v>
      </c>
    </row>
    <row r="528" spans="2:31" ht="23.25">
      <c r="B528" s="23" t="s">
        <v>32</v>
      </c>
      <c r="C528" s="20">
        <f>IF(X482="PAGADO",0,Y487)</f>
        <v>-2366.5070000000023</v>
      </c>
      <c r="E528" s="217" t="s">
        <v>591</v>
      </c>
      <c r="F528" s="217"/>
      <c r="G528" s="217"/>
      <c r="H528" s="217"/>
      <c r="V528" s="17"/>
      <c r="X528" s="23" t="s">
        <v>32</v>
      </c>
      <c r="Y528" s="20">
        <f>IF(B528="PAGADO",0,C533)</f>
        <v>-2703.3370000000023</v>
      </c>
      <c r="AA528" s="217" t="s">
        <v>356</v>
      </c>
      <c r="AB528" s="217"/>
      <c r="AC528" s="217"/>
      <c r="AD528" s="217"/>
    </row>
    <row r="529" spans="2:41">
      <c r="B529" s="1" t="s">
        <v>0</v>
      </c>
      <c r="C529" s="19">
        <f>H544</f>
        <v>600</v>
      </c>
      <c r="E529" s="2" t="s">
        <v>1</v>
      </c>
      <c r="F529" s="2" t="s">
        <v>2</v>
      </c>
      <c r="G529" s="2" t="s">
        <v>3</v>
      </c>
      <c r="H529" s="2" t="s">
        <v>4</v>
      </c>
      <c r="N529" s="2" t="s">
        <v>1</v>
      </c>
      <c r="O529" s="2" t="s">
        <v>5</v>
      </c>
      <c r="P529" s="2" t="s">
        <v>4</v>
      </c>
      <c r="Q529" s="2" t="s">
        <v>6</v>
      </c>
      <c r="R529" s="2" t="s">
        <v>7</v>
      </c>
      <c r="S529" s="3"/>
      <c r="V529" s="17"/>
      <c r="X529" s="1" t="s">
        <v>0</v>
      </c>
      <c r="Y529" s="19">
        <f>AD544</f>
        <v>520</v>
      </c>
      <c r="AA529" s="2" t="s">
        <v>1</v>
      </c>
      <c r="AB529" s="2" t="s">
        <v>2</v>
      </c>
      <c r="AC529" s="2" t="s">
        <v>3</v>
      </c>
      <c r="AD529" s="2" t="s">
        <v>4</v>
      </c>
      <c r="AJ529" s="2" t="s">
        <v>1</v>
      </c>
      <c r="AK529" s="2" t="s">
        <v>5</v>
      </c>
      <c r="AL529" s="2" t="s">
        <v>4</v>
      </c>
      <c r="AM529" s="2" t="s">
        <v>6</v>
      </c>
      <c r="AN529" s="2" t="s">
        <v>7</v>
      </c>
      <c r="AO529" s="3"/>
    </row>
    <row r="530" spans="2:41">
      <c r="C530" s="20"/>
      <c r="E530" s="4">
        <v>45093</v>
      </c>
      <c r="F530" s="3" t="s">
        <v>87</v>
      </c>
      <c r="G530" s="3" t="s">
        <v>86</v>
      </c>
      <c r="H530" s="5">
        <v>200</v>
      </c>
      <c r="N530" s="25">
        <v>45107</v>
      </c>
      <c r="O530" s="3" t="s">
        <v>248</v>
      </c>
      <c r="P530" s="3">
        <v>200</v>
      </c>
      <c r="Q530" s="3"/>
      <c r="R530" s="18">
        <v>200</v>
      </c>
      <c r="S530" s="3">
        <f ca="1">Q530:S538</f>
        <v>0</v>
      </c>
      <c r="V530" s="17"/>
      <c r="Y530" s="20"/>
      <c r="AA530" s="4">
        <v>45100</v>
      </c>
      <c r="AB530" s="3" t="s">
        <v>87</v>
      </c>
      <c r="AC530" s="3" t="s">
        <v>89</v>
      </c>
      <c r="AD530" s="5">
        <v>200</v>
      </c>
      <c r="AJ530" s="25">
        <v>45117</v>
      </c>
      <c r="AK530" s="3" t="s">
        <v>1055</v>
      </c>
      <c r="AL530" s="3"/>
      <c r="AM530" s="3"/>
      <c r="AN530" s="18">
        <v>85</v>
      </c>
      <c r="AO530" s="3"/>
    </row>
    <row r="531" spans="2:41">
      <c r="B531" s="1" t="s">
        <v>24</v>
      </c>
      <c r="C531" s="19">
        <f>IF(C528&gt;0,C528+C529,C529)</f>
        <v>600</v>
      </c>
      <c r="E531" s="4">
        <v>45096</v>
      </c>
      <c r="F531" s="3" t="s">
        <v>87</v>
      </c>
      <c r="G531" s="3" t="s">
        <v>86</v>
      </c>
      <c r="H531" s="5">
        <v>200</v>
      </c>
      <c r="N531" s="25">
        <v>45108</v>
      </c>
      <c r="O531" s="3" t="s">
        <v>1006</v>
      </c>
      <c r="P531" s="3"/>
      <c r="Q531" s="3">
        <v>1339</v>
      </c>
      <c r="R531" s="18">
        <v>100</v>
      </c>
      <c r="S531" s="3"/>
      <c r="V531" s="17"/>
      <c r="X531" s="1" t="s">
        <v>24</v>
      </c>
      <c r="Y531" s="19">
        <f>IF(Y528&gt;0,Y528+Y529,Y529)</f>
        <v>520</v>
      </c>
      <c r="AA531" s="4">
        <v>45103</v>
      </c>
      <c r="AB531" s="3" t="s">
        <v>87</v>
      </c>
      <c r="AC531" s="3" t="s">
        <v>89</v>
      </c>
      <c r="AD531" s="5">
        <v>200</v>
      </c>
      <c r="AJ531" s="3"/>
      <c r="AK531" s="3"/>
      <c r="AL531" s="3"/>
      <c r="AM531" s="3"/>
      <c r="AN531" s="18"/>
      <c r="AO531" s="3"/>
    </row>
    <row r="532" spans="2:41">
      <c r="B532" s="1" t="s">
        <v>9</v>
      </c>
      <c r="C532" s="20">
        <f>C551</f>
        <v>3303.3370000000023</v>
      </c>
      <c r="E532" s="4">
        <v>45098</v>
      </c>
      <c r="F532" s="3" t="s">
        <v>87</v>
      </c>
      <c r="G532" s="3" t="s">
        <v>86</v>
      </c>
      <c r="H532" s="5">
        <v>200</v>
      </c>
      <c r="N532" s="25">
        <v>45112</v>
      </c>
      <c r="O532" s="3" t="s">
        <v>1042</v>
      </c>
      <c r="P532" s="3"/>
      <c r="Q532" s="3"/>
      <c r="R532" s="18">
        <v>76.5</v>
      </c>
      <c r="S532" s="3"/>
      <c r="V532" s="17"/>
      <c r="X532" s="1" t="s">
        <v>9</v>
      </c>
      <c r="Y532" s="20">
        <f>Y551</f>
        <v>2818.3370000000023</v>
      </c>
      <c r="AA532" s="4">
        <v>45052</v>
      </c>
      <c r="AB532" s="3" t="s">
        <v>589</v>
      </c>
      <c r="AC532" s="3" t="s">
        <v>89</v>
      </c>
      <c r="AD532" s="5">
        <v>120</v>
      </c>
      <c r="AJ532" s="3"/>
      <c r="AK532" s="3"/>
      <c r="AL532" s="3"/>
      <c r="AM532" s="3"/>
      <c r="AN532" s="18"/>
      <c r="AO532" s="3"/>
    </row>
    <row r="533" spans="2:41">
      <c r="B533" s="6" t="s">
        <v>25</v>
      </c>
      <c r="C533" s="21">
        <f>C531-C532</f>
        <v>-2703.3370000000023</v>
      </c>
      <c r="E533" s="4"/>
      <c r="F533" s="3"/>
      <c r="G533" s="3"/>
      <c r="H533" s="5"/>
      <c r="N533" s="25">
        <v>45112</v>
      </c>
      <c r="O533" s="25" t="s">
        <v>1047</v>
      </c>
      <c r="P533" s="3"/>
      <c r="Q533" s="3"/>
      <c r="R533" s="18">
        <v>150</v>
      </c>
      <c r="S533" s="3"/>
      <c r="V533" s="17"/>
      <c r="X533" s="6" t="s">
        <v>8</v>
      </c>
      <c r="Y533" s="21">
        <f>Y531-Y532</f>
        <v>-2298.3370000000023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6.25">
      <c r="B534" s="218" t="str">
        <f>IF(C533&lt;0,"NO PAGAR","COBRAR")</f>
        <v>NO PAGAR</v>
      </c>
      <c r="C534" s="218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218" t="str">
        <f>IF(Y533&lt;0,"NO PAGAR","COBRAR")</f>
        <v>NO PAGAR</v>
      </c>
      <c r="Y534" s="21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210" t="s">
        <v>9</v>
      </c>
      <c r="C535" s="211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210" t="s">
        <v>9</v>
      </c>
      <c r="Y535" s="211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IF(C565&lt;0,"SALDO A FAVOR","SALDO ADELANTAD0'")</f>
        <v>SALDO ADELANTAD0'</v>
      </c>
      <c r="C536" s="10">
        <f>IF(Y487&lt;=0,Y487*-1)</f>
        <v>2366.5070000000023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IF(C533&lt;0,"SALDO ADELANTADO","SALDO A FAVOR'")</f>
        <v>SALDO ADELANTADO</v>
      </c>
      <c r="Y536" s="10">
        <f>IF(C533&lt;=0,C533*-1)</f>
        <v>2703.3370000000023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R546</f>
        <v>526.5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AN546</f>
        <v>85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>
        <v>50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>
        <v>30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>
        <v>20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1029</v>
      </c>
      <c r="C541" s="10">
        <v>59.14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1024</v>
      </c>
      <c r="C544" s="10">
        <v>281.19</v>
      </c>
      <c r="E544" s="212" t="s">
        <v>7</v>
      </c>
      <c r="F544" s="213"/>
      <c r="G544" s="214"/>
      <c r="H544" s="5">
        <f>SUM(H530:H543)</f>
        <v>600</v>
      </c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212" t="s">
        <v>7</v>
      </c>
      <c r="AB544" s="213"/>
      <c r="AC544" s="214"/>
      <c r="AD544" s="5">
        <f>SUM(AD530:AD543)</f>
        <v>520</v>
      </c>
      <c r="AJ544" s="3"/>
      <c r="AK544" s="3"/>
      <c r="AL544" s="3"/>
      <c r="AM544" s="3"/>
      <c r="AN544" s="18"/>
      <c r="AO544" s="3"/>
    </row>
    <row r="545" spans="1:43">
      <c r="B545" s="12"/>
      <c r="C545" s="10"/>
      <c r="E545" s="13"/>
      <c r="F545" s="13"/>
      <c r="G545" s="13"/>
      <c r="N545" s="3"/>
      <c r="O545" s="3"/>
      <c r="P545" s="3"/>
      <c r="Q545" s="3"/>
      <c r="R545" s="18"/>
      <c r="S545" s="3"/>
      <c r="V545" s="17"/>
      <c r="X545" s="12"/>
      <c r="Y545" s="10"/>
      <c r="AA545" s="13"/>
      <c r="AB545" s="13"/>
      <c r="AC545" s="13"/>
      <c r="AJ545" s="3"/>
      <c r="AK545" s="3"/>
      <c r="AL545" s="3"/>
      <c r="AM545" s="3"/>
      <c r="AN545" s="18"/>
      <c r="AO545" s="3"/>
    </row>
    <row r="546" spans="1:43" ht="15.75" thickBot="1">
      <c r="B546" s="12"/>
      <c r="C546" s="10"/>
      <c r="N546" s="212" t="s">
        <v>7</v>
      </c>
      <c r="O546" s="213"/>
      <c r="P546" s="213"/>
      <c r="Q546" s="214"/>
      <c r="R546" s="18">
        <f>SUM(R530:R545)</f>
        <v>526.5</v>
      </c>
      <c r="S546" s="3"/>
      <c r="V546" s="17"/>
      <c r="X546" s="12"/>
      <c r="Y546" s="10"/>
      <c r="AJ546" s="212" t="s">
        <v>7</v>
      </c>
      <c r="AK546" s="213"/>
      <c r="AL546" s="213"/>
      <c r="AM546" s="214"/>
      <c r="AN546" s="18">
        <f>SUM(AN530:AN545)</f>
        <v>85</v>
      </c>
      <c r="AO546" s="3"/>
    </row>
    <row r="547" spans="1:43" ht="20.25" customHeight="1" thickBot="1">
      <c r="B547" s="12"/>
      <c r="C547" s="10"/>
      <c r="N547" s="151">
        <v>20230616</v>
      </c>
      <c r="O547" s="151" t="s">
        <v>556</v>
      </c>
      <c r="P547" s="151" t="s">
        <v>474</v>
      </c>
      <c r="Q547" s="153">
        <v>75.180000000000007</v>
      </c>
      <c r="R547" s="151">
        <v>42.960999999999999</v>
      </c>
      <c r="S547" s="151">
        <v>4554</v>
      </c>
      <c r="V547" s="17"/>
      <c r="X547" s="12"/>
      <c r="Y547" s="10"/>
    </row>
    <row r="548" spans="1:43" ht="16.5" customHeight="1" thickBot="1">
      <c r="B548" s="12"/>
      <c r="C548" s="10"/>
      <c r="N548" s="151">
        <v>20230626</v>
      </c>
      <c r="O548" s="151" t="s">
        <v>556</v>
      </c>
      <c r="P548" s="151" t="s">
        <v>474</v>
      </c>
      <c r="Q548" s="153">
        <v>88.75</v>
      </c>
      <c r="R548" s="151">
        <v>50.713000000000001</v>
      </c>
      <c r="S548" s="151">
        <v>6859367</v>
      </c>
      <c r="V548" s="17"/>
      <c r="X548" s="12"/>
      <c r="Y548" s="10"/>
    </row>
    <row r="549" spans="1:43" ht="18" customHeight="1" thickBot="1">
      <c r="B549" s="12"/>
      <c r="C549" s="10"/>
      <c r="E549" s="14"/>
      <c r="N549" s="151">
        <v>20230630</v>
      </c>
      <c r="O549" s="151" t="s">
        <v>556</v>
      </c>
      <c r="P549" s="151" t="s">
        <v>474</v>
      </c>
      <c r="Q549" s="153">
        <v>117.26</v>
      </c>
      <c r="R549" s="151">
        <v>67.003</v>
      </c>
      <c r="S549" s="151">
        <v>1454</v>
      </c>
      <c r="V549" s="17"/>
      <c r="X549" s="12"/>
      <c r="Y549" s="10"/>
      <c r="AA549" s="14"/>
    </row>
    <row r="550" spans="1:43">
      <c r="B550" s="12"/>
      <c r="C550" s="10"/>
      <c r="Q550" s="166">
        <f>SUM(Q547:Q549)</f>
        <v>281.19</v>
      </c>
      <c r="V550" s="17"/>
      <c r="X550" s="12"/>
      <c r="Y550" s="10"/>
    </row>
    <row r="551" spans="1:43">
      <c r="B551" s="15" t="s">
        <v>18</v>
      </c>
      <c r="C551" s="16">
        <f>SUM(C536:C550)</f>
        <v>3303.3370000000023</v>
      </c>
      <c r="V551" s="17"/>
      <c r="X551" s="15" t="s">
        <v>18</v>
      </c>
      <c r="Y551" s="16">
        <f>SUM(Y536:Y550)</f>
        <v>2818.3370000000023</v>
      </c>
    </row>
    <row r="552" spans="1:43">
      <c r="D552" t="s">
        <v>22</v>
      </c>
      <c r="E552" t="s">
        <v>21</v>
      </c>
      <c r="V552" s="17"/>
      <c r="Z552" t="s">
        <v>22</v>
      </c>
      <c r="AA552" t="s">
        <v>21</v>
      </c>
    </row>
    <row r="553" spans="1:43">
      <c r="E553" s="1" t="s">
        <v>19</v>
      </c>
      <c r="V553" s="17"/>
      <c r="AA553" s="1" t="s">
        <v>19</v>
      </c>
    </row>
    <row r="554" spans="1:43">
      <c r="V554" s="17"/>
    </row>
    <row r="555" spans="1:43">
      <c r="V555" s="17"/>
    </row>
    <row r="556" spans="1:43">
      <c r="V556" s="17"/>
    </row>
    <row r="557" spans="1:43">
      <c r="V557" s="17"/>
    </row>
    <row r="558" spans="1:43">
      <c r="V558" s="17"/>
    </row>
    <row r="559" spans="1:43">
      <c r="V559" s="17"/>
    </row>
    <row r="560" spans="1:43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V563" s="17"/>
    </row>
    <row r="564" spans="1:43">
      <c r="H564" s="216" t="s">
        <v>30</v>
      </c>
      <c r="I564" s="216"/>
      <c r="J564" s="216"/>
      <c r="V564" s="17"/>
      <c r="AA564" s="216" t="s">
        <v>31</v>
      </c>
      <c r="AB564" s="216"/>
      <c r="AC564" s="216"/>
    </row>
    <row r="565" spans="1:43">
      <c r="H565" s="216"/>
      <c r="I565" s="216"/>
      <c r="J565" s="216"/>
      <c r="V565" s="17"/>
      <c r="AA565" s="216"/>
      <c r="AB565" s="216"/>
      <c r="AC565" s="216"/>
    </row>
    <row r="566" spans="1:43">
      <c r="V566" s="17"/>
    </row>
    <row r="567" spans="1:43">
      <c r="V567" s="17"/>
    </row>
    <row r="568" spans="1:43" ht="23.25">
      <c r="B568" s="24" t="s">
        <v>67</v>
      </c>
      <c r="V568" s="17"/>
      <c r="X568" s="22" t="s">
        <v>67</v>
      </c>
    </row>
    <row r="569" spans="1:43" ht="23.25">
      <c r="B569" s="23" t="s">
        <v>32</v>
      </c>
      <c r="C569" s="20">
        <f>IF(X528="PAGADO",0,Y533)</f>
        <v>-2298.3370000000023</v>
      </c>
      <c r="E569" s="217" t="s">
        <v>591</v>
      </c>
      <c r="F569" s="217"/>
      <c r="G569" s="217"/>
      <c r="H569" s="217"/>
      <c r="V569" s="17"/>
      <c r="X569" s="23" t="s">
        <v>32</v>
      </c>
      <c r="Y569" s="20">
        <f>IF(B1345="PAGADO",0,C574)</f>
        <v>-2187.0370000000021</v>
      </c>
      <c r="AA569" s="217" t="s">
        <v>356</v>
      </c>
      <c r="AB569" s="217"/>
      <c r="AC569" s="217"/>
      <c r="AD569" s="217"/>
    </row>
    <row r="570" spans="1:43">
      <c r="B570" s="1" t="s">
        <v>0</v>
      </c>
      <c r="C570" s="19">
        <f>H585</f>
        <v>1795</v>
      </c>
      <c r="E570" s="2" t="s">
        <v>1</v>
      </c>
      <c r="F570" s="2" t="s">
        <v>2</v>
      </c>
      <c r="G570" s="2" t="s">
        <v>3</v>
      </c>
      <c r="H570" s="2" t="s">
        <v>4</v>
      </c>
      <c r="N570" s="2" t="s">
        <v>1</v>
      </c>
      <c r="O570" s="2" t="s">
        <v>5</v>
      </c>
      <c r="P570" s="2" t="s">
        <v>4</v>
      </c>
      <c r="Q570" s="2" t="s">
        <v>6</v>
      </c>
      <c r="R570" s="2" t="s">
        <v>7</v>
      </c>
      <c r="S570" s="3"/>
      <c r="V570" s="17"/>
      <c r="X570" s="1" t="s">
        <v>0</v>
      </c>
      <c r="Y570" s="19">
        <f>AD585</f>
        <v>780</v>
      </c>
      <c r="AA570" s="2" t="s">
        <v>1</v>
      </c>
      <c r="AB570" s="2" t="s">
        <v>2</v>
      </c>
      <c r="AC570" s="2" t="s">
        <v>3</v>
      </c>
      <c r="AD570" s="2" t="s">
        <v>4</v>
      </c>
      <c r="AJ570" s="2" t="s">
        <v>1</v>
      </c>
      <c r="AK570" s="2" t="s">
        <v>5</v>
      </c>
      <c r="AL570" s="2" t="s">
        <v>4</v>
      </c>
      <c r="AM570" s="2" t="s">
        <v>6</v>
      </c>
      <c r="AN570" s="2" t="s">
        <v>7</v>
      </c>
      <c r="AO570" s="3"/>
    </row>
    <row r="571" spans="1:43">
      <c r="C571" s="20"/>
      <c r="E571" s="4">
        <v>45086</v>
      </c>
      <c r="F571" s="3" t="s">
        <v>329</v>
      </c>
      <c r="G571" s="3" t="s">
        <v>97</v>
      </c>
      <c r="H571" s="5">
        <v>285</v>
      </c>
      <c r="N571" s="25">
        <v>45124</v>
      </c>
      <c r="O571" s="3" t="s">
        <v>110</v>
      </c>
      <c r="P571" s="3"/>
      <c r="Q571" s="3"/>
      <c r="R571" s="18">
        <v>1580</v>
      </c>
      <c r="S571" s="3"/>
      <c r="V571" s="17"/>
      <c r="Y571" s="20"/>
      <c r="AA571" s="4">
        <v>45064</v>
      </c>
      <c r="AB571" s="3" t="s">
        <v>1075</v>
      </c>
      <c r="AC571" s="3" t="s">
        <v>97</v>
      </c>
      <c r="AD571" s="5">
        <v>400</v>
      </c>
      <c r="AJ571" s="25">
        <v>45128</v>
      </c>
      <c r="AK571" s="3" t="s">
        <v>431</v>
      </c>
      <c r="AL571" s="3"/>
      <c r="AM571" s="3"/>
      <c r="AN571" s="18">
        <v>200</v>
      </c>
      <c r="AO571" s="3"/>
    </row>
    <row r="572" spans="1:43">
      <c r="B572" s="1" t="s">
        <v>24</v>
      </c>
      <c r="C572" s="19">
        <f>IF(C569&gt;0,C569+C570,C570)</f>
        <v>1795</v>
      </c>
      <c r="E572" s="4">
        <v>45102</v>
      </c>
      <c r="F572" s="3" t="s">
        <v>329</v>
      </c>
      <c r="G572" s="3" t="s">
        <v>97</v>
      </c>
      <c r="H572" s="5">
        <v>285</v>
      </c>
      <c r="N572" s="3"/>
      <c r="O572" s="3"/>
      <c r="P572" s="3"/>
      <c r="Q572" s="3"/>
      <c r="R572" s="18"/>
      <c r="S572" s="3"/>
      <c r="V572" s="17"/>
      <c r="X572" s="1" t="s">
        <v>24</v>
      </c>
      <c r="Y572" s="19">
        <f>IF(Y569&gt;0,Y569+Y570,Y570)</f>
        <v>780</v>
      </c>
      <c r="AA572" s="4">
        <v>45106</v>
      </c>
      <c r="AB572" s="3" t="s">
        <v>141</v>
      </c>
      <c r="AC572" s="3" t="s">
        <v>325</v>
      </c>
      <c r="AD572" s="5">
        <v>380</v>
      </c>
      <c r="AJ572" s="25">
        <v>45131</v>
      </c>
      <c r="AK572" s="3" t="s">
        <v>1082</v>
      </c>
      <c r="AL572" s="3"/>
      <c r="AM572" s="3"/>
      <c r="AN572" s="18">
        <v>16</v>
      </c>
      <c r="AO572" s="3"/>
    </row>
    <row r="573" spans="1:43">
      <c r="B573" s="1" t="s">
        <v>9</v>
      </c>
      <c r="C573" s="20">
        <f>C593</f>
        <v>3982.0370000000021</v>
      </c>
      <c r="E573" s="4">
        <v>45104</v>
      </c>
      <c r="F573" s="3" t="s">
        <v>329</v>
      </c>
      <c r="G573" s="3" t="s">
        <v>97</v>
      </c>
      <c r="H573" s="5">
        <v>285</v>
      </c>
      <c r="N573" s="3"/>
      <c r="O573" s="3"/>
      <c r="P573" s="3"/>
      <c r="Q573" s="3"/>
      <c r="R573" s="18"/>
      <c r="S573" s="3"/>
      <c r="V573" s="17"/>
      <c r="X573" s="1" t="s">
        <v>9</v>
      </c>
      <c r="Y573" s="20">
        <f>Y593</f>
        <v>2803.0370000000021</v>
      </c>
      <c r="AA573" s="4"/>
      <c r="AB573" s="3"/>
      <c r="AC573" s="3"/>
      <c r="AD573" s="5"/>
      <c r="AJ573" s="25">
        <v>45132</v>
      </c>
      <c r="AK573" s="3" t="s">
        <v>431</v>
      </c>
      <c r="AL573" s="3"/>
      <c r="AM573" s="3"/>
      <c r="AN573" s="18">
        <v>200</v>
      </c>
      <c r="AO573" s="3"/>
    </row>
    <row r="574" spans="1:43">
      <c r="B574" s="6" t="s">
        <v>26</v>
      </c>
      <c r="C574" s="21">
        <f>C572-C573</f>
        <v>-2187.0370000000021</v>
      </c>
      <c r="E574" s="4">
        <v>45071</v>
      </c>
      <c r="F574" s="3" t="s">
        <v>149</v>
      </c>
      <c r="G574" s="3" t="s">
        <v>155</v>
      </c>
      <c r="H574" s="5">
        <v>380</v>
      </c>
      <c r="N574" s="3"/>
      <c r="O574" s="3"/>
      <c r="P574" s="3"/>
      <c r="Q574" s="3"/>
      <c r="R574" s="18"/>
      <c r="S574" s="3"/>
      <c r="V574" s="17"/>
      <c r="X574" s="6" t="s">
        <v>27</v>
      </c>
      <c r="Y574" s="21">
        <f>Y572-Y573</f>
        <v>-2023.0370000000021</v>
      </c>
      <c r="AA574" s="4"/>
      <c r="AB574" s="3"/>
      <c r="AC574" s="3"/>
      <c r="AD574" s="5"/>
      <c r="AJ574" s="25">
        <v>45133</v>
      </c>
      <c r="AK574" s="3" t="s">
        <v>1089</v>
      </c>
      <c r="AL574" s="3"/>
      <c r="AM574" s="3"/>
      <c r="AN574" s="18">
        <v>200</v>
      </c>
      <c r="AO574" s="3"/>
    </row>
    <row r="575" spans="1:43" ht="23.25">
      <c r="B575" s="6"/>
      <c r="C575" s="7"/>
      <c r="E575" s="4">
        <v>45041</v>
      </c>
      <c r="F575" s="3" t="s">
        <v>288</v>
      </c>
      <c r="G575" s="3" t="s">
        <v>656</v>
      </c>
      <c r="H575" s="5">
        <v>160</v>
      </c>
      <c r="N575" s="3"/>
      <c r="O575" s="3"/>
      <c r="P575" s="3"/>
      <c r="Q575" s="3"/>
      <c r="R575" s="18"/>
      <c r="S575" s="3"/>
      <c r="V575" s="17"/>
      <c r="X575" s="219" t="str">
        <f>IF(Y574&lt;0,"NO PAGAR","COBRAR'")</f>
        <v>NO PAGAR</v>
      </c>
      <c r="Y575" s="219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ht="23.25">
      <c r="B576" s="219" t="str">
        <f>IF(C574&lt;0,"NO PAGAR","COBRAR'")</f>
        <v>NO PAGAR</v>
      </c>
      <c r="C576" s="219"/>
      <c r="E576" s="4">
        <v>45112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/>
      <c r="Y576" s="8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210" t="s">
        <v>9</v>
      </c>
      <c r="C577" s="211"/>
      <c r="E577" s="4">
        <v>45107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210" t="s">
        <v>9</v>
      </c>
      <c r="Y577" s="211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9" t="str">
        <f>IF(Y533&lt;0,"SALDO ADELANTADO","SALDO A FAVOR '")</f>
        <v>SALDO ADELANTADO</v>
      </c>
      <c r="C578" s="10">
        <f>IF(Y533&lt;=0,Y533*-1)</f>
        <v>2298.3370000000023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9" t="str">
        <f>IF(C574&lt;0,"SALDO ADELANTADO","SALDO A FAVOR'")</f>
        <v>SALDO ADELANTADO</v>
      </c>
      <c r="Y578" s="10">
        <f>IF(C574&lt;=0,C574*-1)</f>
        <v>2187.0370000000021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10</v>
      </c>
      <c r="C579" s="10">
        <f>R587</f>
        <v>1580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10</v>
      </c>
      <c r="Y579" s="10">
        <f>AN587</f>
        <v>616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11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11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12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12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13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13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14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14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15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15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16</v>
      </c>
      <c r="C585" s="10"/>
      <c r="E585" s="212" t="s">
        <v>7</v>
      </c>
      <c r="F585" s="213"/>
      <c r="G585" s="214"/>
      <c r="H585" s="26">
        <f>SUM(H571:H584)</f>
        <v>1795</v>
      </c>
      <c r="N585" s="3"/>
      <c r="O585" s="3"/>
      <c r="P585" s="3"/>
      <c r="Q585" s="3"/>
      <c r="R585" s="18"/>
      <c r="S585" s="3"/>
      <c r="V585" s="17"/>
      <c r="X585" s="11" t="s">
        <v>16</v>
      </c>
      <c r="Y585" s="10"/>
      <c r="AA585" s="212" t="s">
        <v>7</v>
      </c>
      <c r="AB585" s="213"/>
      <c r="AC585" s="214"/>
      <c r="AD585" s="5">
        <f>SUM(AD571:AD584)</f>
        <v>780</v>
      </c>
      <c r="AJ585" s="3"/>
      <c r="AK585" s="3"/>
      <c r="AL585" s="3"/>
      <c r="AM585" s="3"/>
      <c r="AN585" s="18"/>
      <c r="AO585" s="3"/>
    </row>
    <row r="586" spans="2:41">
      <c r="B586" s="11" t="s">
        <v>1073</v>
      </c>
      <c r="C586" s="10">
        <f>T589</f>
        <v>103.7</v>
      </c>
      <c r="E586" s="13"/>
      <c r="F586" s="13"/>
      <c r="G586" s="13"/>
      <c r="N586" s="3"/>
      <c r="O586" s="3"/>
      <c r="P586" s="3"/>
      <c r="Q586" s="3"/>
      <c r="R586" s="18"/>
      <c r="S586" s="3"/>
      <c r="V586" s="17"/>
      <c r="X586" s="11" t="s">
        <v>17</v>
      </c>
      <c r="Y586" s="10"/>
      <c r="AA586" s="13"/>
      <c r="AB586" s="13"/>
      <c r="AC586" s="13"/>
      <c r="AJ586" s="3"/>
      <c r="AK586" s="3"/>
      <c r="AL586" s="3"/>
      <c r="AM586" s="3"/>
      <c r="AN586" s="18"/>
      <c r="AO586" s="3"/>
    </row>
    <row r="587" spans="2:41">
      <c r="B587" s="12"/>
      <c r="C587" s="10"/>
      <c r="N587" s="212" t="s">
        <v>7</v>
      </c>
      <c r="O587" s="213"/>
      <c r="P587" s="213"/>
      <c r="Q587" s="214"/>
      <c r="R587" s="18">
        <f>SUM(R571:R586)</f>
        <v>1580</v>
      </c>
      <c r="S587" s="3"/>
      <c r="V587" s="17"/>
      <c r="X587" s="12"/>
      <c r="Y587" s="10"/>
      <c r="AJ587" s="212" t="s">
        <v>7</v>
      </c>
      <c r="AK587" s="213"/>
      <c r="AL587" s="213"/>
      <c r="AM587" s="214"/>
      <c r="AN587" s="18">
        <f>SUM(AN571:AN586)</f>
        <v>616</v>
      </c>
      <c r="AO587" s="3"/>
    </row>
    <row r="588" spans="2:41" ht="15.75" thickBot="1">
      <c r="B588" s="12"/>
      <c r="C588" s="10"/>
      <c r="V588" s="17"/>
      <c r="X588" s="12"/>
      <c r="Y588" s="10"/>
    </row>
    <row r="589" spans="2:41" ht="19.5" customHeight="1" thickBot="1">
      <c r="B589" s="12"/>
      <c r="C589" s="10"/>
      <c r="N589" s="151" t="s">
        <v>1072</v>
      </c>
      <c r="O589" s="170">
        <v>0.99054398148148148</v>
      </c>
      <c r="P589" s="151">
        <v>20230714</v>
      </c>
      <c r="Q589" s="153" t="s">
        <v>556</v>
      </c>
      <c r="R589" s="151" t="s">
        <v>973</v>
      </c>
      <c r="S589" s="151" t="s">
        <v>474</v>
      </c>
      <c r="T589" s="1">
        <v>103.7</v>
      </c>
      <c r="U589">
        <v>59.259</v>
      </c>
      <c r="V589" s="17"/>
      <c r="X589" s="12"/>
      <c r="Y589" s="10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2:31">
      <c r="B593" s="15" t="s">
        <v>18</v>
      </c>
      <c r="C593" s="16">
        <f>SUM(C578:C592)</f>
        <v>3982.0370000000021</v>
      </c>
      <c r="D593" t="s">
        <v>22</v>
      </c>
      <c r="E593" t="s">
        <v>21</v>
      </c>
      <c r="V593" s="17"/>
      <c r="X593" s="15" t="s">
        <v>18</v>
      </c>
      <c r="Y593" s="16">
        <f>SUM(Y578:Y592)</f>
        <v>2803.0370000000021</v>
      </c>
      <c r="Z593" t="s">
        <v>22</v>
      </c>
      <c r="AA593" t="s">
        <v>21</v>
      </c>
    </row>
    <row r="594" spans="2:31">
      <c r="E594" s="1" t="s">
        <v>19</v>
      </c>
      <c r="V594" s="17"/>
      <c r="AA594" s="1" t="s">
        <v>19</v>
      </c>
    </row>
    <row r="595" spans="2:31"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  <c r="AC607" s="215" t="s">
        <v>29</v>
      </c>
      <c r="AD607" s="215"/>
      <c r="AE607" s="215"/>
    </row>
    <row r="608" spans="2:31">
      <c r="H608" s="216" t="s">
        <v>28</v>
      </c>
      <c r="I608" s="216"/>
      <c r="J608" s="216"/>
      <c r="V608" s="17"/>
      <c r="AC608" s="215"/>
      <c r="AD608" s="215"/>
      <c r="AE608" s="215"/>
    </row>
    <row r="609" spans="2:41">
      <c r="H609" s="216"/>
      <c r="I609" s="216"/>
      <c r="J609" s="216"/>
      <c r="V609" s="17"/>
      <c r="AC609" s="215"/>
      <c r="AD609" s="215"/>
      <c r="AE609" s="215"/>
    </row>
    <row r="610" spans="2:41" ht="23.25">
      <c r="B610" s="22" t="s">
        <v>68</v>
      </c>
      <c r="V610" s="17"/>
      <c r="X610" s="22" t="s">
        <v>68</v>
      </c>
    </row>
    <row r="611" spans="2:41" ht="23.25">
      <c r="B611" s="23" t="s">
        <v>32</v>
      </c>
      <c r="C611" s="20">
        <f>IF(X569="PAGADO",0,Y574)</f>
        <v>-2023.0370000000021</v>
      </c>
      <c r="E611" s="217" t="s">
        <v>356</v>
      </c>
      <c r="F611" s="217"/>
      <c r="G611" s="217"/>
      <c r="H611" s="217"/>
      <c r="V611" s="17"/>
      <c r="X611" s="23" t="s">
        <v>32</v>
      </c>
      <c r="Y611" s="20">
        <f>IF(B611="PAGADO",0,C616)</f>
        <v>-1752.9910000000023</v>
      </c>
      <c r="AA611" s="217" t="s">
        <v>254</v>
      </c>
      <c r="AB611" s="217"/>
      <c r="AC611" s="217"/>
      <c r="AD611" s="217"/>
    </row>
    <row r="612" spans="2:41">
      <c r="B612" s="1" t="s">
        <v>0</v>
      </c>
      <c r="C612" s="19">
        <f>H627</f>
        <v>940</v>
      </c>
      <c r="E612" s="2" t="s">
        <v>1</v>
      </c>
      <c r="F612" s="2" t="s">
        <v>2</v>
      </c>
      <c r="G612" s="2" t="s">
        <v>3</v>
      </c>
      <c r="H612" s="2" t="s">
        <v>4</v>
      </c>
      <c r="N612" s="2" t="s">
        <v>1</v>
      </c>
      <c r="O612" s="2" t="s">
        <v>5</v>
      </c>
      <c r="P612" s="2" t="s">
        <v>4</v>
      </c>
      <c r="Q612" s="2" t="s">
        <v>6</v>
      </c>
      <c r="R612" s="2" t="s">
        <v>7</v>
      </c>
      <c r="S612" s="3"/>
      <c r="V612" s="17"/>
      <c r="X612" s="1" t="s">
        <v>0</v>
      </c>
      <c r="Y612" s="19">
        <f>AD627</f>
        <v>0</v>
      </c>
      <c r="AA612" s="2" t="s">
        <v>1</v>
      </c>
      <c r="AB612" s="2" t="s">
        <v>2</v>
      </c>
      <c r="AC612" s="2" t="s">
        <v>3</v>
      </c>
      <c r="AD612" s="2" t="s">
        <v>4</v>
      </c>
      <c r="AJ612" s="2" t="s">
        <v>1</v>
      </c>
      <c r="AK612" s="2" t="s">
        <v>5</v>
      </c>
      <c r="AL612" s="2" t="s">
        <v>4</v>
      </c>
      <c r="AM612" s="2" t="s">
        <v>6</v>
      </c>
      <c r="AN612" s="2" t="s">
        <v>7</v>
      </c>
      <c r="AO612" s="3"/>
    </row>
    <row r="613" spans="2:41">
      <c r="C613" s="20"/>
      <c r="E613" s="4">
        <v>45114</v>
      </c>
      <c r="F613" s="3" t="s">
        <v>87</v>
      </c>
      <c r="G613" s="3" t="s">
        <v>89</v>
      </c>
      <c r="H613" s="5">
        <v>200</v>
      </c>
      <c r="N613" s="25">
        <v>45140</v>
      </c>
      <c r="O613" s="3" t="s">
        <v>1117</v>
      </c>
      <c r="P613" s="3"/>
      <c r="Q613" s="3"/>
      <c r="R613" s="18">
        <v>28</v>
      </c>
      <c r="S613" s="3"/>
      <c r="V613" s="17"/>
      <c r="Y613" s="20"/>
      <c r="AA613" s="4"/>
      <c r="AB613" s="3"/>
      <c r="AC613" s="3"/>
      <c r="AD613" s="5"/>
      <c r="AJ613" s="25">
        <v>45142</v>
      </c>
      <c r="AK613" s="3" t="s">
        <v>1166</v>
      </c>
      <c r="AL613" s="3"/>
      <c r="AM613" s="3"/>
      <c r="AN613" s="18">
        <v>195</v>
      </c>
      <c r="AO613" s="3"/>
    </row>
    <row r="614" spans="2:41">
      <c r="B614" s="1" t="s">
        <v>24</v>
      </c>
      <c r="C614" s="19">
        <f>IF(C611&gt;0,C611+C612,C612)</f>
        <v>940</v>
      </c>
      <c r="E614" s="4">
        <v>45117</v>
      </c>
      <c r="F614" s="3" t="s">
        <v>87</v>
      </c>
      <c r="G614" s="3" t="s">
        <v>89</v>
      </c>
      <c r="H614" s="5">
        <v>200</v>
      </c>
      <c r="N614" s="25">
        <v>45109</v>
      </c>
      <c r="O614" s="3" t="s">
        <v>1127</v>
      </c>
      <c r="P614" s="3"/>
      <c r="Q614" s="3"/>
      <c r="R614" s="18">
        <v>46</v>
      </c>
      <c r="S614" s="3"/>
      <c r="V614" s="17"/>
      <c r="X614" s="1" t="s">
        <v>24</v>
      </c>
      <c r="Y614" s="19">
        <f>IF(Y611&gt;0,Y611+Y612,Y612)</f>
        <v>0</v>
      </c>
      <c r="AA614" s="4"/>
      <c r="AB614" s="3"/>
      <c r="AC614" s="3"/>
      <c r="AD614" s="5"/>
      <c r="AJ614" s="25">
        <v>45146</v>
      </c>
      <c r="AK614" s="3" t="s">
        <v>1185</v>
      </c>
      <c r="AL614" s="3"/>
      <c r="AM614" s="3"/>
      <c r="AN614" s="18">
        <v>10</v>
      </c>
      <c r="AO614" s="3"/>
    </row>
    <row r="615" spans="2:41">
      <c r="B615" s="1" t="s">
        <v>9</v>
      </c>
      <c r="C615" s="20">
        <f>C638</f>
        <v>2692.9910000000023</v>
      </c>
      <c r="E615" s="4">
        <v>45126</v>
      </c>
      <c r="F615" s="3" t="s">
        <v>87</v>
      </c>
      <c r="G615" s="3" t="s">
        <v>89</v>
      </c>
      <c r="H615" s="5">
        <v>200</v>
      </c>
      <c r="N615" s="25">
        <v>45140</v>
      </c>
      <c r="O615" s="3" t="s">
        <v>1128</v>
      </c>
      <c r="P615" s="3"/>
      <c r="Q615" s="3"/>
      <c r="R615" s="18">
        <v>55</v>
      </c>
      <c r="S615" s="3"/>
      <c r="V615" s="17"/>
      <c r="X615" s="1" t="s">
        <v>9</v>
      </c>
      <c r="Y615" s="20">
        <f>Y638</f>
        <v>2047.0810000000022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6" t="s">
        <v>25</v>
      </c>
      <c r="C616" s="21">
        <f>C614-C615</f>
        <v>-1752.9910000000023</v>
      </c>
      <c r="E616" s="4">
        <v>45078</v>
      </c>
      <c r="F616" s="3" t="s">
        <v>149</v>
      </c>
      <c r="G616" s="3" t="s">
        <v>89</v>
      </c>
      <c r="H616" s="5">
        <v>170</v>
      </c>
      <c r="N616" s="25">
        <v>45141</v>
      </c>
      <c r="O616" s="3" t="s">
        <v>1130</v>
      </c>
      <c r="P616" s="3"/>
      <c r="Q616" s="3"/>
      <c r="R616" s="18">
        <v>50</v>
      </c>
      <c r="S616" s="3"/>
      <c r="V616" s="17"/>
      <c r="X616" s="6" t="s">
        <v>8</v>
      </c>
      <c r="Y616" s="21">
        <f>Y614-Y615</f>
        <v>-2047.0810000000022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6.25">
      <c r="B617" s="218" t="str">
        <f>IF(C616&lt;0,"NO PAGAR","COBRAR")</f>
        <v>NO PAGAR</v>
      </c>
      <c r="C617" s="218"/>
      <c r="E617" s="4">
        <v>45085</v>
      </c>
      <c r="F617" s="3" t="s">
        <v>149</v>
      </c>
      <c r="G617" s="3" t="s">
        <v>89</v>
      </c>
      <c r="H617" s="5">
        <v>170</v>
      </c>
      <c r="N617" s="3"/>
      <c r="O617" s="3"/>
      <c r="P617" s="3"/>
      <c r="Q617" s="3"/>
      <c r="R617" s="18"/>
      <c r="S617" s="3"/>
      <c r="V617" s="17"/>
      <c r="X617" s="218" t="str">
        <f>IF(Y616&lt;0,"NO PAGAR","COBRAR")</f>
        <v>NO PAGAR</v>
      </c>
      <c r="Y617" s="218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210" t="s">
        <v>9</v>
      </c>
      <c r="C618" s="211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210" t="s">
        <v>9</v>
      </c>
      <c r="Y618" s="211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9" t="str">
        <f>IF(C652&lt;0,"SALDO A FAVOR","SALDO ADELANTAD0'")</f>
        <v>SALDO ADELANTAD0'</v>
      </c>
      <c r="C619" s="10">
        <f>IF(Y574&lt;=0,Y574*-1)</f>
        <v>2023.0370000000021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9" t="str">
        <f>IF(C616&lt;0,"SALDO ADELANTADO","SALDO A FAVOR'")</f>
        <v>SALDO ADELANTADO</v>
      </c>
      <c r="Y619" s="10">
        <f>IF(C616&lt;=0,C616*-1)</f>
        <v>1752.9910000000023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10</v>
      </c>
      <c r="C620" s="10">
        <f>R629</f>
        <v>179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10</v>
      </c>
      <c r="Y620" s="10">
        <f>AN629</f>
        <v>205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11</v>
      </c>
      <c r="C621" s="10">
        <v>50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11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12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12</v>
      </c>
      <c r="Y622" s="10">
        <v>30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13</v>
      </c>
      <c r="C623" s="10">
        <v>20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13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14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1183</v>
      </c>
      <c r="Y624" s="10">
        <v>59.09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15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15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16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16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17</v>
      </c>
      <c r="C627" s="10">
        <f>R636</f>
        <v>420.95400000000006</v>
      </c>
      <c r="E627" s="212" t="s">
        <v>7</v>
      </c>
      <c r="F627" s="213"/>
      <c r="G627" s="214"/>
      <c r="H627" s="5">
        <f>SUM(H613:H626)</f>
        <v>940</v>
      </c>
      <c r="N627" s="3"/>
      <c r="O627" s="3"/>
      <c r="P627" s="3"/>
      <c r="Q627" s="3"/>
      <c r="R627" s="18"/>
      <c r="S627" s="3"/>
      <c r="V627" s="17"/>
      <c r="X627" s="11" t="s">
        <v>17</v>
      </c>
      <c r="Y627" s="10"/>
      <c r="AA627" s="212" t="s">
        <v>7</v>
      </c>
      <c r="AB627" s="213"/>
      <c r="AC627" s="214"/>
      <c r="AD627" s="5">
        <f>SUM(AD613:AD626)</f>
        <v>0</v>
      </c>
      <c r="AJ627" s="3"/>
      <c r="AK627" s="3"/>
      <c r="AL627" s="3"/>
      <c r="AM627" s="3"/>
      <c r="AN627" s="18"/>
      <c r="AO627" s="3"/>
    </row>
    <row r="628" spans="2:41">
      <c r="B628" s="12"/>
      <c r="C628" s="10"/>
      <c r="E628" s="13"/>
      <c r="F628" s="13"/>
      <c r="G628" s="13"/>
      <c r="N628" s="3"/>
      <c r="O628" s="3"/>
      <c r="P628" s="3"/>
      <c r="Q628" s="3"/>
      <c r="R628" s="18"/>
      <c r="S628" s="3"/>
      <c r="V628" s="17"/>
      <c r="X628" s="12"/>
      <c r="Y628" s="10"/>
      <c r="AA628" s="13"/>
      <c r="AB628" s="13"/>
      <c r="AC628" s="13"/>
      <c r="AJ628" s="3"/>
      <c r="AK628" s="3"/>
      <c r="AL628" s="3"/>
      <c r="AM628" s="3"/>
      <c r="AN628" s="18"/>
      <c r="AO628" s="3"/>
    </row>
    <row r="629" spans="2:41">
      <c r="B629" s="12"/>
      <c r="C629" s="10"/>
      <c r="N629" s="212" t="s">
        <v>7</v>
      </c>
      <c r="O629" s="213"/>
      <c r="P629" s="213"/>
      <c r="Q629" s="214"/>
      <c r="R629" s="18">
        <f>SUM(R613:R628)</f>
        <v>179</v>
      </c>
      <c r="S629" s="3"/>
      <c r="V629" s="17"/>
      <c r="X629" s="12"/>
      <c r="Y629" s="10"/>
      <c r="AJ629" s="212" t="s">
        <v>7</v>
      </c>
      <c r="AK629" s="213"/>
      <c r="AL629" s="213"/>
      <c r="AM629" s="214"/>
      <c r="AN629" s="18">
        <f>SUM(AN613:AN628)</f>
        <v>205</v>
      </c>
      <c r="AO629" s="3"/>
    </row>
    <row r="630" spans="2:41">
      <c r="B630" s="12"/>
      <c r="C630" s="10"/>
      <c r="N630" s="125" t="s">
        <v>556</v>
      </c>
      <c r="O630" s="126">
        <v>45125.369305560002</v>
      </c>
      <c r="P630" s="125" t="s">
        <v>474</v>
      </c>
      <c r="Q630" s="127">
        <v>26.251999999999999</v>
      </c>
      <c r="R630" s="127">
        <v>45.941000000000003</v>
      </c>
      <c r="S630" s="130"/>
      <c r="V630" s="17"/>
      <c r="X630" s="12"/>
      <c r="Y630" s="10"/>
    </row>
    <row r="631" spans="2:41">
      <c r="B631" s="12"/>
      <c r="C631" s="10"/>
      <c r="N631" s="125" t="s">
        <v>556</v>
      </c>
      <c r="O631" s="126">
        <v>45125.372361109999</v>
      </c>
      <c r="P631" s="125" t="s">
        <v>474</v>
      </c>
      <c r="Q631" s="127">
        <v>19.956</v>
      </c>
      <c r="R631" s="127">
        <v>34.923000000000002</v>
      </c>
      <c r="S631" s="130"/>
      <c r="V631" s="17"/>
      <c r="X631" s="12"/>
      <c r="Y631" s="10"/>
    </row>
    <row r="632" spans="2:41">
      <c r="B632" s="12"/>
      <c r="C632" s="10"/>
      <c r="E632" s="14"/>
      <c r="N632" s="125" t="s">
        <v>556</v>
      </c>
      <c r="O632" s="126">
        <v>45128.763831019998</v>
      </c>
      <c r="P632" s="125" t="s">
        <v>474</v>
      </c>
      <c r="Q632" s="127">
        <v>44.006</v>
      </c>
      <c r="R632" s="127">
        <v>77.010000000000005</v>
      </c>
      <c r="S632" s="128" t="s">
        <v>80</v>
      </c>
      <c r="V632" s="17"/>
      <c r="X632" s="12"/>
      <c r="Y632" s="10"/>
      <c r="AA632" s="14"/>
    </row>
    <row r="633" spans="2:41">
      <c r="B633" s="12"/>
      <c r="C633" s="10"/>
      <c r="N633" s="125" t="s">
        <v>556</v>
      </c>
      <c r="O633" s="126">
        <v>45132.950115740001</v>
      </c>
      <c r="P633" s="125" t="s">
        <v>474</v>
      </c>
      <c r="Q633" s="127">
        <v>32.569000000000003</v>
      </c>
      <c r="R633" s="127">
        <v>57</v>
      </c>
      <c r="S633" s="128" t="s">
        <v>80</v>
      </c>
      <c r="V633" s="17"/>
      <c r="X633" s="12"/>
      <c r="Y633" s="10"/>
    </row>
    <row r="634" spans="2:41">
      <c r="B634" s="12"/>
      <c r="C634" s="10"/>
      <c r="N634" s="125" t="s">
        <v>556</v>
      </c>
      <c r="O634" s="126">
        <v>45134.557465279999</v>
      </c>
      <c r="P634" s="125" t="s">
        <v>474</v>
      </c>
      <c r="Q634" s="127">
        <v>59.841000000000001</v>
      </c>
      <c r="R634" s="127">
        <v>104.72</v>
      </c>
      <c r="S634" s="128" t="s">
        <v>80</v>
      </c>
      <c r="V634" s="17"/>
      <c r="X634" s="12"/>
      <c r="Y634" s="10"/>
    </row>
    <row r="635" spans="2:41">
      <c r="B635" s="12"/>
      <c r="C635" s="10"/>
      <c r="N635" s="125" t="s">
        <v>556</v>
      </c>
      <c r="O635" s="126">
        <v>45135.95877315</v>
      </c>
      <c r="P635" s="125" t="s">
        <v>474</v>
      </c>
      <c r="Q635" s="127">
        <v>57.918999999999997</v>
      </c>
      <c r="R635" s="127">
        <v>101.36</v>
      </c>
      <c r="S635" s="128" t="s">
        <v>80</v>
      </c>
      <c r="V635" s="17"/>
      <c r="X635" s="12"/>
      <c r="Y635" s="10"/>
    </row>
    <row r="636" spans="2:41">
      <c r="B636" s="12"/>
      <c r="C636" s="10"/>
      <c r="R636" s="175">
        <f>SUM(R630:R635)</f>
        <v>420.95400000000006</v>
      </c>
      <c r="V636" s="17"/>
      <c r="X636" s="12"/>
      <c r="Y636" s="10"/>
    </row>
    <row r="637" spans="2:41">
      <c r="B637" s="11"/>
      <c r="C637" s="10"/>
      <c r="V637" s="17"/>
      <c r="X637" s="11"/>
      <c r="Y637" s="10"/>
    </row>
    <row r="638" spans="2:41">
      <c r="B638" s="15" t="s">
        <v>18</v>
      </c>
      <c r="C638" s="16">
        <f>SUM(C619:C637)</f>
        <v>2692.9910000000023</v>
      </c>
      <c r="V638" s="17"/>
      <c r="X638" s="15" t="s">
        <v>18</v>
      </c>
      <c r="Y638" s="16">
        <f>SUM(Y619:Y637)</f>
        <v>2047.0810000000022</v>
      </c>
    </row>
    <row r="639" spans="2:41">
      <c r="D639" t="s">
        <v>22</v>
      </c>
      <c r="E639" t="s">
        <v>21</v>
      </c>
      <c r="V639" s="17"/>
      <c r="Z639" t="s">
        <v>22</v>
      </c>
      <c r="AA639" t="s">
        <v>21</v>
      </c>
    </row>
    <row r="640" spans="2:41">
      <c r="E640" s="1" t="s">
        <v>19</v>
      </c>
      <c r="V640" s="17"/>
      <c r="AA640" s="1" t="s">
        <v>19</v>
      </c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V645" s="17"/>
    </row>
    <row r="646" spans="1:43">
      <c r="V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</row>
    <row r="649" spans="1:43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</row>
    <row r="650" spans="1:43">
      <c r="V650" s="17"/>
    </row>
    <row r="651" spans="1:43">
      <c r="H651" s="216" t="s">
        <v>30</v>
      </c>
      <c r="I651" s="216"/>
      <c r="J651" s="216"/>
      <c r="V651" s="17"/>
      <c r="AA651" s="216" t="s">
        <v>31</v>
      </c>
      <c r="AB651" s="216"/>
      <c r="AC651" s="216"/>
    </row>
    <row r="652" spans="1:43">
      <c r="H652" s="216"/>
      <c r="I652" s="216"/>
      <c r="J652" s="216"/>
      <c r="V652" s="17"/>
      <c r="AA652" s="216"/>
      <c r="AB652" s="216"/>
      <c r="AC652" s="216"/>
    </row>
    <row r="653" spans="1:43">
      <c r="V653" s="17"/>
    </row>
    <row r="654" spans="1:43">
      <c r="V654" s="17"/>
    </row>
    <row r="655" spans="1:43" ht="23.25">
      <c r="B655" s="24" t="s">
        <v>68</v>
      </c>
      <c r="V655" s="17"/>
      <c r="X655" s="22" t="s">
        <v>68</v>
      </c>
    </row>
    <row r="656" spans="1:43" ht="23.25">
      <c r="B656" s="23" t="s">
        <v>32</v>
      </c>
      <c r="C656" s="20">
        <f>IF(X611="PAGADO",0,Y616)</f>
        <v>-2047.0810000000022</v>
      </c>
      <c r="E656" s="217" t="s">
        <v>356</v>
      </c>
      <c r="F656" s="217"/>
      <c r="G656" s="217"/>
      <c r="H656" s="217"/>
      <c r="V656" s="17"/>
      <c r="X656" s="23" t="s">
        <v>32</v>
      </c>
      <c r="Y656" s="20">
        <f>IF(B1438="PAGADO",0,C661)</f>
        <v>-2262.0810000000019</v>
      </c>
      <c r="AA656" s="217" t="s">
        <v>254</v>
      </c>
      <c r="AB656" s="217"/>
      <c r="AC656" s="217"/>
      <c r="AD656" s="217"/>
    </row>
    <row r="657" spans="2:41">
      <c r="B657" s="1" t="s">
        <v>0</v>
      </c>
      <c r="C657" s="19">
        <f>H672</f>
        <v>1285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200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>
      <c r="C658" s="20"/>
      <c r="E658" s="4">
        <v>45121</v>
      </c>
      <c r="F658" s="3" t="s">
        <v>1206</v>
      </c>
      <c r="G658" s="3" t="s">
        <v>1208</v>
      </c>
      <c r="H658" s="5">
        <v>330</v>
      </c>
      <c r="N658" s="25">
        <v>45155</v>
      </c>
      <c r="O658" s="3" t="s">
        <v>1225</v>
      </c>
      <c r="P658" s="3"/>
      <c r="Q658" s="3"/>
      <c r="R658" s="18">
        <v>1500</v>
      </c>
      <c r="S658" s="3"/>
      <c r="V658" s="17"/>
      <c r="Y658" s="20"/>
      <c r="AA658" s="4">
        <v>45147</v>
      </c>
      <c r="AB658" s="3" t="s">
        <v>291</v>
      </c>
      <c r="AC658" s="3" t="s">
        <v>200</v>
      </c>
      <c r="AD658" s="5">
        <v>200</v>
      </c>
      <c r="AJ658" s="25">
        <v>45156</v>
      </c>
      <c r="AK658" s="3" t="s">
        <v>1234</v>
      </c>
      <c r="AL658" s="3"/>
      <c r="AM658" s="3"/>
      <c r="AN658" s="18">
        <v>210</v>
      </c>
      <c r="AO658" s="3"/>
    </row>
    <row r="659" spans="2:41">
      <c r="B659" s="1" t="s">
        <v>24</v>
      </c>
      <c r="C659" s="19">
        <f>IF(C656&gt;0,C656+C657,C657)</f>
        <v>1285</v>
      </c>
      <c r="E659" s="4">
        <v>45124</v>
      </c>
      <c r="F659" s="3" t="s">
        <v>1206</v>
      </c>
      <c r="G659" s="3" t="s">
        <v>1208</v>
      </c>
      <c r="H659" s="5">
        <v>330</v>
      </c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200</v>
      </c>
      <c r="AA659" s="4"/>
      <c r="AB659" s="3"/>
      <c r="AC659" s="3"/>
      <c r="AD659" s="5"/>
      <c r="AJ659" s="25">
        <v>45156</v>
      </c>
      <c r="AK659" s="3" t="s">
        <v>431</v>
      </c>
      <c r="AL659" s="3"/>
      <c r="AM659" s="3"/>
      <c r="AN659" s="18">
        <v>100</v>
      </c>
      <c r="AO659" s="3"/>
    </row>
    <row r="660" spans="2:41">
      <c r="B660" s="1" t="s">
        <v>9</v>
      </c>
      <c r="C660" s="20">
        <f>C678</f>
        <v>3547.0810000000019</v>
      </c>
      <c r="E660" s="4">
        <v>45153</v>
      </c>
      <c r="F660" s="3" t="s">
        <v>1206</v>
      </c>
      <c r="G660" s="3" t="s">
        <v>1212</v>
      </c>
      <c r="H660" s="5">
        <v>285</v>
      </c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Y678</f>
        <v>2680.981000000002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6" t="s">
        <v>26</v>
      </c>
      <c r="C661" s="21">
        <f>C659-C660</f>
        <v>-2262.0810000000019</v>
      </c>
      <c r="E661" s="4">
        <v>45111</v>
      </c>
      <c r="F661" s="3" t="s">
        <v>1220</v>
      </c>
      <c r="G661" s="3" t="s">
        <v>200</v>
      </c>
      <c r="H661" s="5">
        <v>130</v>
      </c>
      <c r="N661" s="3"/>
      <c r="O661" s="3"/>
      <c r="P661" s="3"/>
      <c r="Q661" s="3"/>
      <c r="R661" s="18"/>
      <c r="S661" s="3"/>
      <c r="V661" s="17"/>
      <c r="X661" s="6" t="s">
        <v>27</v>
      </c>
      <c r="Y661" s="21">
        <f>Y659-Y660</f>
        <v>-2480.981000000002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3.25">
      <c r="B662" s="6"/>
      <c r="C662" s="7"/>
      <c r="E662" s="4">
        <v>45114</v>
      </c>
      <c r="F662" s="3" t="s">
        <v>1222</v>
      </c>
      <c r="G662" s="3" t="s">
        <v>200</v>
      </c>
      <c r="H662" s="5">
        <v>210</v>
      </c>
      <c r="N662" s="3"/>
      <c r="O662" s="3"/>
      <c r="P662" s="3"/>
      <c r="Q662" s="3"/>
      <c r="R662" s="18"/>
      <c r="S662" s="3"/>
      <c r="V662" s="17"/>
      <c r="X662" s="219" t="str">
        <f>IF(Y661&lt;0,"NO PAGAR","COBRAR'")</f>
        <v>NO PAGAR</v>
      </c>
      <c r="Y662" s="219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ht="23.25">
      <c r="B663" s="219" t="str">
        <f>IF(C661&lt;0,"NO PAGAR","COBRAR'")</f>
        <v>NO PAGAR</v>
      </c>
      <c r="C663" s="219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6"/>
      <c r="Y663" s="8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210" t="s">
        <v>9</v>
      </c>
      <c r="C664" s="211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210" t="s">
        <v>9</v>
      </c>
      <c r="Y664" s="211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IF(Y616&lt;0,"SALDO ADELANTADO","SALDO A FAVOR '")</f>
        <v>SALDO ADELANTADO</v>
      </c>
      <c r="C665" s="10">
        <f>IF(Y616&lt;=0,Y616*-1)</f>
        <v>2047.0810000000022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9" t="str">
        <f>IF(C661&lt;0,"SALDO ADELANTADO","SALDO A FAVOR'")</f>
        <v>SALDO ADELANTADO</v>
      </c>
      <c r="Y665" s="10">
        <f>IF(C661&lt;=0,C661*-1)</f>
        <v>2262.0810000000019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R674</f>
        <v>1500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AN674</f>
        <v>310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212" t="s">
        <v>7</v>
      </c>
      <c r="F672" s="213"/>
      <c r="G672" s="214"/>
      <c r="H672" s="5">
        <f>SUM(H658:H671)</f>
        <v>1285</v>
      </c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212" t="s">
        <v>7</v>
      </c>
      <c r="AB672" s="213"/>
      <c r="AC672" s="214"/>
      <c r="AD672" s="5">
        <f>SUM(AD658:AD671)</f>
        <v>200</v>
      </c>
      <c r="AJ672" s="3"/>
      <c r="AK672" s="3"/>
      <c r="AL672" s="3"/>
      <c r="AM672" s="3"/>
      <c r="AN672" s="18"/>
      <c r="AO672" s="3"/>
    </row>
    <row r="673" spans="2:43">
      <c r="B673" s="11" t="s">
        <v>17</v>
      </c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1" t="s">
        <v>1266</v>
      </c>
      <c r="Y673" s="10">
        <f>AN675</f>
        <v>108.9</v>
      </c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3" ht="15.75" thickBot="1">
      <c r="B674" s="12"/>
      <c r="C674" s="10"/>
      <c r="N674" s="212" t="s">
        <v>7</v>
      </c>
      <c r="O674" s="213"/>
      <c r="P674" s="213"/>
      <c r="Q674" s="214"/>
      <c r="R674" s="18">
        <f>SUM(R658:R673)</f>
        <v>1500</v>
      </c>
      <c r="S674" s="3"/>
      <c r="V674" s="17"/>
      <c r="X674" s="12"/>
      <c r="Y674" s="10"/>
      <c r="AJ674" s="212" t="s">
        <v>7</v>
      </c>
      <c r="AK674" s="213"/>
      <c r="AL674" s="213"/>
      <c r="AM674" s="214"/>
      <c r="AN674" s="18">
        <f>SUM(AN658:AN673)</f>
        <v>310</v>
      </c>
      <c r="AO674" s="3"/>
    </row>
    <row r="675" spans="2:43" ht="15.75" thickBot="1">
      <c r="B675" s="12"/>
      <c r="C675" s="10"/>
      <c r="V675" s="17"/>
      <c r="X675" s="12"/>
      <c r="Y675" s="10"/>
      <c r="AJ675" s="182">
        <v>0.75140046296296292</v>
      </c>
      <c r="AK675" s="180">
        <v>20230811</v>
      </c>
      <c r="AL675" s="180" t="s">
        <v>556</v>
      </c>
      <c r="AM675" s="180" t="s">
        <v>474</v>
      </c>
      <c r="AN675" s="183">
        <v>108.9</v>
      </c>
      <c r="AO675" s="181">
        <v>62227</v>
      </c>
      <c r="AP675" s="180">
        <v>85236</v>
      </c>
      <c r="AQ675" s="179"/>
    </row>
    <row r="676" spans="2:43">
      <c r="B676" s="12"/>
      <c r="C676" s="10"/>
      <c r="V676" s="17"/>
      <c r="X676" s="12"/>
      <c r="Y676" s="10"/>
    </row>
    <row r="677" spans="2:43">
      <c r="B677" s="12"/>
      <c r="C677" s="10"/>
      <c r="E677" s="14"/>
      <c r="V677" s="17"/>
      <c r="X677" s="12"/>
      <c r="Y677" s="10"/>
      <c r="AA677" s="14"/>
    </row>
    <row r="678" spans="2:43">
      <c r="B678" s="15" t="s">
        <v>18</v>
      </c>
      <c r="C678" s="16">
        <f>SUM(C665:C677)</f>
        <v>3547.0810000000019</v>
      </c>
      <c r="D678" t="s">
        <v>22</v>
      </c>
      <c r="E678" t="s">
        <v>21</v>
      </c>
      <c r="V678" s="17"/>
      <c r="X678" s="15" t="s">
        <v>18</v>
      </c>
      <c r="Y678" s="16">
        <f>SUM(Y665:Y677)</f>
        <v>2680.981000000002</v>
      </c>
      <c r="Z678" t="s">
        <v>22</v>
      </c>
      <c r="AA678" t="s">
        <v>21</v>
      </c>
    </row>
    <row r="679" spans="2:43">
      <c r="E679" s="1" t="s">
        <v>19</v>
      </c>
      <c r="V679" s="17"/>
      <c r="AA679" s="1" t="s">
        <v>19</v>
      </c>
    </row>
    <row r="680" spans="2:43">
      <c r="V680" s="17"/>
    </row>
    <row r="681" spans="2:43">
      <c r="V681" s="17"/>
    </row>
    <row r="682" spans="2:43">
      <c r="V682" s="17"/>
    </row>
    <row r="683" spans="2:43">
      <c r="V683" s="17"/>
    </row>
    <row r="684" spans="2:43">
      <c r="V684" s="17"/>
    </row>
    <row r="685" spans="2:43">
      <c r="V685" s="17"/>
    </row>
    <row r="686" spans="2:43">
      <c r="V686" s="17"/>
    </row>
    <row r="687" spans="2:43">
      <c r="V687" s="17"/>
    </row>
    <row r="688" spans="2:43">
      <c r="V688" s="17"/>
    </row>
    <row r="689" spans="2:41">
      <c r="V689" s="17"/>
    </row>
    <row r="690" spans="2:41">
      <c r="V690" s="17"/>
    </row>
    <row r="691" spans="2:41">
      <c r="V691" s="17"/>
    </row>
    <row r="692" spans="2:41">
      <c r="V692" s="17"/>
      <c r="AC692" s="215" t="s">
        <v>29</v>
      </c>
      <c r="AD692" s="215"/>
      <c r="AE692" s="215"/>
    </row>
    <row r="693" spans="2:41">
      <c r="H693" s="216" t="s">
        <v>28</v>
      </c>
      <c r="I693" s="216"/>
      <c r="J693" s="216"/>
      <c r="V693" s="17"/>
      <c r="AC693" s="215"/>
      <c r="AD693" s="215"/>
      <c r="AE693" s="215"/>
    </row>
    <row r="694" spans="2:41">
      <c r="H694" s="216"/>
      <c r="I694" s="216"/>
      <c r="J694" s="216"/>
      <c r="V694" s="17"/>
      <c r="AC694" s="215"/>
      <c r="AD694" s="215"/>
      <c r="AE694" s="215"/>
    </row>
    <row r="695" spans="2:41">
      <c r="V695" s="17"/>
    </row>
    <row r="696" spans="2:41">
      <c r="V696" s="17"/>
    </row>
    <row r="697" spans="2:41" ht="23.25">
      <c r="B697" s="22" t="s">
        <v>69</v>
      </c>
      <c r="V697" s="17"/>
      <c r="X697" s="22" t="s">
        <v>69</v>
      </c>
    </row>
    <row r="698" spans="2:41" ht="26.25">
      <c r="B698" s="23" t="s">
        <v>32</v>
      </c>
      <c r="C698" s="20">
        <f>IF(X656="PAGADO",0,Y661)</f>
        <v>-2480.981000000002</v>
      </c>
      <c r="E698" s="217" t="s">
        <v>356</v>
      </c>
      <c r="F698" s="217"/>
      <c r="G698" s="217"/>
      <c r="H698" s="217"/>
      <c r="V698" s="17"/>
      <c r="X698" s="23" t="s">
        <v>32</v>
      </c>
      <c r="Y698" s="20">
        <f>IF(B698="PAGADO",0,C703)</f>
        <v>-418.08100000000195</v>
      </c>
      <c r="AA698" s="217" t="s">
        <v>254</v>
      </c>
      <c r="AB698" s="217"/>
      <c r="AC698" s="217"/>
      <c r="AD698" s="217"/>
      <c r="AK698" s="227" t="s">
        <v>110</v>
      </c>
      <c r="AL698" s="227"/>
      <c r="AM698" s="227"/>
    </row>
    <row r="699" spans="2:41">
      <c r="B699" s="1" t="s">
        <v>0</v>
      </c>
      <c r="C699" s="19">
        <f>H714</f>
        <v>2735</v>
      </c>
      <c r="E699" s="2" t="s">
        <v>1</v>
      </c>
      <c r="F699" s="2" t="s">
        <v>2</v>
      </c>
      <c r="G699" s="2" t="s">
        <v>3</v>
      </c>
      <c r="H699" s="2" t="s">
        <v>4</v>
      </c>
      <c r="N699" s="2" t="s">
        <v>1</v>
      </c>
      <c r="O699" s="2" t="s">
        <v>5</v>
      </c>
      <c r="P699" s="2" t="s">
        <v>4</v>
      </c>
      <c r="Q699" s="2" t="s">
        <v>6</v>
      </c>
      <c r="R699" s="2" t="s">
        <v>7</v>
      </c>
      <c r="S699" s="3"/>
      <c r="V699" s="17"/>
      <c r="X699" s="1" t="s">
        <v>0</v>
      </c>
      <c r="Y699" s="19">
        <f>AD714</f>
        <v>1275</v>
      </c>
      <c r="AA699" s="2" t="s">
        <v>1</v>
      </c>
      <c r="AB699" s="2" t="s">
        <v>2</v>
      </c>
      <c r="AC699" s="2" t="s">
        <v>3</v>
      </c>
      <c r="AD699" s="2" t="s">
        <v>4</v>
      </c>
      <c r="AJ699" s="2" t="s">
        <v>1</v>
      </c>
      <c r="AK699" s="2" t="s">
        <v>5</v>
      </c>
      <c r="AL699" s="2" t="s">
        <v>4</v>
      </c>
      <c r="AM699" s="2" t="s">
        <v>6</v>
      </c>
      <c r="AN699" s="2" t="s">
        <v>7</v>
      </c>
      <c r="AO699" s="3"/>
    </row>
    <row r="700" spans="2:41">
      <c r="C700" s="20"/>
      <c r="E700" s="4">
        <v>45131</v>
      </c>
      <c r="F700" s="3" t="s">
        <v>87</v>
      </c>
      <c r="G700" s="3" t="s">
        <v>152</v>
      </c>
      <c r="H700" s="5">
        <v>220</v>
      </c>
      <c r="N700" s="25">
        <v>45167</v>
      </c>
      <c r="O700" s="3" t="s">
        <v>1287</v>
      </c>
      <c r="P700" s="3"/>
      <c r="Q700" s="3"/>
      <c r="R700" s="18">
        <v>20</v>
      </c>
      <c r="S700" s="3"/>
      <c r="V700" s="17"/>
      <c r="Y700" s="20"/>
      <c r="AA700" s="4">
        <v>45142</v>
      </c>
      <c r="AB700" s="3" t="s">
        <v>199</v>
      </c>
      <c r="AC700" s="3" t="s">
        <v>152</v>
      </c>
      <c r="AD700" s="5">
        <v>200</v>
      </c>
      <c r="AJ700" s="25">
        <v>45182</v>
      </c>
      <c r="AK700" s="3" t="s">
        <v>110</v>
      </c>
      <c r="AL700" s="3"/>
      <c r="AM700" s="3"/>
      <c r="AN700" s="18">
        <v>200</v>
      </c>
      <c r="AO700" s="3"/>
    </row>
    <row r="701" spans="2:41">
      <c r="B701" s="1" t="s">
        <v>24</v>
      </c>
      <c r="C701" s="19">
        <f>IF(C698&gt;0,C698+C699,C699)</f>
        <v>2735</v>
      </c>
      <c r="E701" s="4">
        <v>45133</v>
      </c>
      <c r="F701" s="3" t="s">
        <v>87</v>
      </c>
      <c r="G701" s="3" t="s">
        <v>546</v>
      </c>
      <c r="H701" s="5">
        <v>625</v>
      </c>
      <c r="N701" s="25">
        <v>45168</v>
      </c>
      <c r="O701" s="3" t="s">
        <v>110</v>
      </c>
      <c r="P701" s="3"/>
      <c r="Q701" s="3"/>
      <c r="R701" s="18">
        <v>150</v>
      </c>
      <c r="S701" s="3"/>
      <c r="V701" s="17"/>
      <c r="X701" s="1" t="s">
        <v>24</v>
      </c>
      <c r="Y701" s="19">
        <f>IF(Y698&gt;0,Y698+Y699,Y699)</f>
        <v>1275</v>
      </c>
      <c r="AA701" s="4">
        <v>45161</v>
      </c>
      <c r="AB701" s="3" t="s">
        <v>88</v>
      </c>
      <c r="AC701" s="3" t="s">
        <v>86</v>
      </c>
      <c r="AD701" s="5">
        <v>200</v>
      </c>
      <c r="AJ701" s="25">
        <v>45152</v>
      </c>
      <c r="AK701" s="3" t="s">
        <v>1390</v>
      </c>
      <c r="AL701" s="3"/>
      <c r="AM701" s="3"/>
      <c r="AN701" s="18">
        <v>100</v>
      </c>
      <c r="AO701" s="3"/>
    </row>
    <row r="702" spans="2:41">
      <c r="B702" s="1" t="s">
        <v>9</v>
      </c>
      <c r="C702" s="20">
        <f>C721</f>
        <v>3153.0810000000019</v>
      </c>
      <c r="E702" s="4">
        <v>45134</v>
      </c>
      <c r="F702" s="3" t="s">
        <v>87</v>
      </c>
      <c r="G702" s="3" t="s">
        <v>546</v>
      </c>
      <c r="H702" s="5">
        <v>620</v>
      </c>
      <c r="N702" s="25">
        <v>45175</v>
      </c>
      <c r="O702" s="3" t="s">
        <v>110</v>
      </c>
      <c r="P702" s="3"/>
      <c r="Q702" s="3"/>
      <c r="R702" s="18">
        <v>100</v>
      </c>
      <c r="S702" s="3"/>
      <c r="V702" s="17"/>
      <c r="X702" s="1" t="s">
        <v>9</v>
      </c>
      <c r="Y702" s="20">
        <f>Y721</f>
        <v>2338.0810000000019</v>
      </c>
      <c r="AA702" s="4">
        <v>45163</v>
      </c>
      <c r="AB702" s="3" t="s">
        <v>88</v>
      </c>
      <c r="AC702" s="3" t="s">
        <v>86</v>
      </c>
      <c r="AD702" s="5">
        <v>200</v>
      </c>
      <c r="AJ702" s="25">
        <v>45183</v>
      </c>
      <c r="AK702" s="3" t="s">
        <v>1391</v>
      </c>
      <c r="AL702" s="3"/>
      <c r="AM702" s="3"/>
      <c r="AN702" s="18">
        <v>1600</v>
      </c>
      <c r="AO702" s="3"/>
    </row>
    <row r="703" spans="2:41">
      <c r="B703" s="6" t="s">
        <v>25</v>
      </c>
      <c r="C703" s="21">
        <f>C701-C702</f>
        <v>-418.08100000000195</v>
      </c>
      <c r="E703" s="4">
        <v>45135</v>
      </c>
      <c r="F703" s="3" t="s">
        <v>87</v>
      </c>
      <c r="G703" s="3" t="s">
        <v>89</v>
      </c>
      <c r="H703" s="5">
        <v>200</v>
      </c>
      <c r="N703" s="3"/>
      <c r="O703" s="3"/>
      <c r="P703" s="3"/>
      <c r="Q703" s="3"/>
      <c r="R703" s="18"/>
      <c r="S703" s="3"/>
      <c r="V703" s="17"/>
      <c r="X703" s="6" t="s">
        <v>8</v>
      </c>
      <c r="Y703" s="21">
        <f>Y701-Y702</f>
        <v>-1063.0810000000019</v>
      </c>
      <c r="AA703" s="4">
        <v>45166</v>
      </c>
      <c r="AB703" s="3" t="s">
        <v>88</v>
      </c>
      <c r="AC703" s="3" t="s">
        <v>86</v>
      </c>
      <c r="AD703" s="5">
        <v>200</v>
      </c>
      <c r="AJ703" s="3"/>
      <c r="AK703" s="3"/>
      <c r="AL703" s="3"/>
      <c r="AM703" s="3"/>
      <c r="AN703" s="18"/>
      <c r="AO703" s="3"/>
    </row>
    <row r="704" spans="2:41" ht="26.25">
      <c r="B704" s="218" t="str">
        <f>IF(C703&lt;0,"NO PAGAR","COBRAR")</f>
        <v>NO PAGAR</v>
      </c>
      <c r="C704" s="218"/>
      <c r="E704" s="4">
        <v>45138</v>
      </c>
      <c r="F704" s="3" t="s">
        <v>87</v>
      </c>
      <c r="G704" s="3" t="s">
        <v>89</v>
      </c>
      <c r="H704" s="5">
        <v>150</v>
      </c>
      <c r="N704" s="3"/>
      <c r="O704" s="3"/>
      <c r="P704" s="3"/>
      <c r="Q704" s="3"/>
      <c r="R704" s="18"/>
      <c r="S704" s="3"/>
      <c r="V704" s="17"/>
      <c r="X704" s="218" t="str">
        <f>IF(Y703&lt;0,"NO PAGAR","COBRAR")</f>
        <v>NO PAGAR</v>
      </c>
      <c r="Y704" s="218"/>
      <c r="AA704" s="4">
        <v>45167</v>
      </c>
      <c r="AB704" s="3" t="s">
        <v>88</v>
      </c>
      <c r="AC704" s="3" t="s">
        <v>290</v>
      </c>
      <c r="AD704" s="5">
        <v>275</v>
      </c>
      <c r="AJ704" s="3"/>
      <c r="AK704" s="3"/>
      <c r="AL704" s="3"/>
      <c r="AM704" s="3"/>
      <c r="AN704" s="18"/>
      <c r="AO704" s="3"/>
    </row>
    <row r="705" spans="2:41">
      <c r="B705" s="210" t="s">
        <v>9</v>
      </c>
      <c r="C705" s="211"/>
      <c r="E705" s="4">
        <v>45140</v>
      </c>
      <c r="F705" s="3" t="s">
        <v>87</v>
      </c>
      <c r="G705" s="3" t="s">
        <v>89</v>
      </c>
      <c r="H705" s="5">
        <v>200</v>
      </c>
      <c r="N705" s="3"/>
      <c r="O705" s="3"/>
      <c r="P705" s="3"/>
      <c r="Q705" s="3"/>
      <c r="R705" s="18"/>
      <c r="S705" s="3"/>
      <c r="V705" s="17"/>
      <c r="X705" s="210" t="s">
        <v>9</v>
      </c>
      <c r="Y705" s="211"/>
      <c r="AA705" s="4">
        <v>45168</v>
      </c>
      <c r="AB705" s="3" t="s">
        <v>88</v>
      </c>
      <c r="AC705" s="3" t="s">
        <v>86</v>
      </c>
      <c r="AD705" s="5">
        <v>200</v>
      </c>
      <c r="AJ705" s="3"/>
      <c r="AK705" s="3"/>
      <c r="AL705" s="3"/>
      <c r="AM705" s="3"/>
      <c r="AN705" s="18"/>
      <c r="AO705" s="3"/>
    </row>
    <row r="706" spans="2:41">
      <c r="B706" s="9" t="str">
        <f>IF(C735&lt;0,"SALDO A FAVOR","SALDO ADELANTAD0'")</f>
        <v>SALDO ADELANTAD0'</v>
      </c>
      <c r="C706" s="10">
        <f>IF(Y661&lt;=0,Y661*-1)</f>
        <v>2480.981000000002</v>
      </c>
      <c r="E706" s="4">
        <v>45152</v>
      </c>
      <c r="F706" s="3" t="s">
        <v>87</v>
      </c>
      <c r="G706" s="3" t="s">
        <v>89</v>
      </c>
      <c r="H706" s="5">
        <v>200</v>
      </c>
      <c r="N706" s="3"/>
      <c r="O706" s="3"/>
      <c r="P706" s="3"/>
      <c r="Q706" s="3"/>
      <c r="R706" s="18"/>
      <c r="S706" s="3"/>
      <c r="V706" s="17"/>
      <c r="X706" s="9" t="str">
        <f>IF(C703&lt;0,"SALDO ADELANTADO","SALDO A FAVOR'")</f>
        <v>SALDO ADELANTADO</v>
      </c>
      <c r="Y706" s="10">
        <f>IF(C703&lt;=0,C703*-1)</f>
        <v>418.08100000000195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10</v>
      </c>
      <c r="C707" s="10">
        <f>R716</f>
        <v>270</v>
      </c>
      <c r="E707" s="4">
        <v>45149</v>
      </c>
      <c r="F707" s="3" t="s">
        <v>87</v>
      </c>
      <c r="G707" s="3" t="s">
        <v>89</v>
      </c>
      <c r="H707" s="5">
        <v>200</v>
      </c>
      <c r="N707" s="3"/>
      <c r="O707" s="3"/>
      <c r="P707" s="3"/>
      <c r="Q707" s="3"/>
      <c r="R707" s="18"/>
      <c r="S707" s="3"/>
      <c r="V707" s="17"/>
      <c r="X707" s="11" t="s">
        <v>10</v>
      </c>
      <c r="Y707" s="10">
        <f>AN716</f>
        <v>1900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11</v>
      </c>
      <c r="C708" s="10">
        <v>150</v>
      </c>
      <c r="E708" s="4">
        <v>45156</v>
      </c>
      <c r="F708" s="3" t="s">
        <v>87</v>
      </c>
      <c r="G708" s="3" t="s">
        <v>89</v>
      </c>
      <c r="H708" s="5">
        <v>200</v>
      </c>
      <c r="N708" s="3"/>
      <c r="O708" s="3"/>
      <c r="P708" s="3"/>
      <c r="Q708" s="3"/>
      <c r="R708" s="18"/>
      <c r="S708" s="3"/>
      <c r="V708" s="17"/>
      <c r="X708" s="11" t="s">
        <v>1382</v>
      </c>
      <c r="Y708" s="10">
        <v>20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12</v>
      </c>
      <c r="C709" s="10"/>
      <c r="E709" s="4">
        <v>45115</v>
      </c>
      <c r="F709" s="3" t="s">
        <v>1346</v>
      </c>
      <c r="G709" s="3" t="s">
        <v>89</v>
      </c>
      <c r="H709" s="5">
        <v>120</v>
      </c>
      <c r="N709" s="3"/>
      <c r="O709" s="3"/>
      <c r="P709" s="3"/>
      <c r="Q709" s="3"/>
      <c r="R709" s="18"/>
      <c r="S709" s="3"/>
      <c r="V709" s="17"/>
      <c r="X709" s="11" t="s">
        <v>12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13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13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14</v>
      </c>
      <c r="C711" s="10">
        <v>59.1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14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15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15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16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16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1334</v>
      </c>
      <c r="C714" s="10">
        <f>R720</f>
        <v>193</v>
      </c>
      <c r="E714" s="212" t="s">
        <v>7</v>
      </c>
      <c r="F714" s="213"/>
      <c r="G714" s="214"/>
      <c r="H714" s="5">
        <f>SUM(H700:H713)</f>
        <v>2735</v>
      </c>
      <c r="N714" s="3"/>
      <c r="O714" s="3"/>
      <c r="P714" s="3"/>
      <c r="Q714" s="3"/>
      <c r="R714" s="18"/>
      <c r="S714" s="3"/>
      <c r="V714" s="17"/>
      <c r="X714" s="11" t="s">
        <v>17</v>
      </c>
      <c r="Y714" s="10"/>
      <c r="AA714" s="212" t="s">
        <v>7</v>
      </c>
      <c r="AB714" s="213"/>
      <c r="AC714" s="214"/>
      <c r="AD714" s="5">
        <f>SUM(AD700:AD713)</f>
        <v>1275</v>
      </c>
      <c r="AJ714" s="3"/>
      <c r="AK714" s="3"/>
      <c r="AL714" s="3"/>
      <c r="AM714" s="3"/>
      <c r="AN714" s="18"/>
      <c r="AO714" s="3"/>
    </row>
    <row r="715" spans="2:41">
      <c r="B715" s="12"/>
      <c r="C715" s="10"/>
      <c r="E715" s="13"/>
      <c r="F715" s="13"/>
      <c r="G715" s="13"/>
      <c r="N715" s="3"/>
      <c r="O715" s="3"/>
      <c r="P715" s="3"/>
      <c r="Q715" s="3"/>
      <c r="R715" s="18"/>
      <c r="S715" s="3"/>
      <c r="V715" s="17"/>
      <c r="X715" s="12"/>
      <c r="Y715" s="10"/>
      <c r="AA715" s="13"/>
      <c r="AB715" s="13"/>
      <c r="AC715" s="13"/>
      <c r="AJ715" s="3"/>
      <c r="AK715" s="3"/>
      <c r="AL715" s="3"/>
      <c r="AM715" s="3"/>
      <c r="AN715" s="18"/>
      <c r="AO715" s="3"/>
    </row>
    <row r="716" spans="2:41">
      <c r="B716" s="12"/>
      <c r="C716" s="10"/>
      <c r="N716" s="212" t="s">
        <v>7</v>
      </c>
      <c r="O716" s="213"/>
      <c r="P716" s="213"/>
      <c r="Q716" s="214"/>
      <c r="R716" s="18">
        <f>SUM(R700:R715)</f>
        <v>270</v>
      </c>
      <c r="S716" s="3"/>
      <c r="V716" s="17"/>
      <c r="X716" s="12"/>
      <c r="Y716" s="10"/>
      <c r="AJ716" s="212" t="s">
        <v>7</v>
      </c>
      <c r="AK716" s="213"/>
      <c r="AL716" s="213"/>
      <c r="AM716" s="214"/>
      <c r="AN716" s="18">
        <f>SUM(AN700:AN715)</f>
        <v>1900</v>
      </c>
      <c r="AO716" s="3"/>
    </row>
    <row r="717" spans="2:41">
      <c r="B717" s="12"/>
      <c r="C717" s="10"/>
      <c r="N717" s="125" t="s">
        <v>556</v>
      </c>
      <c r="O717" s="125" t="s">
        <v>1327</v>
      </c>
      <c r="P717" s="126">
        <v>45159.66978009</v>
      </c>
      <c r="Q717" s="127">
        <v>27.427</v>
      </c>
      <c r="R717" s="127">
        <v>48</v>
      </c>
      <c r="S717" s="128" t="s">
        <v>80</v>
      </c>
      <c r="V717" s="17"/>
      <c r="X717" s="12"/>
      <c r="Y717" s="10"/>
    </row>
    <row r="718" spans="2:41">
      <c r="B718" s="12"/>
      <c r="C718" s="10"/>
      <c r="N718" s="125" t="s">
        <v>556</v>
      </c>
      <c r="O718" s="125" t="s">
        <v>468</v>
      </c>
      <c r="P718" s="126">
        <v>45156.669259260001</v>
      </c>
      <c r="Q718" s="127">
        <v>46.286999999999999</v>
      </c>
      <c r="R718" s="127">
        <v>81</v>
      </c>
      <c r="S718" s="128" t="s">
        <v>80</v>
      </c>
      <c r="V718" s="17"/>
      <c r="X718" s="12"/>
      <c r="Y718" s="10"/>
    </row>
    <row r="719" spans="2:41">
      <c r="B719" s="12"/>
      <c r="C719" s="10"/>
      <c r="E719" s="14"/>
      <c r="N719" s="125" t="s">
        <v>556</v>
      </c>
      <c r="O719" s="125" t="s">
        <v>468</v>
      </c>
      <c r="P719" s="126">
        <v>45168.325648149999</v>
      </c>
      <c r="Q719" s="127">
        <v>36.57</v>
      </c>
      <c r="R719" s="127">
        <v>64</v>
      </c>
      <c r="S719" s="128" t="s">
        <v>80</v>
      </c>
      <c r="V719" s="17"/>
      <c r="X719" s="12"/>
      <c r="Y719" s="10"/>
      <c r="AA719" s="14"/>
    </row>
    <row r="720" spans="2:41">
      <c r="B720" s="12"/>
      <c r="C720" s="10"/>
      <c r="E720" t="s">
        <v>22</v>
      </c>
      <c r="F720" t="s">
        <v>21</v>
      </c>
      <c r="R720" s="187">
        <f>SUM(R717:R719)</f>
        <v>193</v>
      </c>
      <c r="V720" s="17"/>
      <c r="X720" s="12"/>
      <c r="Y720" s="10"/>
      <c r="Z720" t="s">
        <v>22</v>
      </c>
      <c r="AA720" t="s">
        <v>21</v>
      </c>
    </row>
    <row r="721" spans="1:43">
      <c r="B721" s="15" t="s">
        <v>18</v>
      </c>
      <c r="C721" s="16">
        <f>SUM(C706:C720)</f>
        <v>3153.0810000000019</v>
      </c>
      <c r="F721" s="1" t="s">
        <v>19</v>
      </c>
      <c r="V721" s="17"/>
      <c r="X721" s="15" t="s">
        <v>18</v>
      </c>
      <c r="Y721" s="16">
        <f>SUM(Y706:Y720)</f>
        <v>2338.0810000000019</v>
      </c>
      <c r="AA721" s="1" t="s">
        <v>19</v>
      </c>
    </row>
    <row r="722" spans="1:43">
      <c r="V722" s="17"/>
    </row>
    <row r="723" spans="1:43">
      <c r="E723" s="1"/>
      <c r="V723" s="17"/>
      <c r="AA723" s="1"/>
    </row>
    <row r="724" spans="1:43">
      <c r="V724" s="17"/>
    </row>
    <row r="725" spans="1:43">
      <c r="V725" s="17"/>
    </row>
    <row r="726" spans="1:43">
      <c r="V726" s="17"/>
    </row>
    <row r="727" spans="1:43">
      <c r="V727" s="17"/>
    </row>
    <row r="728" spans="1:43">
      <c r="V728" s="17"/>
    </row>
    <row r="729" spans="1:43">
      <c r="V729" s="17"/>
    </row>
    <row r="730" spans="1:43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</row>
    <row r="731" spans="1:43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</row>
    <row r="732" spans="1:4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>
      <c r="V733" s="17"/>
    </row>
    <row r="734" spans="1:43">
      <c r="H734" s="216" t="s">
        <v>30</v>
      </c>
      <c r="I734" s="216"/>
      <c r="J734" s="216"/>
      <c r="V734" s="17"/>
      <c r="AA734" s="216" t="s">
        <v>31</v>
      </c>
      <c r="AB734" s="216"/>
      <c r="AC734" s="216"/>
    </row>
    <row r="735" spans="1:43">
      <c r="H735" s="216"/>
      <c r="I735" s="216"/>
      <c r="J735" s="216"/>
      <c r="V735" s="17"/>
      <c r="AA735" s="216"/>
      <c r="AB735" s="216"/>
      <c r="AC735" s="216"/>
    </row>
    <row r="736" spans="1:43" ht="23.25">
      <c r="B736" s="24" t="s">
        <v>69</v>
      </c>
      <c r="V736" s="17"/>
      <c r="X736" s="22" t="s">
        <v>69</v>
      </c>
    </row>
    <row r="737" spans="2:41" ht="23.25">
      <c r="B737" s="23" t="s">
        <v>32</v>
      </c>
      <c r="C737" s="20">
        <f>IF(X698="PAGADO",0,C703)</f>
        <v>-418.08100000000195</v>
      </c>
      <c r="E737" s="217" t="s">
        <v>356</v>
      </c>
      <c r="F737" s="217"/>
      <c r="G737" s="217"/>
      <c r="H737" s="217"/>
      <c r="V737" s="17"/>
      <c r="X737" s="23" t="s">
        <v>32</v>
      </c>
      <c r="Y737" s="20">
        <f>IF(B1531="PAGADO",0,C742)</f>
        <v>156.718999999998</v>
      </c>
      <c r="AA737" s="217" t="s">
        <v>254</v>
      </c>
      <c r="AB737" s="217"/>
      <c r="AC737" s="217"/>
      <c r="AD737" s="217"/>
      <c r="AK737" s="217" t="s">
        <v>10</v>
      </c>
      <c r="AL737" s="217"/>
      <c r="AM737" s="217"/>
    </row>
    <row r="738" spans="2:41">
      <c r="B738" s="1" t="s">
        <v>0</v>
      </c>
      <c r="C738" s="19">
        <f>H753</f>
        <v>1405</v>
      </c>
      <c r="E738" s="2" t="s">
        <v>1</v>
      </c>
      <c r="F738" s="2" t="s">
        <v>2</v>
      </c>
      <c r="G738" s="2" t="s">
        <v>3</v>
      </c>
      <c r="H738" s="2" t="s">
        <v>4</v>
      </c>
      <c r="N738" s="2" t="s">
        <v>1</v>
      </c>
      <c r="O738" s="2" t="s">
        <v>5</v>
      </c>
      <c r="P738" s="2" t="s">
        <v>4</v>
      </c>
      <c r="Q738" s="2" t="s">
        <v>6</v>
      </c>
      <c r="R738" s="2" t="s">
        <v>7</v>
      </c>
      <c r="S738" s="3"/>
      <c r="V738" s="17"/>
      <c r="X738" s="1" t="s">
        <v>0</v>
      </c>
      <c r="Y738" s="19">
        <f>AD753</f>
        <v>200</v>
      </c>
      <c r="AA738" s="2" t="s">
        <v>1</v>
      </c>
      <c r="AB738" s="2" t="s">
        <v>2</v>
      </c>
      <c r="AC738" s="2" t="s">
        <v>3</v>
      </c>
      <c r="AD738" s="2" t="s">
        <v>4</v>
      </c>
      <c r="AJ738" s="2" t="s">
        <v>1</v>
      </c>
      <c r="AK738" s="2" t="s">
        <v>5</v>
      </c>
      <c r="AL738" s="2" t="s">
        <v>4</v>
      </c>
      <c r="AM738" s="2" t="s">
        <v>6</v>
      </c>
      <c r="AN738" s="2" t="s">
        <v>7</v>
      </c>
      <c r="AO738" s="3"/>
    </row>
    <row r="739" spans="2:41">
      <c r="C739" s="20"/>
      <c r="E739" s="4">
        <v>45173</v>
      </c>
      <c r="F739" s="3" t="s">
        <v>412</v>
      </c>
      <c r="G739" s="3" t="s">
        <v>200</v>
      </c>
      <c r="H739" s="5">
        <v>200</v>
      </c>
      <c r="N739" s="25">
        <v>45188</v>
      </c>
      <c r="O739" s="3" t="s">
        <v>614</v>
      </c>
      <c r="P739" s="3"/>
      <c r="Q739" s="3"/>
      <c r="R739" s="18">
        <v>100</v>
      </c>
      <c r="S739" s="3"/>
      <c r="V739" s="17"/>
      <c r="Y739" s="20"/>
      <c r="AA739" s="4">
        <v>45180</v>
      </c>
      <c r="AB739" s="3" t="s">
        <v>412</v>
      </c>
      <c r="AC739" s="3" t="s">
        <v>200</v>
      </c>
      <c r="AD739" s="5">
        <v>200</v>
      </c>
      <c r="AJ739" s="25">
        <v>45191</v>
      </c>
      <c r="AK739" s="3" t="s">
        <v>110</v>
      </c>
      <c r="AL739" s="3"/>
      <c r="AM739" s="3"/>
      <c r="AN739" s="18">
        <v>104</v>
      </c>
      <c r="AO739" s="3"/>
    </row>
    <row r="740" spans="2:41">
      <c r="B740" s="1" t="s">
        <v>24</v>
      </c>
      <c r="C740" s="19">
        <f>IF(C737&gt;0,C737+C738,C738)</f>
        <v>1405</v>
      </c>
      <c r="E740" s="4">
        <v>45175</v>
      </c>
      <c r="F740" s="3" t="s">
        <v>412</v>
      </c>
      <c r="G740" s="3" t="s">
        <v>200</v>
      </c>
      <c r="H740" s="5">
        <v>150</v>
      </c>
      <c r="N740" s="3"/>
      <c r="O740" s="3"/>
      <c r="P740" s="3"/>
      <c r="Q740" s="3"/>
      <c r="R740" s="18"/>
      <c r="S740" s="3"/>
      <c r="V740" s="17"/>
      <c r="X740" s="1" t="s">
        <v>24</v>
      </c>
      <c r="Y740" s="19">
        <f>IF(Y737&gt;0,Y737+Y738,Y738)</f>
        <v>356.718999999998</v>
      </c>
      <c r="AA740" s="4"/>
      <c r="AB740" s="3"/>
      <c r="AC740" s="3"/>
      <c r="AD740" s="5"/>
      <c r="AJ740" s="25">
        <v>45194</v>
      </c>
      <c r="AK740" s="3" t="s">
        <v>110</v>
      </c>
      <c r="AL740" s="3"/>
      <c r="AM740" s="3"/>
      <c r="AN740" s="18">
        <v>200</v>
      </c>
      <c r="AO740" s="3"/>
    </row>
    <row r="741" spans="2:41">
      <c r="B741" s="1" t="s">
        <v>9</v>
      </c>
      <c r="C741" s="20">
        <f>C762</f>
        <v>1248.281000000002</v>
      </c>
      <c r="E741" s="4">
        <v>45177</v>
      </c>
      <c r="F741" s="3" t="s">
        <v>412</v>
      </c>
      <c r="G741" s="3" t="s">
        <v>200</v>
      </c>
      <c r="H741" s="5">
        <v>200</v>
      </c>
      <c r="N741" s="3"/>
      <c r="O741" s="3"/>
      <c r="P741" s="3"/>
      <c r="Q741" s="3"/>
      <c r="R741" s="18"/>
      <c r="S741" s="3"/>
      <c r="V741" s="17"/>
      <c r="X741" s="1" t="s">
        <v>9</v>
      </c>
      <c r="Y741" s="20">
        <f>Y762</f>
        <v>304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6" t="s">
        <v>26</v>
      </c>
      <c r="C742" s="21">
        <f>C740-C741</f>
        <v>156.718999999998</v>
      </c>
      <c r="E742" s="4">
        <v>45176</v>
      </c>
      <c r="F742" s="3" t="s">
        <v>1206</v>
      </c>
      <c r="G742" s="3" t="s">
        <v>1209</v>
      </c>
      <c r="H742" s="5">
        <v>285</v>
      </c>
      <c r="N742" s="3"/>
      <c r="O742" s="3"/>
      <c r="P742" s="3"/>
      <c r="Q742" s="3"/>
      <c r="R742" s="18"/>
      <c r="S742" s="3"/>
      <c r="V742" s="17"/>
      <c r="X742" s="6" t="s">
        <v>27</v>
      </c>
      <c r="Y742" s="21">
        <f>Y740-Y741</f>
        <v>52.718999999998005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ht="23.25">
      <c r="B743" s="6"/>
      <c r="C743" s="7"/>
      <c r="E743" s="4">
        <v>45155</v>
      </c>
      <c r="F743" s="3" t="s">
        <v>1206</v>
      </c>
      <c r="G743" s="3" t="s">
        <v>99</v>
      </c>
      <c r="H743" s="5">
        <v>285</v>
      </c>
      <c r="N743" s="3"/>
      <c r="O743" s="3"/>
      <c r="P743" s="3"/>
      <c r="Q743" s="3"/>
      <c r="R743" s="18"/>
      <c r="S743" s="3"/>
      <c r="V743" s="17"/>
      <c r="X743" s="219" t="str">
        <f>IF(Y742&lt;0,"NO PAGAR","COBRAR'")</f>
        <v>COBRAR'</v>
      </c>
      <c r="Y743" s="219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ht="23.25">
      <c r="B744" s="219" t="str">
        <f>IF(C742&lt;0,"NO PAGAR","COBRAR'")</f>
        <v>COBRAR'</v>
      </c>
      <c r="C744" s="219"/>
      <c r="E744" s="4">
        <v>45158</v>
      </c>
      <c r="F744" s="3" t="s">
        <v>1206</v>
      </c>
      <c r="G744" s="3" t="s">
        <v>99</v>
      </c>
      <c r="H744" s="5">
        <v>285</v>
      </c>
      <c r="N744" s="3"/>
      <c r="O744" s="3"/>
      <c r="P744" s="3"/>
      <c r="Q744" s="3"/>
      <c r="R744" s="18"/>
      <c r="S744" s="3"/>
      <c r="V744" s="17"/>
      <c r="X744" s="6"/>
      <c r="Y744" s="8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210" t="s">
        <v>9</v>
      </c>
      <c r="C745" s="211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210" t="s">
        <v>9</v>
      </c>
      <c r="Y745" s="211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9" t="str">
        <f>IF(Y703&lt;0,"SALDO ADELANTADO","SALDO A FAVOR '")</f>
        <v>SALDO ADELANTADO</v>
      </c>
      <c r="C746" s="10">
        <f>IF(Y703&lt;=0,Y703*-1)</f>
        <v>1063.0810000000019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9" t="str">
        <f>IF(C742&lt;0,"SALDO ADELANTADO","SALDO A FAVOR'")</f>
        <v>SALDO A FAVOR'</v>
      </c>
      <c r="Y746" s="10" t="b">
        <f>IF(C742&lt;=0,C742*-1)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10</v>
      </c>
      <c r="C747" s="10">
        <f>R755</f>
        <v>100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10</v>
      </c>
      <c r="Y747" s="10">
        <f>AN755</f>
        <v>304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11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11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12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12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13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13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14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14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15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15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16</v>
      </c>
      <c r="C753" s="10"/>
      <c r="E753" s="212" t="s">
        <v>7</v>
      </c>
      <c r="F753" s="213"/>
      <c r="G753" s="214"/>
      <c r="H753" s="5">
        <f>SUM(H739:H752)</f>
        <v>1405</v>
      </c>
      <c r="N753" s="3"/>
      <c r="O753" s="3"/>
      <c r="P753" s="3"/>
      <c r="Q753" s="3"/>
      <c r="R753" s="18"/>
      <c r="S753" s="3"/>
      <c r="V753" s="17"/>
      <c r="X753" s="11" t="s">
        <v>16</v>
      </c>
      <c r="Y753" s="10"/>
      <c r="AA753" s="212" t="s">
        <v>7</v>
      </c>
      <c r="AB753" s="213"/>
      <c r="AC753" s="214"/>
      <c r="AD753" s="5">
        <f>SUM(AD739:AD752)</f>
        <v>200</v>
      </c>
      <c r="AJ753" s="3"/>
      <c r="AK753" s="3"/>
      <c r="AL753" s="3"/>
      <c r="AM753" s="3"/>
      <c r="AN753" s="18"/>
      <c r="AO753" s="3"/>
    </row>
    <row r="754" spans="2:41">
      <c r="B754" s="11" t="s">
        <v>1413</v>
      </c>
      <c r="C754" s="10">
        <f>R756</f>
        <v>85.2</v>
      </c>
      <c r="E754" s="13"/>
      <c r="F754" s="13"/>
      <c r="G754" s="13"/>
      <c r="N754" s="3"/>
      <c r="O754" s="3"/>
      <c r="P754" s="3"/>
      <c r="Q754" s="3"/>
      <c r="R754" s="18"/>
      <c r="S754" s="3"/>
      <c r="V754" s="17"/>
      <c r="X754" s="11" t="s">
        <v>17</v>
      </c>
      <c r="Y754" s="10"/>
      <c r="AA754" s="13"/>
      <c r="AB754" s="13"/>
      <c r="AC754" s="13"/>
      <c r="AJ754" s="3"/>
      <c r="AK754" s="3"/>
      <c r="AL754" s="3"/>
      <c r="AM754" s="3"/>
      <c r="AN754" s="18"/>
      <c r="AO754" s="3"/>
    </row>
    <row r="755" spans="2:41">
      <c r="B755" s="12"/>
      <c r="C755" s="10"/>
      <c r="N755" s="212" t="s">
        <v>7</v>
      </c>
      <c r="O755" s="213"/>
      <c r="P755" s="213"/>
      <c r="Q755" s="214"/>
      <c r="R755" s="18">
        <f>SUM(R739:R754)</f>
        <v>100</v>
      </c>
      <c r="S755" s="3"/>
      <c r="V755" s="17"/>
      <c r="X755" s="12"/>
      <c r="Y755" s="10"/>
      <c r="AJ755" s="212" t="s">
        <v>7</v>
      </c>
      <c r="AK755" s="213"/>
      <c r="AL755" s="213"/>
      <c r="AM755" s="214"/>
      <c r="AN755" s="18">
        <f>SUM(AN739:AN754)</f>
        <v>304</v>
      </c>
      <c r="AO755" s="3"/>
    </row>
    <row r="756" spans="2:41">
      <c r="B756" s="12"/>
      <c r="C756" s="10"/>
      <c r="N756" s="125" t="s">
        <v>556</v>
      </c>
      <c r="O756" s="126">
        <v>45175.594479170002</v>
      </c>
      <c r="P756" s="125" t="s">
        <v>474</v>
      </c>
      <c r="Q756" s="127">
        <v>48.688000000000002</v>
      </c>
      <c r="R756" s="186">
        <v>85.2</v>
      </c>
      <c r="S756" s="127">
        <v>6922697</v>
      </c>
      <c r="V756" s="17"/>
      <c r="X756" s="12"/>
      <c r="Y756" s="10"/>
    </row>
    <row r="757" spans="2:41">
      <c r="B757" s="12"/>
      <c r="C757" s="10"/>
      <c r="V757" s="17"/>
      <c r="X757" s="12"/>
      <c r="Y757" s="10"/>
    </row>
    <row r="758" spans="2:41">
      <c r="B758" s="12"/>
      <c r="C758" s="10"/>
      <c r="E758" s="14"/>
      <c r="V758" s="17"/>
      <c r="X758" s="12"/>
      <c r="Y758" s="10"/>
      <c r="AA758" s="14"/>
    </row>
    <row r="759" spans="2:41">
      <c r="B759" s="12"/>
      <c r="C759" s="10"/>
      <c r="V759" s="17"/>
      <c r="X759" s="12"/>
      <c r="Y759" s="10"/>
    </row>
    <row r="760" spans="2:41">
      <c r="B760" s="12"/>
      <c r="C760" s="10"/>
      <c r="V760" s="17"/>
      <c r="X760" s="12"/>
      <c r="Y760" s="10"/>
    </row>
    <row r="761" spans="2:41">
      <c r="B761" s="12"/>
      <c r="C761" s="10"/>
      <c r="V761" s="17"/>
      <c r="X761" s="12"/>
      <c r="Y761" s="10"/>
    </row>
    <row r="762" spans="2:41">
      <c r="B762" s="15" t="s">
        <v>18</v>
      </c>
      <c r="C762" s="16">
        <f>SUM(C746:C761)</f>
        <v>1248.281000000002</v>
      </c>
      <c r="D762" t="s">
        <v>22</v>
      </c>
      <c r="E762" t="s">
        <v>21</v>
      </c>
      <c r="V762" s="17"/>
      <c r="X762" s="15" t="s">
        <v>18</v>
      </c>
      <c r="Y762" s="16">
        <f>SUM(Y746:Y761)</f>
        <v>304</v>
      </c>
      <c r="Z762" t="s">
        <v>22</v>
      </c>
      <c r="AA762" t="s">
        <v>21</v>
      </c>
    </row>
    <row r="763" spans="2:41">
      <c r="E763" s="1" t="s">
        <v>19</v>
      </c>
      <c r="V763" s="17"/>
      <c r="AA763" s="1" t="s">
        <v>19</v>
      </c>
    </row>
    <row r="764" spans="2:41">
      <c r="V764" s="17"/>
    </row>
    <row r="765" spans="2:41">
      <c r="V765" s="17"/>
    </row>
    <row r="766" spans="2:41">
      <c r="V766" s="17"/>
    </row>
    <row r="767" spans="2:41">
      <c r="V767" s="17"/>
    </row>
    <row r="768" spans="2:41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</row>
    <row r="773" spans="2:41">
      <c r="V773" s="17"/>
    </row>
    <row r="774" spans="2:41">
      <c r="V774" s="17"/>
    </row>
    <row r="775" spans="2:41">
      <c r="V775" s="17"/>
    </row>
    <row r="776" spans="2:41">
      <c r="V776" s="17"/>
      <c r="AC776" s="215" t="s">
        <v>29</v>
      </c>
      <c r="AD776" s="215"/>
      <c r="AE776" s="215"/>
    </row>
    <row r="777" spans="2:41">
      <c r="H777" s="216" t="s">
        <v>28</v>
      </c>
      <c r="I777" s="216"/>
      <c r="J777" s="216"/>
      <c r="V777" s="17"/>
      <c r="AC777" s="215"/>
      <c r="AD777" s="215"/>
      <c r="AE777" s="215"/>
    </row>
    <row r="778" spans="2:41">
      <c r="H778" s="216"/>
      <c r="I778" s="216"/>
      <c r="J778" s="216"/>
      <c r="V778" s="17"/>
      <c r="AC778" s="215"/>
      <c r="AD778" s="215"/>
      <c r="AE778" s="215"/>
    </row>
    <row r="779" spans="2:41">
      <c r="V779" s="17"/>
    </row>
    <row r="780" spans="2:41">
      <c r="V780" s="17"/>
    </row>
    <row r="781" spans="2:41" ht="23.25">
      <c r="B781" s="22" t="s">
        <v>70</v>
      </c>
      <c r="V781" s="17"/>
      <c r="X781" s="22" t="s">
        <v>70</v>
      </c>
    </row>
    <row r="782" spans="2:41" ht="23.25">
      <c r="B782" s="23" t="s">
        <v>32</v>
      </c>
      <c r="C782" s="20">
        <f>IF(X737="PAGADO",0,Y742)</f>
        <v>52.718999999998005</v>
      </c>
      <c r="E782" s="217" t="s">
        <v>679</v>
      </c>
      <c r="F782" s="217"/>
      <c r="G782" s="217"/>
      <c r="H782" s="217"/>
      <c r="O782" s="217" t="s">
        <v>431</v>
      </c>
      <c r="P782" s="217"/>
      <c r="Q782" s="217"/>
      <c r="V782" s="17"/>
      <c r="X782" s="23" t="s">
        <v>32</v>
      </c>
      <c r="Y782" s="20">
        <f>IF(B782="PAGADO",0,C787)</f>
        <v>-613.64000000000192</v>
      </c>
      <c r="AA782" s="217" t="s">
        <v>356</v>
      </c>
      <c r="AB782" s="217"/>
      <c r="AC782" s="217"/>
      <c r="AD782" s="217"/>
    </row>
    <row r="783" spans="2:41">
      <c r="B783" s="1" t="s">
        <v>0</v>
      </c>
      <c r="C783" s="19">
        <f>H798</f>
        <v>534.73</v>
      </c>
      <c r="E783" s="2" t="s">
        <v>1</v>
      </c>
      <c r="F783" s="2" t="s">
        <v>2</v>
      </c>
      <c r="G783" s="2" t="s">
        <v>3</v>
      </c>
      <c r="H783" s="2" t="s">
        <v>4</v>
      </c>
      <c r="N783" s="2" t="s">
        <v>1</v>
      </c>
      <c r="O783" s="2" t="s">
        <v>5</v>
      </c>
      <c r="P783" s="2" t="s">
        <v>4</v>
      </c>
      <c r="Q783" s="2" t="s">
        <v>6</v>
      </c>
      <c r="R783" s="2" t="s">
        <v>7</v>
      </c>
      <c r="S783" s="3"/>
      <c r="V783" s="17"/>
      <c r="X783" s="1" t="s">
        <v>0</v>
      </c>
      <c r="Y783" s="19">
        <f>AD798</f>
        <v>120</v>
      </c>
      <c r="AA783" s="2" t="s">
        <v>1</v>
      </c>
      <c r="AB783" s="2" t="s">
        <v>2</v>
      </c>
      <c r="AC783" s="2" t="s">
        <v>3</v>
      </c>
      <c r="AD783" s="2" t="s">
        <v>4</v>
      </c>
      <c r="AJ783" s="2" t="s">
        <v>1</v>
      </c>
      <c r="AK783" s="2" t="s">
        <v>5</v>
      </c>
      <c r="AL783" s="2" t="s">
        <v>4</v>
      </c>
      <c r="AM783" s="2" t="s">
        <v>6</v>
      </c>
      <c r="AN783" s="2" t="s">
        <v>7</v>
      </c>
      <c r="AO783" s="3"/>
    </row>
    <row r="784" spans="2:41">
      <c r="C784" s="20"/>
      <c r="E784" s="4" t="s">
        <v>1438</v>
      </c>
      <c r="F784" s="3"/>
      <c r="G784" s="3"/>
      <c r="H784" s="5">
        <v>20</v>
      </c>
      <c r="N784" s="25">
        <v>45197</v>
      </c>
      <c r="O784" s="3" t="s">
        <v>431</v>
      </c>
      <c r="P784" s="3"/>
      <c r="Q784" s="3"/>
      <c r="R784" s="18">
        <v>180.51</v>
      </c>
      <c r="S784" s="3"/>
      <c r="V784" s="17"/>
      <c r="Y784" s="20"/>
      <c r="AA784" s="4">
        <v>45147</v>
      </c>
      <c r="AB784" s="3" t="s">
        <v>1346</v>
      </c>
      <c r="AC784" s="3" t="s">
        <v>200</v>
      </c>
      <c r="AD784" s="5">
        <v>120</v>
      </c>
      <c r="AJ784" s="25">
        <v>45211</v>
      </c>
      <c r="AK784" s="3" t="s">
        <v>110</v>
      </c>
      <c r="AL784" s="3"/>
      <c r="AM784" s="3"/>
      <c r="AN784" s="18">
        <v>340</v>
      </c>
      <c r="AO784" s="3"/>
    </row>
    <row r="785" spans="2:41">
      <c r="B785" s="1" t="s">
        <v>24</v>
      </c>
      <c r="C785" s="19">
        <f>IF(C782&gt;0,C782+C783,C783)</f>
        <v>587.44899999999802</v>
      </c>
      <c r="E785" s="4" t="s">
        <v>1439</v>
      </c>
      <c r="F785" s="3"/>
      <c r="G785" s="3"/>
      <c r="H785" s="5">
        <v>24.73</v>
      </c>
      <c r="N785" s="25">
        <v>45198</v>
      </c>
      <c r="O785" s="3" t="s">
        <v>431</v>
      </c>
      <c r="P785" s="3"/>
      <c r="Q785" s="3"/>
      <c r="R785" s="18">
        <v>350</v>
      </c>
      <c r="S785" s="3"/>
      <c r="V785" s="17"/>
      <c r="X785" s="1" t="s">
        <v>24</v>
      </c>
      <c r="Y785" s="19">
        <f>IF(Y782&gt;0,Y783+Y782,Y783)</f>
        <v>120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" t="s">
        <v>9</v>
      </c>
      <c r="C786" s="20">
        <f>C809</f>
        <v>1201.0889999999999</v>
      </c>
      <c r="E786" s="4">
        <v>45183</v>
      </c>
      <c r="F786" s="3" t="s">
        <v>1459</v>
      </c>
      <c r="G786" s="3" t="s">
        <v>1460</v>
      </c>
      <c r="H786" s="5">
        <v>90</v>
      </c>
      <c r="I786" t="s">
        <v>521</v>
      </c>
      <c r="N786" s="25">
        <v>45203</v>
      </c>
      <c r="O786" s="3" t="s">
        <v>431</v>
      </c>
      <c r="P786" s="3"/>
      <c r="Q786" s="3"/>
      <c r="R786" s="18">
        <v>200</v>
      </c>
      <c r="S786" s="3"/>
      <c r="V786" s="17"/>
      <c r="X786" s="1" t="s">
        <v>9</v>
      </c>
      <c r="Y786" s="20">
        <f>Y809</f>
        <v>1032.7400000000018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6" t="s">
        <v>25</v>
      </c>
      <c r="C787" s="21">
        <f>C785-C786</f>
        <v>-613.64000000000192</v>
      </c>
      <c r="E787" s="4">
        <v>45187</v>
      </c>
      <c r="F787" s="3" t="s">
        <v>412</v>
      </c>
      <c r="G787" s="3" t="s">
        <v>200</v>
      </c>
      <c r="H787" s="5">
        <v>200</v>
      </c>
      <c r="N787" s="3"/>
      <c r="O787" s="3"/>
      <c r="P787" s="3"/>
      <c r="Q787" s="3"/>
      <c r="R787" s="18"/>
      <c r="S787" s="3"/>
      <c r="V787" s="17"/>
      <c r="X787" s="6" t="s">
        <v>8</v>
      </c>
      <c r="Y787" s="21">
        <f>Y785-Y786</f>
        <v>-912.74000000000183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ht="26.25">
      <c r="B788" s="218" t="str">
        <f>IF(C787&lt;0,"NO PAGAR","COBRAR")</f>
        <v>NO PAGAR</v>
      </c>
      <c r="C788" s="218"/>
      <c r="E788" s="4">
        <v>45189</v>
      </c>
      <c r="F788" s="3" t="s">
        <v>412</v>
      </c>
      <c r="G788" s="3" t="s">
        <v>200</v>
      </c>
      <c r="H788" s="5">
        <v>200</v>
      </c>
      <c r="N788" s="3"/>
      <c r="O788" s="3"/>
      <c r="P788" s="3"/>
      <c r="Q788" s="3"/>
      <c r="R788" s="18"/>
      <c r="S788" s="3"/>
      <c r="V788" s="17"/>
      <c r="X788" s="218" t="str">
        <f>IF(Y787&lt;0,"NO PAGAR","COBRAR")</f>
        <v>NO PAGAR</v>
      </c>
      <c r="Y788" s="218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210" t="s">
        <v>9</v>
      </c>
      <c r="C789" s="211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210" t="s">
        <v>9</v>
      </c>
      <c r="Y789" s="211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9" t="str">
        <f>IF(C823&lt;0,"SALDO A FAVOR","SALDO ADELANTAD0'")</f>
        <v>SALDO ADELANTAD0'</v>
      </c>
      <c r="C790" s="10" t="b">
        <f>IF(Y737&lt;=0,Y737*-1)</f>
        <v>0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9" t="str">
        <f>IF(C787&lt;0,"SALDO ADELANTADO","SALDO A FAVOR'")</f>
        <v>SALDO ADELANTADO</v>
      </c>
      <c r="Y790" s="10">
        <f>IF(C787&lt;=0,C787*-1)</f>
        <v>613.64000000000192</v>
      </c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10</v>
      </c>
      <c r="C791" s="10">
        <f>R800</f>
        <v>730.51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10</v>
      </c>
      <c r="Y791" s="10">
        <f>AN800</f>
        <v>340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11</v>
      </c>
      <c r="C792" s="10">
        <v>150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11</v>
      </c>
      <c r="Y792" s="10">
        <v>20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12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12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13</v>
      </c>
      <c r="C794" s="10">
        <v>20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13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14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14</v>
      </c>
      <c r="Y795" s="10">
        <v>59.1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15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15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16</v>
      </c>
      <c r="C797" s="10">
        <v>48.66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16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1507</v>
      </c>
      <c r="C798" s="10">
        <f>S805</f>
        <v>251.91900000000001</v>
      </c>
      <c r="E798" s="212" t="s">
        <v>7</v>
      </c>
      <c r="F798" s="213"/>
      <c r="G798" s="214"/>
      <c r="H798" s="5">
        <f>SUM(H784:H797)</f>
        <v>534.73</v>
      </c>
      <c r="N798" s="3"/>
      <c r="O798" s="3"/>
      <c r="P798" s="3"/>
      <c r="Q798" s="3"/>
      <c r="R798" s="18"/>
      <c r="S798" s="3"/>
      <c r="V798" s="17"/>
      <c r="X798" s="11" t="s">
        <v>17</v>
      </c>
      <c r="Y798" s="10"/>
      <c r="AA798" s="212" t="s">
        <v>7</v>
      </c>
      <c r="AB798" s="213"/>
      <c r="AC798" s="214"/>
      <c r="AD798" s="5">
        <f>SUM(AD784:AD797)</f>
        <v>120</v>
      </c>
      <c r="AJ798" s="3"/>
      <c r="AK798" s="3"/>
      <c r="AL798" s="3"/>
      <c r="AM798" s="3"/>
      <c r="AN798" s="18"/>
      <c r="AO798" s="3"/>
    </row>
    <row r="799" spans="2:41">
      <c r="B799" s="12"/>
      <c r="C799" s="10"/>
      <c r="E799" s="13"/>
      <c r="F799" s="13"/>
      <c r="G799" s="13"/>
      <c r="N799" s="3"/>
      <c r="O799" s="3"/>
      <c r="P799" s="3"/>
      <c r="Q799" s="3"/>
      <c r="R799" s="18"/>
      <c r="S799" s="3"/>
      <c r="V799" s="17"/>
      <c r="X799" s="12"/>
      <c r="Y799" s="10"/>
      <c r="AA799" s="13"/>
      <c r="AB799" s="13"/>
      <c r="AC799" s="13"/>
      <c r="AJ799" s="3"/>
      <c r="AK799" s="3"/>
      <c r="AL799" s="3"/>
      <c r="AM799" s="3"/>
      <c r="AN799" s="18"/>
      <c r="AO799" s="3"/>
    </row>
    <row r="800" spans="2:41">
      <c r="B800" s="12"/>
      <c r="C800" s="10"/>
      <c r="N800" s="212" t="s">
        <v>7</v>
      </c>
      <c r="O800" s="213"/>
      <c r="P800" s="213"/>
      <c r="Q800" s="214"/>
      <c r="R800" s="18">
        <f>SUM(R784:R799)</f>
        <v>730.51</v>
      </c>
      <c r="S800" s="3"/>
      <c r="V800" s="17"/>
      <c r="X800" s="12"/>
      <c r="Y800" s="10"/>
      <c r="AJ800" s="212" t="s">
        <v>7</v>
      </c>
      <c r="AK800" s="213"/>
      <c r="AL800" s="213"/>
      <c r="AM800" s="214"/>
      <c r="AN800" s="18">
        <f>SUM(AN784:AN799)</f>
        <v>340</v>
      </c>
      <c r="AO800" s="3"/>
    </row>
    <row r="801" spans="2:27">
      <c r="B801" s="12"/>
      <c r="C801" s="10"/>
      <c r="N801" s="125" t="s">
        <v>556</v>
      </c>
      <c r="O801" s="126">
        <v>45191.084108800002</v>
      </c>
      <c r="P801" s="125" t="s">
        <v>1485</v>
      </c>
      <c r="Q801" s="125" t="s">
        <v>474</v>
      </c>
      <c r="R801" s="127">
        <v>32.387999999999998</v>
      </c>
      <c r="S801" s="127">
        <v>56.679000000000002</v>
      </c>
      <c r="T801" s="130"/>
      <c r="V801" s="17"/>
      <c r="X801" s="12"/>
      <c r="Y801" s="10"/>
    </row>
    <row r="802" spans="2:27">
      <c r="B802" s="12"/>
      <c r="C802" s="10"/>
      <c r="N802" s="125" t="s">
        <v>556</v>
      </c>
      <c r="O802" s="126">
        <v>45192.417129629997</v>
      </c>
      <c r="P802" s="125" t="s">
        <v>1484</v>
      </c>
      <c r="Q802" s="125" t="s">
        <v>474</v>
      </c>
      <c r="R802" s="127">
        <v>39.56</v>
      </c>
      <c r="S802" s="127">
        <v>69.23</v>
      </c>
      <c r="T802" s="128" t="s">
        <v>80</v>
      </c>
      <c r="V802" s="17"/>
      <c r="X802" s="12"/>
      <c r="Y802" s="10"/>
    </row>
    <row r="803" spans="2:27">
      <c r="B803" s="12"/>
      <c r="C803" s="10"/>
      <c r="E803" s="14"/>
      <c r="N803" s="125" t="s">
        <v>556</v>
      </c>
      <c r="O803" s="126">
        <v>45189.589895830002</v>
      </c>
      <c r="P803" s="125" t="s">
        <v>1483</v>
      </c>
      <c r="Q803" s="125" t="s">
        <v>474</v>
      </c>
      <c r="R803" s="127">
        <v>34.290999999999997</v>
      </c>
      <c r="S803" s="127">
        <v>60.01</v>
      </c>
      <c r="T803" s="128" t="s">
        <v>80</v>
      </c>
      <c r="V803" s="17"/>
      <c r="X803" s="12"/>
      <c r="Y803" s="10"/>
      <c r="AA803" s="14"/>
    </row>
    <row r="804" spans="2:27">
      <c r="B804" s="12"/>
      <c r="C804" s="10"/>
      <c r="N804" s="125" t="s">
        <v>556</v>
      </c>
      <c r="O804" s="126">
        <v>45197.968854170002</v>
      </c>
      <c r="P804" s="125" t="s">
        <v>1482</v>
      </c>
      <c r="Q804" s="125" t="s">
        <v>474</v>
      </c>
      <c r="R804" s="127">
        <v>37.712000000000003</v>
      </c>
      <c r="S804" s="127">
        <v>66</v>
      </c>
      <c r="T804" s="128" t="s">
        <v>80</v>
      </c>
      <c r="V804" s="17"/>
      <c r="X804" s="12"/>
      <c r="Y804" s="10"/>
    </row>
    <row r="805" spans="2:27">
      <c r="B805" s="12"/>
      <c r="C805" s="10"/>
      <c r="S805" s="187">
        <f>SUM(S801:S804)</f>
        <v>251.91900000000001</v>
      </c>
      <c r="V805" s="17"/>
      <c r="X805" s="12"/>
      <c r="Y805" s="10"/>
    </row>
    <row r="806" spans="2:27">
      <c r="B806" s="12"/>
      <c r="C806" s="10"/>
      <c r="V806" s="17"/>
      <c r="X806" s="12"/>
      <c r="Y806" s="10"/>
    </row>
    <row r="807" spans="2:27">
      <c r="B807" s="12"/>
      <c r="C807" s="10"/>
      <c r="V807" s="17"/>
      <c r="X807" s="12"/>
      <c r="Y807" s="10"/>
    </row>
    <row r="808" spans="2:27">
      <c r="B808" s="11"/>
      <c r="C808" s="10"/>
      <c r="V808" s="17"/>
      <c r="X808" s="11"/>
      <c r="Y808" s="10"/>
    </row>
    <row r="809" spans="2:27">
      <c r="B809" s="15" t="s">
        <v>18</v>
      </c>
      <c r="C809" s="16">
        <f>SUM(C790:C808)</f>
        <v>1201.0889999999999</v>
      </c>
      <c r="V809" s="17"/>
      <c r="X809" s="15" t="s">
        <v>18</v>
      </c>
      <c r="Y809" s="16">
        <f>SUM(Y790:Y808)</f>
        <v>1032.7400000000018</v>
      </c>
    </row>
    <row r="810" spans="2:27">
      <c r="D810" t="s">
        <v>22</v>
      </c>
      <c r="E810" t="s">
        <v>21</v>
      </c>
      <c r="V810" s="17"/>
      <c r="Z810" t="s">
        <v>22</v>
      </c>
      <c r="AA810" t="s">
        <v>21</v>
      </c>
    </row>
    <row r="811" spans="2:27">
      <c r="E811" s="1" t="s">
        <v>19</v>
      </c>
      <c r="V811" s="17"/>
      <c r="AA811" s="1" t="s">
        <v>19</v>
      </c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1:43">
      <c r="V817" s="17"/>
    </row>
    <row r="818" spans="1:43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</row>
    <row r="819" spans="1:43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</row>
    <row r="820" spans="1:4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>
      <c r="V821" s="17"/>
    </row>
    <row r="822" spans="1:43">
      <c r="H822" s="216" t="s">
        <v>30</v>
      </c>
      <c r="I822" s="216"/>
      <c r="J822" s="216"/>
      <c r="V822" s="17"/>
      <c r="AA822" s="216" t="s">
        <v>31</v>
      </c>
      <c r="AB822" s="216"/>
      <c r="AC822" s="216"/>
    </row>
    <row r="823" spans="1:43">
      <c r="H823" s="216"/>
      <c r="I823" s="216"/>
      <c r="J823" s="216"/>
      <c r="V823" s="17"/>
      <c r="AA823" s="216"/>
      <c r="AB823" s="216"/>
      <c r="AC823" s="216"/>
    </row>
    <row r="824" spans="1:43">
      <c r="V824" s="17"/>
    </row>
    <row r="825" spans="1:43">
      <c r="V825" s="17"/>
    </row>
    <row r="826" spans="1:43" ht="23.25">
      <c r="B826" s="24" t="s">
        <v>70</v>
      </c>
      <c r="V826" s="17"/>
      <c r="X826" s="22" t="s">
        <v>70</v>
      </c>
    </row>
    <row r="827" spans="1:43" ht="26.25">
      <c r="B827" s="23" t="s">
        <v>32</v>
      </c>
      <c r="C827" s="20">
        <f>IF(X782="PAGADO",0,C787)</f>
        <v>-613.64000000000192</v>
      </c>
      <c r="E827" s="217" t="s">
        <v>356</v>
      </c>
      <c r="F827" s="217"/>
      <c r="G827" s="217"/>
      <c r="H827" s="217"/>
      <c r="V827" s="17"/>
      <c r="X827" s="23" t="s">
        <v>32</v>
      </c>
      <c r="Y827" s="20">
        <f>IF(B1624="PAGADO",0,C832)</f>
        <v>-1618.1800000000017</v>
      </c>
      <c r="AA827" s="217" t="s">
        <v>679</v>
      </c>
      <c r="AB827" s="217"/>
      <c r="AC827" s="217"/>
      <c r="AD827" s="217"/>
      <c r="AK827" s="239" t="s">
        <v>188</v>
      </c>
      <c r="AL827" s="239"/>
    </row>
    <row r="828" spans="1:43">
      <c r="B828" s="1" t="s">
        <v>0</v>
      </c>
      <c r="C828" s="19">
        <f>H843</f>
        <v>1315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730</v>
      </c>
      <c r="AA828" s="2" t="s">
        <v>1</v>
      </c>
      <c r="AB828" s="2" t="s">
        <v>2</v>
      </c>
      <c r="AC828" s="2" t="s">
        <v>3</v>
      </c>
      <c r="AD828" s="2" t="s">
        <v>4</v>
      </c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1:43">
      <c r="C829" s="20"/>
      <c r="E829" s="4">
        <v>45174</v>
      </c>
      <c r="F829" s="3" t="s">
        <v>397</v>
      </c>
      <c r="G829" s="3" t="s">
        <v>170</v>
      </c>
      <c r="H829" s="5">
        <v>330</v>
      </c>
      <c r="N829" s="25">
        <v>45216</v>
      </c>
      <c r="O829" s="3" t="s">
        <v>110</v>
      </c>
      <c r="P829" s="3"/>
      <c r="Q829" s="3"/>
      <c r="R829" s="18">
        <v>1550</v>
      </c>
      <c r="S829" s="3"/>
      <c r="V829" s="17"/>
      <c r="Y829" s="20"/>
      <c r="AA829" s="4">
        <v>45220</v>
      </c>
      <c r="AB829" s="3" t="s">
        <v>1570</v>
      </c>
      <c r="AC829" s="3" t="s">
        <v>203</v>
      </c>
      <c r="AD829" s="5">
        <v>580</v>
      </c>
      <c r="AJ829" s="25">
        <v>45222</v>
      </c>
      <c r="AK829" s="3" t="s">
        <v>110</v>
      </c>
      <c r="AL829" s="3"/>
      <c r="AM829" s="3">
        <v>1495</v>
      </c>
      <c r="AN829" s="18">
        <v>100</v>
      </c>
      <c r="AO829" s="3"/>
    </row>
    <row r="830" spans="1:43">
      <c r="B830" s="1" t="s">
        <v>24</v>
      </c>
      <c r="C830" s="19">
        <f>IF(C827&gt;0,C827+C828,C828)</f>
        <v>1315</v>
      </c>
      <c r="E830" s="4">
        <v>45184</v>
      </c>
      <c r="F830" s="3" t="s">
        <v>397</v>
      </c>
      <c r="G830" s="3" t="s">
        <v>200</v>
      </c>
      <c r="H830" s="5">
        <v>170</v>
      </c>
      <c r="N830" s="25">
        <v>45216</v>
      </c>
      <c r="O830" s="3" t="s">
        <v>1547</v>
      </c>
      <c r="P830" s="3"/>
      <c r="Q830" s="3"/>
      <c r="R830" s="18">
        <v>100</v>
      </c>
      <c r="S830" s="3"/>
      <c r="V830" s="17"/>
      <c r="X830" s="1" t="s">
        <v>24</v>
      </c>
      <c r="Y830" s="19">
        <f>IF(Y827&gt;0,Y827+Y828,Y828)</f>
        <v>730</v>
      </c>
      <c r="AA830" s="4">
        <v>45202</v>
      </c>
      <c r="AB830" s="3" t="s">
        <v>412</v>
      </c>
      <c r="AC830" s="3" t="s">
        <v>169</v>
      </c>
      <c r="AD830" s="5">
        <v>150</v>
      </c>
      <c r="AJ830" s="25">
        <v>45222</v>
      </c>
      <c r="AK830" s="3" t="s">
        <v>1385</v>
      </c>
      <c r="AL830" s="3"/>
      <c r="AM830" s="3"/>
      <c r="AN830" s="18">
        <v>100</v>
      </c>
      <c r="AO830" s="3"/>
    </row>
    <row r="831" spans="1:43">
      <c r="B831" s="1" t="s">
        <v>9</v>
      </c>
      <c r="C831" s="20">
        <f>C852</f>
        <v>2933.1800000000017</v>
      </c>
      <c r="E831" s="4">
        <v>45194</v>
      </c>
      <c r="F831" s="3" t="s">
        <v>412</v>
      </c>
      <c r="G831" s="3" t="s">
        <v>200</v>
      </c>
      <c r="H831" s="5">
        <v>200</v>
      </c>
      <c r="N831" s="3"/>
      <c r="O831" s="3"/>
      <c r="P831" s="3"/>
      <c r="Q831" s="3"/>
      <c r="R831" s="18"/>
      <c r="S831" s="3"/>
      <c r="V831" s="17"/>
      <c r="X831" s="1" t="s">
        <v>9</v>
      </c>
      <c r="Y831" s="20">
        <f>Y852</f>
        <v>2185.5300000000016</v>
      </c>
      <c r="AA831" s="4"/>
      <c r="AB831" s="3"/>
      <c r="AC831" s="3"/>
      <c r="AD831" s="5"/>
      <c r="AJ831" s="25">
        <v>45224</v>
      </c>
      <c r="AK831" s="3" t="s">
        <v>1587</v>
      </c>
      <c r="AL831" s="3"/>
      <c r="AM831" s="3"/>
      <c r="AN831" s="18">
        <v>100</v>
      </c>
      <c r="AO831" s="3"/>
    </row>
    <row r="832" spans="1:43">
      <c r="B832" s="6" t="s">
        <v>26</v>
      </c>
      <c r="C832" s="21">
        <f>C830-C831</f>
        <v>-1618.1800000000017</v>
      </c>
      <c r="E832" s="4">
        <v>45196</v>
      </c>
      <c r="F832" s="3" t="s">
        <v>412</v>
      </c>
      <c r="G832" s="3" t="s">
        <v>200</v>
      </c>
      <c r="H832" s="5">
        <v>200</v>
      </c>
      <c r="N832" s="3"/>
      <c r="O832" s="3"/>
      <c r="P832" s="3"/>
      <c r="Q832" s="3"/>
      <c r="R832" s="18"/>
      <c r="S832" s="3"/>
      <c r="V832" s="17"/>
      <c r="X832" s="6" t="s">
        <v>27</v>
      </c>
      <c r="Y832" s="21">
        <f>Y830-Y831</f>
        <v>-1455.5300000000016</v>
      </c>
      <c r="AA832" s="4"/>
      <c r="AB832" s="3"/>
      <c r="AC832" s="3"/>
      <c r="AD832" s="5"/>
      <c r="AJ832" s="25">
        <v>45225</v>
      </c>
      <c r="AK832" s="3" t="s">
        <v>110</v>
      </c>
      <c r="AL832" s="3"/>
      <c r="AM832" s="3"/>
      <c r="AN832" s="18">
        <v>200</v>
      </c>
      <c r="AO832" s="3"/>
    </row>
    <row r="833" spans="2:41" ht="23.25">
      <c r="B833" s="6"/>
      <c r="C833" s="7"/>
      <c r="E833" s="4">
        <v>45197</v>
      </c>
      <c r="F833" s="3" t="s">
        <v>412</v>
      </c>
      <c r="G833" s="3" t="s">
        <v>1552</v>
      </c>
      <c r="H833" s="5">
        <v>415</v>
      </c>
      <c r="N833" s="3"/>
      <c r="O833" s="3"/>
      <c r="P833" s="3"/>
      <c r="Q833" s="3"/>
      <c r="R833" s="18"/>
      <c r="S833" s="3"/>
      <c r="V833" s="17"/>
      <c r="X833" s="219" t="str">
        <f>IF(Y832&lt;0,"NO PAGAR","COBRAR'")</f>
        <v>NO PAGAR</v>
      </c>
      <c r="Y833" s="219"/>
      <c r="AA833" s="4"/>
      <c r="AB833" s="3"/>
      <c r="AC833" s="3"/>
      <c r="AD833" s="5"/>
      <c r="AJ833" s="25">
        <v>45225</v>
      </c>
      <c r="AK833" s="3" t="s">
        <v>110</v>
      </c>
      <c r="AL833" s="3"/>
      <c r="AM833" s="3"/>
      <c r="AN833" s="18">
        <v>67.349999999999994</v>
      </c>
      <c r="AO833" s="3"/>
    </row>
    <row r="834" spans="2:41" ht="23.25">
      <c r="B834" s="219" t="str">
        <f>IF(C832&lt;0,"NO PAGAR","COBRAR'")</f>
        <v>NO PAGAR</v>
      </c>
      <c r="C834" s="219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6"/>
      <c r="Y834" s="8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210" t="s">
        <v>9</v>
      </c>
      <c r="C835" s="211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210" t="s">
        <v>9</v>
      </c>
      <c r="Y835" s="211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9" t="str">
        <f>IF(Y787&lt;0,"SALDO ADELANTADO","SALDO A FAVOR '")</f>
        <v>SALDO ADELANTADO</v>
      </c>
      <c r="C836" s="10">
        <f>IF(Y787&lt;=0,Y787*-1)</f>
        <v>912.74000000000183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9" t="str">
        <f>IF(C832&lt;0,"SALDO ADELANTADO","SALDO A FAVOR'")</f>
        <v>SALDO ADELANTADO</v>
      </c>
      <c r="Y836" s="10">
        <f>IF(C832&lt;=0,C832*-1)</f>
        <v>1618.1800000000017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10</v>
      </c>
      <c r="C837" s="10">
        <f>R845</f>
        <v>1650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10</v>
      </c>
      <c r="Y837" s="10">
        <f>AN845</f>
        <v>567.35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11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11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12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12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13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13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14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14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15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15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16</v>
      </c>
      <c r="C843" s="10"/>
      <c r="E843" s="212" t="s">
        <v>7</v>
      </c>
      <c r="F843" s="213"/>
      <c r="G843" s="214"/>
      <c r="H843" s="5">
        <f>SUM(H829:H842)</f>
        <v>1315</v>
      </c>
      <c r="N843" s="3"/>
      <c r="O843" s="3"/>
      <c r="P843" s="3"/>
      <c r="Q843" s="3"/>
      <c r="R843" s="18"/>
      <c r="S843" s="3"/>
      <c r="V843" s="17"/>
      <c r="X843" s="11" t="s">
        <v>16</v>
      </c>
      <c r="Y843" s="10"/>
      <c r="AA843" s="212" t="s">
        <v>7</v>
      </c>
      <c r="AB843" s="213"/>
      <c r="AC843" s="214"/>
      <c r="AD843" s="5">
        <f>SUM(AD829:AD842)</f>
        <v>730</v>
      </c>
      <c r="AJ843" s="3"/>
      <c r="AK843" s="3"/>
      <c r="AL843" s="3"/>
      <c r="AM843" s="3"/>
      <c r="AN843" s="18"/>
      <c r="AO843" s="3"/>
    </row>
    <row r="844" spans="2:41">
      <c r="B844" s="11" t="s">
        <v>1560</v>
      </c>
      <c r="C844" s="10">
        <f>R851</f>
        <v>370.44</v>
      </c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1" t="s">
        <v>17</v>
      </c>
      <c r="Y844" s="10"/>
      <c r="AA844" s="13"/>
      <c r="AB844" s="13"/>
      <c r="AC844" s="13"/>
      <c r="AJ844" s="3"/>
      <c r="AK844" s="3"/>
      <c r="AL844" s="3"/>
      <c r="AM844" s="3"/>
      <c r="AN844" s="18"/>
      <c r="AO844" s="3"/>
    </row>
    <row r="845" spans="2:41">
      <c r="B845" s="12"/>
      <c r="C845" s="10"/>
      <c r="N845" s="212" t="s">
        <v>7</v>
      </c>
      <c r="O845" s="213"/>
      <c r="P845" s="213"/>
      <c r="Q845" s="214"/>
      <c r="R845" s="18">
        <f>SUM(R829:R844)</f>
        <v>1650</v>
      </c>
      <c r="S845" s="3"/>
      <c r="V845" s="17"/>
      <c r="X845" s="12"/>
      <c r="Y845" s="10"/>
      <c r="AJ845" s="212" t="s">
        <v>7</v>
      </c>
      <c r="AK845" s="213"/>
      <c r="AL845" s="213"/>
      <c r="AM845" s="214"/>
      <c r="AN845" s="18">
        <f>SUM(AN829:AN844)</f>
        <v>567.35</v>
      </c>
      <c r="AO845" s="3"/>
    </row>
    <row r="846" spans="2:41">
      <c r="B846" s="12"/>
      <c r="C846" s="10"/>
      <c r="N846" t="s">
        <v>1556</v>
      </c>
      <c r="O846" s="196">
        <v>44995</v>
      </c>
      <c r="P846" t="s">
        <v>556</v>
      </c>
      <c r="Q846" t="s">
        <v>474</v>
      </c>
      <c r="R846">
        <v>61.4</v>
      </c>
      <c r="S846">
        <v>35.082999999999998</v>
      </c>
      <c r="V846" s="17"/>
      <c r="X846" s="12"/>
      <c r="Y846" s="10"/>
    </row>
    <row r="847" spans="2:41">
      <c r="B847" s="12"/>
      <c r="C847" s="10"/>
      <c r="N847" t="s">
        <v>1556</v>
      </c>
      <c r="O847" s="196">
        <v>45056</v>
      </c>
      <c r="P847" t="s">
        <v>556</v>
      </c>
      <c r="Q847" t="s">
        <v>474</v>
      </c>
      <c r="R847">
        <v>57.277999999999999</v>
      </c>
      <c r="S847">
        <v>32.729999999999997</v>
      </c>
      <c r="V847" s="17"/>
      <c r="X847" s="12"/>
      <c r="Y847" s="10"/>
    </row>
    <row r="848" spans="2:41">
      <c r="B848" s="12"/>
      <c r="C848" s="10"/>
      <c r="E848" s="14"/>
      <c r="N848" t="s">
        <v>1556</v>
      </c>
      <c r="O848" s="196">
        <v>45087</v>
      </c>
      <c r="P848" t="s">
        <v>556</v>
      </c>
      <c r="Q848" t="s">
        <v>474</v>
      </c>
      <c r="R848">
        <v>89.001999999999995</v>
      </c>
      <c r="S848">
        <v>50.857999999999997</v>
      </c>
      <c r="V848" s="17"/>
      <c r="X848" s="12"/>
      <c r="Y848" s="10"/>
      <c r="AA848" s="14"/>
    </row>
    <row r="849" spans="2:29">
      <c r="B849" s="12"/>
      <c r="C849" s="10"/>
      <c r="N849" t="s">
        <v>1556</v>
      </c>
      <c r="O849" s="196">
        <v>45270</v>
      </c>
      <c r="P849" t="s">
        <v>556</v>
      </c>
      <c r="Q849" t="s">
        <v>474</v>
      </c>
      <c r="R849">
        <v>122</v>
      </c>
      <c r="S849">
        <v>69.715000000000003</v>
      </c>
      <c r="V849" s="17"/>
      <c r="X849" s="12"/>
      <c r="Y849" s="10"/>
      <c r="AB849" t="s">
        <v>22</v>
      </c>
      <c r="AC849" t="s">
        <v>21</v>
      </c>
    </row>
    <row r="850" spans="2:29">
      <c r="B850" s="12"/>
      <c r="C850" s="10"/>
      <c r="N850" t="s">
        <v>1556</v>
      </c>
      <c r="O850" s="196">
        <v>44936</v>
      </c>
      <c r="P850" t="s">
        <v>556</v>
      </c>
      <c r="Q850" t="s">
        <v>474</v>
      </c>
      <c r="R850">
        <v>40.76</v>
      </c>
      <c r="S850">
        <v>23.292999999999999</v>
      </c>
      <c r="V850" s="17"/>
      <c r="X850" s="12"/>
      <c r="Y850" s="10"/>
      <c r="AC850" s="1" t="s">
        <v>19</v>
      </c>
    </row>
    <row r="851" spans="2:29">
      <c r="B851" s="12"/>
      <c r="C851" s="10"/>
      <c r="R851">
        <f>SUM(R846:R850)</f>
        <v>370.44</v>
      </c>
      <c r="V851" s="17"/>
      <c r="X851" s="12"/>
      <c r="Y851" s="10"/>
    </row>
    <row r="852" spans="2:29">
      <c r="B852" s="15" t="s">
        <v>18</v>
      </c>
      <c r="C852" s="16">
        <f>SUM(C836:C851)</f>
        <v>2933.1800000000017</v>
      </c>
      <c r="D852" t="s">
        <v>22</v>
      </c>
      <c r="E852" t="s">
        <v>21</v>
      </c>
      <c r="V852" s="17"/>
      <c r="X852" s="15" t="s">
        <v>18</v>
      </c>
      <c r="Y852" s="16">
        <f>SUM(Y836:Y851)</f>
        <v>2185.5300000000016</v>
      </c>
    </row>
    <row r="853" spans="2:29">
      <c r="E853" s="1" t="s">
        <v>19</v>
      </c>
      <c r="V853" s="17"/>
    </row>
    <row r="854" spans="2:29">
      <c r="V854" s="17"/>
    </row>
    <row r="855" spans="2:29">
      <c r="V855" s="17"/>
    </row>
    <row r="856" spans="2:29">
      <c r="V856" s="17"/>
    </row>
    <row r="857" spans="2:29">
      <c r="V857" s="17"/>
    </row>
    <row r="858" spans="2:29">
      <c r="V858" s="17"/>
    </row>
    <row r="859" spans="2:29">
      <c r="V859" s="17"/>
    </row>
    <row r="860" spans="2:29">
      <c r="V860" s="17"/>
    </row>
    <row r="861" spans="2:29">
      <c r="V861" s="17"/>
    </row>
    <row r="862" spans="2:29">
      <c r="V862" s="17"/>
    </row>
    <row r="863" spans="2:29">
      <c r="V863" s="17"/>
    </row>
    <row r="864" spans="2:29">
      <c r="V864" s="17"/>
    </row>
    <row r="865" spans="2:41">
      <c r="V865" s="17"/>
    </row>
    <row r="866" spans="2:41">
      <c r="V866" s="17"/>
    </row>
    <row r="867" spans="2:41">
      <c r="V867" s="17"/>
      <c r="AC867" s="215" t="s">
        <v>29</v>
      </c>
      <c r="AD867" s="215"/>
      <c r="AE867" s="215"/>
    </row>
    <row r="868" spans="2:41">
      <c r="H868" s="216" t="s">
        <v>28</v>
      </c>
      <c r="I868" s="216"/>
      <c r="J868" s="216"/>
      <c r="V868" s="17"/>
      <c r="AC868" s="215"/>
      <c r="AD868" s="215"/>
      <c r="AE868" s="215"/>
    </row>
    <row r="869" spans="2:41">
      <c r="H869" s="216"/>
      <c r="I869" s="216"/>
      <c r="J869" s="216"/>
      <c r="V869" s="17"/>
      <c r="AC869" s="215"/>
      <c r="AD869" s="215"/>
      <c r="AE869" s="215"/>
    </row>
    <row r="870" spans="2:41">
      <c r="V870" s="17"/>
    </row>
    <row r="871" spans="2:41">
      <c r="V871" s="17"/>
    </row>
    <row r="872" spans="2:41" ht="23.25">
      <c r="B872" s="22" t="s">
        <v>71</v>
      </c>
      <c r="V872" s="17"/>
      <c r="X872" s="22" t="s">
        <v>71</v>
      </c>
    </row>
    <row r="873" spans="2:41" ht="23.25">
      <c r="B873" s="23" t="s">
        <v>32</v>
      </c>
      <c r="C873" s="20">
        <f>IF(X827="PAGADO",0,Y832)</f>
        <v>-1455.5300000000016</v>
      </c>
      <c r="E873" s="217" t="s">
        <v>356</v>
      </c>
      <c r="F873" s="217"/>
      <c r="G873" s="217"/>
      <c r="H873" s="217"/>
      <c r="V873" s="17"/>
      <c r="X873" s="23" t="s">
        <v>32</v>
      </c>
      <c r="Y873" s="20">
        <f>IF(B873="PAGADO",0,C878)</f>
        <v>-1716.7520000000013</v>
      </c>
      <c r="AA873" s="217" t="s">
        <v>356</v>
      </c>
      <c r="AB873" s="217"/>
      <c r="AC873" s="217"/>
      <c r="AD873" s="217"/>
    </row>
    <row r="874" spans="2:41">
      <c r="B874" s="1" t="s">
        <v>0</v>
      </c>
      <c r="C874" s="19">
        <f>H889</f>
        <v>520</v>
      </c>
      <c r="E874" s="2" t="s">
        <v>1</v>
      </c>
      <c r="F874" s="2" t="s">
        <v>2</v>
      </c>
      <c r="G874" s="2" t="s">
        <v>3</v>
      </c>
      <c r="H874" s="2" t="s">
        <v>4</v>
      </c>
      <c r="N874" s="2" t="s">
        <v>1</v>
      </c>
      <c r="O874" s="2" t="s">
        <v>5</v>
      </c>
      <c r="P874" s="2" t="s">
        <v>4</v>
      </c>
      <c r="Q874" s="2" t="s">
        <v>6</v>
      </c>
      <c r="R874" s="2" t="s">
        <v>7</v>
      </c>
      <c r="S874" s="3"/>
      <c r="V874" s="17"/>
      <c r="X874" s="1" t="s">
        <v>0</v>
      </c>
      <c r="Y874" s="19">
        <f>AD889</f>
        <v>1375</v>
      </c>
      <c r="AA874" s="2" t="s">
        <v>1</v>
      </c>
      <c r="AB874" s="2" t="s">
        <v>2</v>
      </c>
      <c r="AC874" s="2" t="s">
        <v>3</v>
      </c>
      <c r="AD874" s="2" t="s">
        <v>4</v>
      </c>
      <c r="AJ874" s="2" t="s">
        <v>1</v>
      </c>
      <c r="AK874" s="2" t="s">
        <v>5</v>
      </c>
      <c r="AL874" s="2" t="s">
        <v>4</v>
      </c>
      <c r="AM874" s="2" t="s">
        <v>6</v>
      </c>
      <c r="AN874" s="2" t="s">
        <v>7</v>
      </c>
      <c r="AO874" s="3"/>
    </row>
    <row r="875" spans="2:41">
      <c r="C875" s="20"/>
      <c r="E875" s="4">
        <v>45154</v>
      </c>
      <c r="F875" s="3" t="s">
        <v>516</v>
      </c>
      <c r="G875" s="3" t="s">
        <v>260</v>
      </c>
      <c r="H875" s="5">
        <v>160</v>
      </c>
      <c r="I875" t="s">
        <v>521</v>
      </c>
      <c r="N875" s="25">
        <v>45226</v>
      </c>
      <c r="O875" s="3" t="s">
        <v>110</v>
      </c>
      <c r="P875" s="3"/>
      <c r="Q875" s="3"/>
      <c r="R875" s="18">
        <v>125</v>
      </c>
      <c r="S875" s="3"/>
      <c r="V875" s="17"/>
      <c r="Y875" s="20"/>
      <c r="AA875" s="4">
        <v>45200</v>
      </c>
      <c r="AB875" s="3" t="s">
        <v>1206</v>
      </c>
      <c r="AC875" s="3" t="s">
        <v>1656</v>
      </c>
      <c r="AD875" s="5">
        <v>210</v>
      </c>
      <c r="AJ875" s="25">
        <v>45237</v>
      </c>
      <c r="AK875" s="3" t="s">
        <v>1641</v>
      </c>
      <c r="AL875" s="3"/>
      <c r="AM875" s="3"/>
      <c r="AN875" s="18">
        <v>50</v>
      </c>
      <c r="AO875" s="3"/>
    </row>
    <row r="876" spans="2:41">
      <c r="B876" s="1" t="s">
        <v>24</v>
      </c>
      <c r="C876" s="19">
        <f>IF(C873&gt;0,C873+C874,C874)</f>
        <v>520</v>
      </c>
      <c r="E876" s="4">
        <v>45156</v>
      </c>
      <c r="F876" s="3" t="s">
        <v>516</v>
      </c>
      <c r="G876" s="3" t="s">
        <v>260</v>
      </c>
      <c r="H876" s="5">
        <v>160</v>
      </c>
      <c r="I876" t="s">
        <v>521</v>
      </c>
      <c r="N876" s="25">
        <v>45227</v>
      </c>
      <c r="O876" s="3" t="s">
        <v>110</v>
      </c>
      <c r="P876" s="3"/>
      <c r="Q876" s="3"/>
      <c r="R876" s="18">
        <v>100</v>
      </c>
      <c r="S876" s="3"/>
      <c r="V876" s="17"/>
      <c r="X876" s="1" t="s">
        <v>24</v>
      </c>
      <c r="Y876" s="19">
        <f>IF(Y873&gt;0,Y874+Y873,Y874)</f>
        <v>1375</v>
      </c>
      <c r="AA876" s="4">
        <v>45210</v>
      </c>
      <c r="AB876" s="3" t="s">
        <v>1206</v>
      </c>
      <c r="AC876" s="3" t="s">
        <v>1212</v>
      </c>
      <c r="AD876" s="5">
        <v>285</v>
      </c>
      <c r="AJ876" s="25">
        <v>45240</v>
      </c>
      <c r="AK876" s="3" t="s">
        <v>110</v>
      </c>
      <c r="AL876" s="3"/>
      <c r="AM876" s="3"/>
      <c r="AN876" s="18">
        <v>100</v>
      </c>
      <c r="AO876" s="3"/>
    </row>
    <row r="877" spans="2:41">
      <c r="B877" s="1" t="s">
        <v>9</v>
      </c>
      <c r="C877" s="20">
        <f>C900</f>
        <v>2236.7520000000013</v>
      </c>
      <c r="E877" s="4">
        <v>45217</v>
      </c>
      <c r="F877" s="3" t="s">
        <v>412</v>
      </c>
      <c r="G877" s="3" t="s">
        <v>200</v>
      </c>
      <c r="H877" s="5">
        <v>200</v>
      </c>
      <c r="N877" s="3"/>
      <c r="O877" s="3"/>
      <c r="P877" s="3"/>
      <c r="Q877" s="3"/>
      <c r="R877" s="18"/>
      <c r="S877" s="3"/>
      <c r="V877" s="17"/>
      <c r="X877" s="1" t="s">
        <v>9</v>
      </c>
      <c r="Y877" s="20">
        <f>Y900</f>
        <v>1974.5120000000013</v>
      </c>
      <c r="AA877" s="4">
        <v>45211</v>
      </c>
      <c r="AB877" s="3" t="s">
        <v>1206</v>
      </c>
      <c r="AC877" s="3" t="s">
        <v>1212</v>
      </c>
      <c r="AD877" s="5">
        <v>285</v>
      </c>
      <c r="AJ877" s="3"/>
      <c r="AK877" s="3"/>
      <c r="AL877" s="3"/>
      <c r="AM877" s="3"/>
      <c r="AN877" s="18"/>
      <c r="AO877" s="3"/>
    </row>
    <row r="878" spans="2:41">
      <c r="B878" s="6" t="s">
        <v>25</v>
      </c>
      <c r="C878" s="21">
        <f>C876-C877</f>
        <v>-1716.7520000000013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6" t="s">
        <v>8</v>
      </c>
      <c r="Y878" s="21">
        <f>Y876-Y877</f>
        <v>-599.51200000000131</v>
      </c>
      <c r="AA878" s="4">
        <v>45218</v>
      </c>
      <c r="AB878" s="3" t="s">
        <v>1206</v>
      </c>
      <c r="AC878" s="3" t="s">
        <v>1212</v>
      </c>
      <c r="AD878" s="5">
        <v>285</v>
      </c>
      <c r="AJ878" s="3"/>
      <c r="AK878" s="3"/>
      <c r="AL878" s="3"/>
      <c r="AM878" s="3"/>
      <c r="AN878" s="18"/>
      <c r="AO878" s="3"/>
    </row>
    <row r="879" spans="2:41" ht="26.25">
      <c r="B879" s="218" t="str">
        <f>IF(C878&lt;0,"NO PAGAR","COBRAR")</f>
        <v>NO PAGAR</v>
      </c>
      <c r="C879" s="218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218" t="str">
        <f>IF(Y878&lt;0,"NO PAGAR","COBRAR")</f>
        <v>NO PAGAR</v>
      </c>
      <c r="Y879" s="218"/>
      <c r="AA879" s="4">
        <v>45225</v>
      </c>
      <c r="AB879" s="3" t="s">
        <v>1206</v>
      </c>
      <c r="AC879" s="3" t="s">
        <v>1656</v>
      </c>
      <c r="AD879" s="5">
        <v>310</v>
      </c>
      <c r="AJ879" s="3"/>
      <c r="AK879" s="3"/>
      <c r="AL879" s="3"/>
      <c r="AM879" s="3"/>
      <c r="AN879" s="18"/>
      <c r="AO879" s="3"/>
    </row>
    <row r="880" spans="2:41">
      <c r="B880" s="210" t="s">
        <v>9</v>
      </c>
      <c r="C880" s="211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210" t="s">
        <v>9</v>
      </c>
      <c r="Y880" s="211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9" t="str">
        <f>IF(C914&lt;0,"SALDO A FAVOR","SALDO ADELANTAD0'")</f>
        <v>SALDO ADELANTAD0'</v>
      </c>
      <c r="C881" s="10">
        <f>IF(Y832&lt;=0,Y832*-1)</f>
        <v>1455.5300000000016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9" t="str">
        <f>IF(C878&lt;0,"SALDO ADELANTADO","SALDO A FAVOR'")</f>
        <v>SALDO ADELANTADO</v>
      </c>
      <c r="Y881" s="10">
        <f>IF(C878&lt;=0,C878*-1)</f>
        <v>1716.7520000000013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10</v>
      </c>
      <c r="C882" s="10">
        <f>R891</f>
        <v>225</v>
      </c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10</v>
      </c>
      <c r="Y882" s="10">
        <f>AN891</f>
        <v>150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11</v>
      </c>
      <c r="C883" s="10">
        <v>170</v>
      </c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11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12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12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13</v>
      </c>
      <c r="C885" s="10">
        <v>20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13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14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14</v>
      </c>
      <c r="Y886" s="159">
        <v>59.1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15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15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16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1510</v>
      </c>
      <c r="Y888" s="10">
        <v>48.66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1637</v>
      </c>
      <c r="C889" s="10">
        <f>R897</f>
        <v>366.22199999999998</v>
      </c>
      <c r="E889" s="212" t="s">
        <v>7</v>
      </c>
      <c r="F889" s="213"/>
      <c r="G889" s="214"/>
      <c r="H889" s="5">
        <f>SUM(H875:H888)</f>
        <v>520</v>
      </c>
      <c r="N889" s="3"/>
      <c r="O889" s="3"/>
      <c r="P889" s="3"/>
      <c r="Q889" s="3"/>
      <c r="R889" s="18"/>
      <c r="S889" s="3"/>
      <c r="V889" s="17"/>
      <c r="X889" s="11" t="s">
        <v>17</v>
      </c>
      <c r="Y889" s="10"/>
      <c r="AA889" s="212" t="s">
        <v>7</v>
      </c>
      <c r="AB889" s="213"/>
      <c r="AC889" s="214"/>
      <c r="AD889" s="5">
        <f>SUM(AD875:AD888)</f>
        <v>1375</v>
      </c>
      <c r="AJ889" s="3"/>
      <c r="AK889" s="3"/>
      <c r="AL889" s="3"/>
      <c r="AM889" s="3"/>
      <c r="AN889" s="18"/>
      <c r="AO889" s="3"/>
    </row>
    <row r="890" spans="2:41">
      <c r="B890" s="12"/>
      <c r="C890" s="10"/>
      <c r="E890" s="13"/>
      <c r="F890" s="13"/>
      <c r="G890" s="13"/>
      <c r="N890" s="3"/>
      <c r="O890" s="3"/>
      <c r="P890" s="3"/>
      <c r="Q890" s="3"/>
      <c r="R890" s="18"/>
      <c r="S890" s="3"/>
      <c r="V890" s="17"/>
      <c r="X890" s="12"/>
      <c r="Y890" s="10"/>
      <c r="AA890" s="13"/>
      <c r="AB890" s="13"/>
      <c r="AC890" s="13"/>
      <c r="AJ890" s="3"/>
      <c r="AK890" s="3"/>
      <c r="AL890" s="3"/>
      <c r="AM890" s="3"/>
      <c r="AN890" s="18"/>
      <c r="AO890" s="3"/>
    </row>
    <row r="891" spans="2:41">
      <c r="B891" s="12"/>
      <c r="C891" s="10"/>
      <c r="N891" s="212" t="s">
        <v>7</v>
      </c>
      <c r="O891" s="213"/>
      <c r="P891" s="213"/>
      <c r="Q891" s="214"/>
      <c r="R891" s="18">
        <f>SUM(R875:R890)</f>
        <v>225</v>
      </c>
      <c r="S891" s="3"/>
      <c r="V891" s="17"/>
      <c r="X891" s="12"/>
      <c r="Y891" s="10"/>
      <c r="AJ891" s="212" t="s">
        <v>7</v>
      </c>
      <c r="AK891" s="213"/>
      <c r="AL891" s="213"/>
      <c r="AM891" s="214"/>
      <c r="AN891" s="18">
        <f>SUM(AN875:AN890)</f>
        <v>150</v>
      </c>
      <c r="AO891" s="3"/>
    </row>
    <row r="892" spans="2:41">
      <c r="B892" s="12"/>
      <c r="C892" s="10"/>
      <c r="N892" s="125" t="s">
        <v>556</v>
      </c>
      <c r="O892" s="125" t="s">
        <v>465</v>
      </c>
      <c r="P892" s="126">
        <v>45229.930682869999</v>
      </c>
      <c r="Q892" s="127">
        <v>25.385999999999999</v>
      </c>
      <c r="R892" s="127">
        <v>44.426000000000002</v>
      </c>
      <c r="V892" s="17"/>
      <c r="X892" s="12"/>
      <c r="Y892" s="10"/>
    </row>
    <row r="893" spans="2:41">
      <c r="B893" s="12"/>
      <c r="C893" s="10"/>
      <c r="N893" s="125" t="s">
        <v>556</v>
      </c>
      <c r="O893" s="125" t="s">
        <v>465</v>
      </c>
      <c r="P893" s="126">
        <v>45230.837129630003</v>
      </c>
      <c r="Q893" s="127">
        <v>40.575000000000003</v>
      </c>
      <c r="R893" s="127">
        <v>71.006</v>
      </c>
      <c r="V893" s="17"/>
      <c r="X893" s="12"/>
      <c r="Y893" s="10"/>
    </row>
    <row r="894" spans="2:41">
      <c r="B894" s="12"/>
      <c r="C894" s="10"/>
      <c r="E894" s="14"/>
      <c r="N894" s="125" t="s">
        <v>556</v>
      </c>
      <c r="O894" s="125" t="s">
        <v>468</v>
      </c>
      <c r="P894" s="126">
        <v>45217.445196760003</v>
      </c>
      <c r="Q894" s="127">
        <v>53.578000000000003</v>
      </c>
      <c r="R894" s="127">
        <v>93.76</v>
      </c>
      <c r="V894" s="17"/>
      <c r="X894" s="12"/>
      <c r="Y894" s="10"/>
      <c r="AA894" s="14"/>
    </row>
    <row r="895" spans="2:41">
      <c r="B895" s="12"/>
      <c r="C895" s="10"/>
      <c r="N895" s="125" t="s">
        <v>556</v>
      </c>
      <c r="O895" s="125" t="s">
        <v>468</v>
      </c>
      <c r="P895" s="126">
        <v>45222.489837959998</v>
      </c>
      <c r="Q895" s="127">
        <v>42.863999999999997</v>
      </c>
      <c r="R895" s="127">
        <v>75.010000000000005</v>
      </c>
      <c r="V895" s="17"/>
      <c r="X895" s="12"/>
      <c r="Y895" s="10"/>
    </row>
    <row r="896" spans="2:41">
      <c r="B896" s="12"/>
      <c r="C896" s="10"/>
      <c r="N896" s="125" t="s">
        <v>556</v>
      </c>
      <c r="O896" s="125" t="s">
        <v>468</v>
      </c>
      <c r="P896" s="126">
        <v>45226.790428239998</v>
      </c>
      <c r="Q896" s="127">
        <v>46.866</v>
      </c>
      <c r="R896" s="127">
        <v>82.02</v>
      </c>
      <c r="V896" s="17"/>
      <c r="X896" s="12"/>
      <c r="Y896" s="10"/>
    </row>
    <row r="897" spans="1:43">
      <c r="B897" s="12"/>
      <c r="C897" s="10"/>
      <c r="R897" s="187">
        <f>SUM(R892:R896)</f>
        <v>366.22199999999998</v>
      </c>
      <c r="V897" s="17"/>
      <c r="X897" s="12"/>
      <c r="Y897" s="10"/>
    </row>
    <row r="898" spans="1:43">
      <c r="B898" s="12"/>
      <c r="C898" s="10"/>
      <c r="V898" s="17"/>
      <c r="X898" s="12"/>
      <c r="Y898" s="10"/>
    </row>
    <row r="899" spans="1:43">
      <c r="B899" s="11"/>
      <c r="C899" s="10"/>
      <c r="V899" s="17"/>
      <c r="X899" s="11"/>
      <c r="Y899" s="10"/>
    </row>
    <row r="900" spans="1:43">
      <c r="B900" s="15" t="s">
        <v>18</v>
      </c>
      <c r="C900" s="16">
        <f>SUM(C881:C899)</f>
        <v>2236.7520000000013</v>
      </c>
      <c r="V900" s="17"/>
      <c r="X900" s="15" t="s">
        <v>18</v>
      </c>
      <c r="Y900" s="16">
        <f>SUM(Y881:Y899)</f>
        <v>1974.5120000000013</v>
      </c>
    </row>
    <row r="901" spans="1:43">
      <c r="D901" t="s">
        <v>22</v>
      </c>
      <c r="E901" t="s">
        <v>21</v>
      </c>
      <c r="V901" s="17"/>
      <c r="Z901" t="s">
        <v>22</v>
      </c>
      <c r="AA901" t="s">
        <v>21</v>
      </c>
    </row>
    <row r="902" spans="1:43">
      <c r="E902" s="1" t="s">
        <v>19</v>
      </c>
      <c r="V902" s="17"/>
      <c r="AA902" s="1" t="s">
        <v>19</v>
      </c>
    </row>
    <row r="903" spans="1:43">
      <c r="V903" s="17"/>
    </row>
    <row r="904" spans="1:43">
      <c r="V904" s="17"/>
    </row>
    <row r="905" spans="1:43">
      <c r="V905" s="17"/>
    </row>
    <row r="906" spans="1:43">
      <c r="V906" s="17"/>
    </row>
    <row r="907" spans="1:43">
      <c r="V907" s="17"/>
    </row>
    <row r="908" spans="1:43">
      <c r="V908" s="17"/>
    </row>
    <row r="909" spans="1:43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</row>
    <row r="910" spans="1:43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</row>
    <row r="911" spans="1:43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</row>
    <row r="912" spans="1:43">
      <c r="V912" s="17"/>
    </row>
    <row r="913" spans="2:41">
      <c r="H913" s="216" t="s">
        <v>30</v>
      </c>
      <c r="I913" s="216"/>
      <c r="J913" s="216"/>
      <c r="V913" s="17"/>
      <c r="AA913" s="216" t="s">
        <v>31</v>
      </c>
      <c r="AB913" s="216"/>
      <c r="AC913" s="216"/>
    </row>
    <row r="914" spans="2:41">
      <c r="H914" s="216"/>
      <c r="I914" s="216"/>
      <c r="J914" s="216"/>
      <c r="V914" s="17"/>
      <c r="AA914" s="216"/>
      <c r="AB914" s="216"/>
      <c r="AC914" s="216"/>
    </row>
    <row r="915" spans="2:41">
      <c r="V915" s="17"/>
    </row>
    <row r="916" spans="2:41">
      <c r="V916" s="17"/>
    </row>
    <row r="917" spans="2:41" ht="23.25">
      <c r="B917" s="24" t="s">
        <v>73</v>
      </c>
      <c r="V917" s="17"/>
      <c r="X917" s="22" t="s">
        <v>71</v>
      </c>
    </row>
    <row r="918" spans="2:41" ht="23.25">
      <c r="B918" s="23" t="s">
        <v>32</v>
      </c>
      <c r="C918" s="20">
        <f>IF(X873="PAGADO",0,Y878)</f>
        <v>-599.51200000000131</v>
      </c>
      <c r="E918" s="217" t="s">
        <v>356</v>
      </c>
      <c r="F918" s="217"/>
      <c r="G918" s="217"/>
      <c r="H918" s="217"/>
      <c r="V918" s="17"/>
      <c r="X918" s="23" t="s">
        <v>32</v>
      </c>
      <c r="Y918" s="20">
        <f>IF(B1718="PAGADO",0,C923)</f>
        <v>-1349.5120000000015</v>
      </c>
      <c r="AA918" s="217" t="s">
        <v>20</v>
      </c>
      <c r="AB918" s="217"/>
      <c r="AC918" s="217"/>
      <c r="AD918" s="217"/>
    </row>
    <row r="919" spans="2:41">
      <c r="B919" s="1" t="s">
        <v>0</v>
      </c>
      <c r="C919" s="19">
        <f>H934</f>
        <v>750</v>
      </c>
      <c r="E919" s="2" t="s">
        <v>1</v>
      </c>
      <c r="F919" s="2" t="s">
        <v>2</v>
      </c>
      <c r="G919" s="2" t="s">
        <v>3</v>
      </c>
      <c r="H919" s="2" t="s">
        <v>4</v>
      </c>
      <c r="N919" s="2" t="s">
        <v>1</v>
      </c>
      <c r="O919" s="2" t="s">
        <v>5</v>
      </c>
      <c r="P919" s="2" t="s">
        <v>4</v>
      </c>
      <c r="Q919" s="2" t="s">
        <v>6</v>
      </c>
      <c r="R919" s="2" t="s">
        <v>7</v>
      </c>
      <c r="S919" s="3"/>
      <c r="V919" s="17"/>
      <c r="X919" s="1" t="s">
        <v>0</v>
      </c>
      <c r="Y919" s="19">
        <f>AD934</f>
        <v>0</v>
      </c>
      <c r="AA919" s="2" t="s">
        <v>1</v>
      </c>
      <c r="AB919" s="2" t="s">
        <v>2</v>
      </c>
      <c r="AC919" s="2" t="s">
        <v>3</v>
      </c>
      <c r="AD919" s="2" t="s">
        <v>4</v>
      </c>
      <c r="AJ919" s="2" t="s">
        <v>1</v>
      </c>
      <c r="AK919" s="2" t="s">
        <v>5</v>
      </c>
      <c r="AL919" s="2" t="s">
        <v>4</v>
      </c>
      <c r="AM919" s="2" t="s">
        <v>6</v>
      </c>
      <c r="AN919" s="2" t="s">
        <v>7</v>
      </c>
      <c r="AO919" s="3"/>
    </row>
    <row r="920" spans="2:41">
      <c r="C920" s="20"/>
      <c r="E920" s="4">
        <v>45222</v>
      </c>
      <c r="F920" s="3" t="s">
        <v>412</v>
      </c>
      <c r="G920" s="3" t="s">
        <v>200</v>
      </c>
      <c r="H920" s="5">
        <v>200</v>
      </c>
      <c r="N920" s="25">
        <v>45244</v>
      </c>
      <c r="O920" s="3" t="s">
        <v>431</v>
      </c>
      <c r="P920" s="3"/>
      <c r="Q920" s="3"/>
      <c r="R920" s="18">
        <v>1500</v>
      </c>
      <c r="S920" s="3"/>
      <c r="V920" s="17"/>
      <c r="Y920" s="2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" t="s">
        <v>24</v>
      </c>
      <c r="C921" s="19">
        <f>IF(C918&gt;0,C918+C919,C919)</f>
        <v>750</v>
      </c>
      <c r="E921" s="4">
        <v>45226</v>
      </c>
      <c r="F921" s="3" t="s">
        <v>412</v>
      </c>
      <c r="G921" s="3" t="s">
        <v>200</v>
      </c>
      <c r="H921" s="5">
        <v>200</v>
      </c>
      <c r="N921" s="3"/>
      <c r="O921" s="3"/>
      <c r="P921" s="3"/>
      <c r="Q921" s="3"/>
      <c r="R921" s="18"/>
      <c r="S921" s="3"/>
      <c r="V921" s="17"/>
      <c r="X921" s="1" t="s">
        <v>24</v>
      </c>
      <c r="Y921" s="19">
        <f>IF(Y918&gt;0,Y918+Y919,Y919)</f>
        <v>0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" t="s">
        <v>9</v>
      </c>
      <c r="C922" s="20">
        <f>C946</f>
        <v>2099.5120000000015</v>
      </c>
      <c r="E922" s="4">
        <v>45198</v>
      </c>
      <c r="F922" s="3" t="s">
        <v>1222</v>
      </c>
      <c r="G922" s="3" t="s">
        <v>200</v>
      </c>
      <c r="H922" s="5">
        <v>210</v>
      </c>
      <c r="N922" s="3"/>
      <c r="O922" s="3"/>
      <c r="P922" s="3"/>
      <c r="Q922" s="3"/>
      <c r="R922" s="18"/>
      <c r="S922" s="3"/>
      <c r="V922" s="17"/>
      <c r="X922" s="1" t="s">
        <v>9</v>
      </c>
      <c r="Y922" s="20">
        <f>Y946</f>
        <v>1349.5120000000015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6" t="s">
        <v>26</v>
      </c>
      <c r="C923" s="21">
        <f>C921-C922</f>
        <v>-1349.5120000000015</v>
      </c>
      <c r="E923" s="4">
        <v>45170</v>
      </c>
      <c r="F923" s="3" t="s">
        <v>1682</v>
      </c>
      <c r="G923" s="3" t="s">
        <v>200</v>
      </c>
      <c r="H923" s="5">
        <v>140</v>
      </c>
      <c r="N923" s="3"/>
      <c r="O923" s="3"/>
      <c r="P923" s="3"/>
      <c r="Q923" s="3"/>
      <c r="R923" s="18"/>
      <c r="S923" s="3"/>
      <c r="V923" s="17"/>
      <c r="X923" s="6" t="s">
        <v>27</v>
      </c>
      <c r="Y923" s="21">
        <f>Y921-Y922</f>
        <v>-1349.5120000000015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ht="23.25">
      <c r="B924" s="6"/>
      <c r="C924" s="7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219" t="str">
        <f>IF(Y923&lt;0,"NO PAGAR","COBRAR'")</f>
        <v>NO PAGAR</v>
      </c>
      <c r="Y924" s="219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ht="23.25">
      <c r="B925" s="219" t="str">
        <f>IF(C923&lt;0,"NO PAGAR","COBRAR'")</f>
        <v>NO PAGAR</v>
      </c>
      <c r="C925" s="219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6"/>
      <c r="Y925" s="8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210" t="s">
        <v>9</v>
      </c>
      <c r="C926" s="211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210" t="s">
        <v>9</v>
      </c>
      <c r="Y926" s="211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9" t="str">
        <f>IF(Y878&lt;0,"SALDO ADELANTADO","SALDO A FAVOR '")</f>
        <v>SALDO ADELANTADO</v>
      </c>
      <c r="C927" s="10">
        <f>IF(Y878&lt;=0,Y878*-1)</f>
        <v>599.51200000000131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9" t="str">
        <f>IF(C923&lt;0,"SALDO ADELANTADO","SALDO A FAVOR'")</f>
        <v>SALDO ADELANTADO</v>
      </c>
      <c r="Y927" s="10">
        <f>IF(C923&lt;=0,C923*-1)</f>
        <v>1349.5120000000015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10</v>
      </c>
      <c r="C928" s="10">
        <f>R936</f>
        <v>1500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10</v>
      </c>
      <c r="Y928" s="10">
        <f>AN936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11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11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12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12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13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13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14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14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15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15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16</v>
      </c>
      <c r="C934" s="10"/>
      <c r="E934" s="212" t="s">
        <v>7</v>
      </c>
      <c r="F934" s="213"/>
      <c r="G934" s="214"/>
      <c r="H934" s="5">
        <f>SUM(H920:H933)</f>
        <v>750</v>
      </c>
      <c r="N934" s="3"/>
      <c r="O934" s="3"/>
      <c r="P934" s="3"/>
      <c r="Q934" s="3"/>
      <c r="R934" s="18"/>
      <c r="S934" s="3"/>
      <c r="V934" s="17"/>
      <c r="X934" s="11" t="s">
        <v>16</v>
      </c>
      <c r="Y934" s="10"/>
      <c r="AA934" s="212" t="s">
        <v>7</v>
      </c>
      <c r="AB934" s="213"/>
      <c r="AC934" s="214"/>
      <c r="AD934" s="5">
        <f>SUM(AD920:AD933)</f>
        <v>0</v>
      </c>
      <c r="AJ934" s="3"/>
      <c r="AK934" s="3"/>
      <c r="AL934" s="3"/>
      <c r="AM934" s="3"/>
      <c r="AN934" s="18"/>
      <c r="AO934" s="3"/>
    </row>
    <row r="935" spans="2:41">
      <c r="B935" s="11" t="s">
        <v>17</v>
      </c>
      <c r="C935" s="10"/>
      <c r="E935" s="13"/>
      <c r="F935" s="13"/>
      <c r="G935" s="13"/>
      <c r="N935" s="3"/>
      <c r="O935" s="3"/>
      <c r="P935" s="3"/>
      <c r="Q935" s="3"/>
      <c r="R935" s="18"/>
      <c r="S935" s="3"/>
      <c r="V935" s="17"/>
      <c r="X935" s="11" t="s">
        <v>17</v>
      </c>
      <c r="Y935" s="10"/>
      <c r="AA935" s="13"/>
      <c r="AB935" s="13"/>
      <c r="AC935" s="13"/>
      <c r="AJ935" s="3"/>
      <c r="AK935" s="3"/>
      <c r="AL935" s="3"/>
      <c r="AM935" s="3"/>
      <c r="AN935" s="18"/>
      <c r="AO935" s="3"/>
    </row>
    <row r="936" spans="2:41">
      <c r="B936" s="12"/>
      <c r="C936" s="10"/>
      <c r="N936" s="212" t="s">
        <v>7</v>
      </c>
      <c r="O936" s="213"/>
      <c r="P936" s="213"/>
      <c r="Q936" s="214"/>
      <c r="R936" s="18">
        <f>SUM(R920:R935)</f>
        <v>1500</v>
      </c>
      <c r="S936" s="3"/>
      <c r="V936" s="17"/>
      <c r="X936" s="12"/>
      <c r="Y936" s="10"/>
      <c r="AJ936" s="212" t="s">
        <v>7</v>
      </c>
      <c r="AK936" s="213"/>
      <c r="AL936" s="213"/>
      <c r="AM936" s="214"/>
      <c r="AN936" s="18">
        <f>SUM(AN920:AN935)</f>
        <v>0</v>
      </c>
      <c r="AO936" s="3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E939" s="14"/>
      <c r="V939" s="17"/>
      <c r="X939" s="12"/>
      <c r="Y939" s="10"/>
      <c r="AA939" s="14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2:31">
      <c r="B945" s="11"/>
      <c r="C945" s="10"/>
      <c r="V945" s="17"/>
      <c r="X945" s="11"/>
      <c r="Y945" s="10"/>
    </row>
    <row r="946" spans="2:31">
      <c r="B946" s="15" t="s">
        <v>18</v>
      </c>
      <c r="C946" s="16">
        <f>SUM(C927:C945)</f>
        <v>2099.5120000000015</v>
      </c>
      <c r="D946" t="s">
        <v>22</v>
      </c>
      <c r="E946" t="s">
        <v>21</v>
      </c>
      <c r="V946" s="17"/>
      <c r="X946" s="15" t="s">
        <v>18</v>
      </c>
      <c r="Y946" s="16">
        <f>SUM(Y927:Y945)</f>
        <v>1349.5120000000015</v>
      </c>
      <c r="Z946" t="s">
        <v>22</v>
      </c>
      <c r="AA946" t="s">
        <v>21</v>
      </c>
    </row>
    <row r="947" spans="2:31">
      <c r="E947" s="1" t="s">
        <v>19</v>
      </c>
      <c r="V947" s="17"/>
      <c r="AA947" s="1" t="s">
        <v>19</v>
      </c>
    </row>
    <row r="948" spans="2:31">
      <c r="V948" s="17"/>
    </row>
    <row r="949" spans="2:31">
      <c r="V949" s="17"/>
    </row>
    <row r="950" spans="2:31">
      <c r="V950" s="17"/>
    </row>
    <row r="951" spans="2:31">
      <c r="V951" s="17"/>
    </row>
    <row r="952" spans="2:31">
      <c r="V952" s="17"/>
    </row>
    <row r="953" spans="2:31">
      <c r="V953" s="17"/>
    </row>
    <row r="954" spans="2:31">
      <c r="V954" s="17"/>
    </row>
    <row r="955" spans="2:31">
      <c r="V955" s="17"/>
    </row>
    <row r="956" spans="2:31">
      <c r="V956" s="17"/>
    </row>
    <row r="957" spans="2:31">
      <c r="V957" s="17"/>
    </row>
    <row r="958" spans="2:31">
      <c r="V958" s="17"/>
    </row>
    <row r="959" spans="2:31">
      <c r="V959" s="17"/>
    </row>
    <row r="960" spans="2:31">
      <c r="V960" s="17"/>
      <c r="AC960" s="215" t="s">
        <v>29</v>
      </c>
      <c r="AD960" s="215"/>
      <c r="AE960" s="215"/>
    </row>
    <row r="961" spans="2:41">
      <c r="H961" s="216" t="s">
        <v>28</v>
      </c>
      <c r="I961" s="216"/>
      <c r="J961" s="216"/>
      <c r="V961" s="17"/>
      <c r="AC961" s="215"/>
      <c r="AD961" s="215"/>
      <c r="AE961" s="215"/>
    </row>
    <row r="962" spans="2:41">
      <c r="H962" s="216"/>
      <c r="I962" s="216"/>
      <c r="J962" s="216"/>
      <c r="V962" s="17"/>
      <c r="AC962" s="215"/>
      <c r="AD962" s="215"/>
      <c r="AE962" s="215"/>
    </row>
    <row r="963" spans="2:41">
      <c r="V963" s="17"/>
    </row>
    <row r="964" spans="2:41">
      <c r="V964" s="17"/>
    </row>
    <row r="965" spans="2:41" ht="23.25">
      <c r="B965" s="22" t="s">
        <v>72</v>
      </c>
      <c r="V965" s="17"/>
      <c r="X965" s="22" t="s">
        <v>74</v>
      </c>
    </row>
    <row r="966" spans="2:41" ht="23.25">
      <c r="B966" s="23" t="s">
        <v>32</v>
      </c>
      <c r="C966" s="20">
        <f>IF(X918="PAGADO",0,Y923)</f>
        <v>-1349.5120000000015</v>
      </c>
      <c r="E966" s="217" t="s">
        <v>20</v>
      </c>
      <c r="F966" s="217"/>
      <c r="G966" s="217"/>
      <c r="H966" s="217"/>
      <c r="V966" s="17"/>
      <c r="X966" s="23" t="s">
        <v>32</v>
      </c>
      <c r="Y966" s="20">
        <f>IF(B966="PAGADO",0,C971)</f>
        <v>-1349.5120000000015</v>
      </c>
      <c r="AA966" s="217" t="s">
        <v>20</v>
      </c>
      <c r="AB966" s="217"/>
      <c r="AC966" s="217"/>
      <c r="AD966" s="217"/>
    </row>
    <row r="967" spans="2:41">
      <c r="B967" s="1" t="s">
        <v>0</v>
      </c>
      <c r="C967" s="19">
        <f>H982</f>
        <v>0</v>
      </c>
      <c r="E967" s="2" t="s">
        <v>1</v>
      </c>
      <c r="F967" s="2" t="s">
        <v>2</v>
      </c>
      <c r="G967" s="2" t="s">
        <v>3</v>
      </c>
      <c r="H967" s="2" t="s">
        <v>4</v>
      </c>
      <c r="N967" s="2" t="s">
        <v>1</v>
      </c>
      <c r="O967" s="2" t="s">
        <v>5</v>
      </c>
      <c r="P967" s="2" t="s">
        <v>4</v>
      </c>
      <c r="Q967" s="2" t="s">
        <v>6</v>
      </c>
      <c r="R967" s="2" t="s">
        <v>7</v>
      </c>
      <c r="S967" s="3"/>
      <c r="V967" s="17"/>
      <c r="X967" s="1" t="s">
        <v>0</v>
      </c>
      <c r="Y967" s="19">
        <f>AD982</f>
        <v>0</v>
      </c>
      <c r="AA967" s="2" t="s">
        <v>1</v>
      </c>
      <c r="AB967" s="2" t="s">
        <v>2</v>
      </c>
      <c r="AC967" s="2" t="s">
        <v>3</v>
      </c>
      <c r="AD967" s="2" t="s">
        <v>4</v>
      </c>
      <c r="AJ967" s="2" t="s">
        <v>1</v>
      </c>
      <c r="AK967" s="2" t="s">
        <v>5</v>
      </c>
      <c r="AL967" s="2" t="s">
        <v>4</v>
      </c>
      <c r="AM967" s="2" t="s">
        <v>6</v>
      </c>
      <c r="AN967" s="2" t="s">
        <v>7</v>
      </c>
      <c r="AO967" s="3"/>
    </row>
    <row r="968" spans="2:41">
      <c r="C968" s="2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Y968" s="2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" t="s">
        <v>24</v>
      </c>
      <c r="C969" s="19">
        <f>IF(C966&gt;0,C966+C967,C967)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" t="s">
        <v>24</v>
      </c>
      <c r="Y969" s="19">
        <f>IF(Y966&gt;0,Y966+Y967,Y967)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" t="s">
        <v>9</v>
      </c>
      <c r="C970" s="20">
        <f>C993</f>
        <v>1349.5120000000015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" t="s">
        <v>9</v>
      </c>
      <c r="Y970" s="20">
        <f>Y993</f>
        <v>1349.5120000000015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6" t="s">
        <v>25</v>
      </c>
      <c r="C971" s="21">
        <f>C969-C970</f>
        <v>-1349.5120000000015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6" t="s">
        <v>8</v>
      </c>
      <c r="Y971" s="21">
        <f>Y969-Y970</f>
        <v>-1349.5120000000015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ht="26.25">
      <c r="B972" s="218" t="str">
        <f>IF(C971&lt;0,"NO PAGAR","COBRAR")</f>
        <v>NO PAGAR</v>
      </c>
      <c r="C972" s="218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218" t="str">
        <f>IF(Y971&lt;0,"NO PAGAR","COBRAR")</f>
        <v>NO PAGAR</v>
      </c>
      <c r="Y972" s="218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210" t="s">
        <v>9</v>
      </c>
      <c r="C973" s="211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210" t="s">
        <v>9</v>
      </c>
      <c r="Y973" s="211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9" t="str">
        <f>IF(C1007&lt;0,"SALDO A FAVOR","SALDO ADELANTAD0'")</f>
        <v>SALDO ADELANTAD0'</v>
      </c>
      <c r="C974" s="10">
        <f>IF(Y918&lt;=0,Y918*-1)</f>
        <v>1349.5120000000015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9" t="str">
        <f>IF(C971&lt;0,"SALDO ADELANTADO","SALDO A FAVOR'")</f>
        <v>SALDO ADELANTADO</v>
      </c>
      <c r="Y974" s="10">
        <f>IF(C971&lt;=0,C971*-1)</f>
        <v>1349.5120000000015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10</v>
      </c>
      <c r="C975" s="10">
        <f>R984</f>
        <v>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10</v>
      </c>
      <c r="Y975" s="10">
        <f>AN984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11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11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12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12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13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13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14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14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15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15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16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16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17</v>
      </c>
      <c r="C982" s="10"/>
      <c r="E982" s="212" t="s">
        <v>7</v>
      </c>
      <c r="F982" s="213"/>
      <c r="G982" s="214"/>
      <c r="H982" s="5">
        <f>SUM(H968:H981)</f>
        <v>0</v>
      </c>
      <c r="N982" s="3"/>
      <c r="O982" s="3"/>
      <c r="P982" s="3"/>
      <c r="Q982" s="3"/>
      <c r="R982" s="18"/>
      <c r="S982" s="3"/>
      <c r="V982" s="17"/>
      <c r="X982" s="11" t="s">
        <v>17</v>
      </c>
      <c r="Y982" s="10"/>
      <c r="AA982" s="212" t="s">
        <v>7</v>
      </c>
      <c r="AB982" s="213"/>
      <c r="AC982" s="214"/>
      <c r="AD982" s="5">
        <f>SUM(AD968:AD981)</f>
        <v>0</v>
      </c>
      <c r="AJ982" s="3"/>
      <c r="AK982" s="3"/>
      <c r="AL982" s="3"/>
      <c r="AM982" s="3"/>
      <c r="AN982" s="18"/>
      <c r="AO982" s="3"/>
    </row>
    <row r="983" spans="2:41">
      <c r="B983" s="12"/>
      <c r="C983" s="10"/>
      <c r="E983" s="13"/>
      <c r="F983" s="13"/>
      <c r="G983" s="13"/>
      <c r="N983" s="3"/>
      <c r="O983" s="3"/>
      <c r="P983" s="3"/>
      <c r="Q983" s="3"/>
      <c r="R983" s="18"/>
      <c r="S983" s="3"/>
      <c r="V983" s="17"/>
      <c r="X983" s="12"/>
      <c r="Y983" s="10"/>
      <c r="AA983" s="13"/>
      <c r="AB983" s="13"/>
      <c r="AC983" s="13"/>
      <c r="AJ983" s="3"/>
      <c r="AK983" s="3"/>
      <c r="AL983" s="3"/>
      <c r="AM983" s="3"/>
      <c r="AN983" s="18"/>
      <c r="AO983" s="3"/>
    </row>
    <row r="984" spans="2:41">
      <c r="B984" s="12"/>
      <c r="C984" s="10"/>
      <c r="N984" s="212" t="s">
        <v>7</v>
      </c>
      <c r="O984" s="213"/>
      <c r="P984" s="213"/>
      <c r="Q984" s="214"/>
      <c r="R984" s="18">
        <f>SUM(R968:R983)</f>
        <v>0</v>
      </c>
      <c r="S984" s="3"/>
      <c r="V984" s="17"/>
      <c r="X984" s="12"/>
      <c r="Y984" s="10"/>
      <c r="AJ984" s="212" t="s">
        <v>7</v>
      </c>
      <c r="AK984" s="213"/>
      <c r="AL984" s="213"/>
      <c r="AM984" s="214"/>
      <c r="AN984" s="18">
        <f>SUM(AN968:AN983)</f>
        <v>0</v>
      </c>
      <c r="AO984" s="3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E987" s="14"/>
      <c r="V987" s="17"/>
      <c r="X987" s="12"/>
      <c r="Y987" s="10"/>
      <c r="AA987" s="14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V991" s="17"/>
      <c r="X991" s="12"/>
      <c r="Y991" s="10"/>
    </row>
    <row r="992" spans="2:41">
      <c r="B992" s="11"/>
      <c r="C992" s="10"/>
      <c r="V992" s="17"/>
      <c r="X992" s="11"/>
      <c r="Y992" s="10"/>
    </row>
    <row r="993" spans="1:43">
      <c r="B993" s="15" t="s">
        <v>18</v>
      </c>
      <c r="C993" s="16">
        <f>SUM(C974:C992)</f>
        <v>1349.5120000000015</v>
      </c>
      <c r="V993" s="17"/>
      <c r="X993" s="15" t="s">
        <v>18</v>
      </c>
      <c r="Y993" s="16">
        <f>SUM(Y974:Y992)</f>
        <v>1349.5120000000015</v>
      </c>
    </row>
    <row r="994" spans="1:43">
      <c r="D994" t="s">
        <v>22</v>
      </c>
      <c r="E994" t="s">
        <v>21</v>
      </c>
      <c r="V994" s="17"/>
      <c r="Z994" t="s">
        <v>22</v>
      </c>
      <c r="AA994" t="s">
        <v>21</v>
      </c>
    </row>
    <row r="995" spans="1:43">
      <c r="E995" s="1" t="s">
        <v>19</v>
      </c>
      <c r="V995" s="17"/>
      <c r="AA995" s="1" t="s">
        <v>19</v>
      </c>
    </row>
    <row r="996" spans="1:43">
      <c r="V996" s="17"/>
    </row>
    <row r="997" spans="1:43">
      <c r="V997" s="17"/>
    </row>
    <row r="998" spans="1:43">
      <c r="V998" s="17"/>
    </row>
    <row r="999" spans="1:43">
      <c r="V999" s="17"/>
    </row>
    <row r="1000" spans="1:43">
      <c r="V1000" s="17"/>
    </row>
    <row r="1001" spans="1:43">
      <c r="V1001" s="17"/>
    </row>
    <row r="1002" spans="1:43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</row>
    <row r="1003" spans="1:43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</row>
    <row r="1004" spans="1:43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</row>
    <row r="1005" spans="1:43">
      <c r="V1005" s="17"/>
    </row>
    <row r="1006" spans="1:43">
      <c r="H1006" s="216" t="s">
        <v>30</v>
      </c>
      <c r="I1006" s="216"/>
      <c r="J1006" s="216"/>
      <c r="V1006" s="17"/>
      <c r="AA1006" s="216" t="s">
        <v>31</v>
      </c>
      <c r="AB1006" s="216"/>
      <c r="AC1006" s="216"/>
    </row>
    <row r="1007" spans="1:43">
      <c r="H1007" s="216"/>
      <c r="I1007" s="216"/>
      <c r="J1007" s="216"/>
      <c r="V1007" s="17"/>
      <c r="AA1007" s="216"/>
      <c r="AB1007" s="216"/>
      <c r="AC1007" s="216"/>
    </row>
    <row r="1008" spans="1:43">
      <c r="V1008" s="17"/>
    </row>
    <row r="1009" spans="2:41">
      <c r="V1009" s="17"/>
    </row>
    <row r="1010" spans="2:41" ht="23.25">
      <c r="B1010" s="24" t="s">
        <v>72</v>
      </c>
      <c r="V1010" s="17"/>
      <c r="X1010" s="22" t="s">
        <v>72</v>
      </c>
    </row>
    <row r="1011" spans="2:41" ht="23.25">
      <c r="B1011" s="23" t="s">
        <v>32</v>
      </c>
      <c r="C1011" s="20">
        <f>IF(X966="PAGADO",0,C971)</f>
        <v>-1349.5120000000015</v>
      </c>
      <c r="E1011" s="217" t="s">
        <v>20</v>
      </c>
      <c r="F1011" s="217"/>
      <c r="G1011" s="217"/>
      <c r="H1011" s="217"/>
      <c r="V1011" s="17"/>
      <c r="X1011" s="23" t="s">
        <v>32</v>
      </c>
      <c r="Y1011" s="20">
        <f>IF(B1811="PAGADO",0,C1016)</f>
        <v>-1349.5120000000015</v>
      </c>
      <c r="AA1011" s="217" t="s">
        <v>20</v>
      </c>
      <c r="AB1011" s="217"/>
      <c r="AC1011" s="217"/>
      <c r="AD1011" s="217"/>
    </row>
    <row r="1012" spans="2:41">
      <c r="B1012" s="1" t="s">
        <v>0</v>
      </c>
      <c r="C1012" s="19">
        <f>H1027</f>
        <v>0</v>
      </c>
      <c r="E1012" s="2" t="s">
        <v>1</v>
      </c>
      <c r="F1012" s="2" t="s">
        <v>2</v>
      </c>
      <c r="G1012" s="2" t="s">
        <v>3</v>
      </c>
      <c r="H1012" s="2" t="s">
        <v>4</v>
      </c>
      <c r="N1012" s="2" t="s">
        <v>1</v>
      </c>
      <c r="O1012" s="2" t="s">
        <v>5</v>
      </c>
      <c r="P1012" s="2" t="s">
        <v>4</v>
      </c>
      <c r="Q1012" s="2" t="s">
        <v>6</v>
      </c>
      <c r="R1012" s="2" t="s">
        <v>7</v>
      </c>
      <c r="S1012" s="3"/>
      <c r="V1012" s="17"/>
      <c r="X1012" s="1" t="s">
        <v>0</v>
      </c>
      <c r="Y1012" s="19">
        <f>AD1027</f>
        <v>0</v>
      </c>
      <c r="AA1012" s="2" t="s">
        <v>1</v>
      </c>
      <c r="AB1012" s="2" t="s">
        <v>2</v>
      </c>
      <c r="AC1012" s="2" t="s">
        <v>3</v>
      </c>
      <c r="AD1012" s="2" t="s">
        <v>4</v>
      </c>
      <c r="AJ1012" s="2" t="s">
        <v>1</v>
      </c>
      <c r="AK1012" s="2" t="s">
        <v>5</v>
      </c>
      <c r="AL1012" s="2" t="s">
        <v>4</v>
      </c>
      <c r="AM1012" s="2" t="s">
        <v>6</v>
      </c>
      <c r="AN1012" s="2" t="s">
        <v>7</v>
      </c>
      <c r="AO1012" s="3"/>
    </row>
    <row r="1013" spans="2:41">
      <c r="C1013" s="2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Y1013" s="2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" t="s">
        <v>24</v>
      </c>
      <c r="C1014" s="19">
        <f>IF(C1011&gt;0,C1011+C1012,C1012)</f>
        <v>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" t="s">
        <v>24</v>
      </c>
      <c r="Y1014" s="19">
        <f>IF(Y1011&gt;0,Y1011+Y1012,Y1012)</f>
        <v>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" t="s">
        <v>9</v>
      </c>
      <c r="C1015" s="20">
        <f>C1039</f>
        <v>1349.5120000000015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9</v>
      </c>
      <c r="Y1015" s="20">
        <f>Y1039</f>
        <v>1349.5120000000015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6" t="s">
        <v>26</v>
      </c>
      <c r="C1016" s="21">
        <f>C1014-C1015</f>
        <v>-1349.5120000000015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6" t="s">
        <v>27</v>
      </c>
      <c r="Y1016" s="21">
        <f>Y1014-Y1015</f>
        <v>-1349.5120000000015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ht="23.25">
      <c r="B1017" s="6"/>
      <c r="C1017" s="7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219" t="str">
        <f>IF(Y1016&lt;0,"NO PAGAR","COBRAR'")</f>
        <v>NO PAGAR</v>
      </c>
      <c r="Y1017" s="219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ht="23.25">
      <c r="B1018" s="219" t="str">
        <f>IF(C1016&lt;0,"NO PAGAR","COBRAR'")</f>
        <v>NO PAGAR</v>
      </c>
      <c r="C1018" s="219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6"/>
      <c r="Y1018" s="8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210" t="s">
        <v>9</v>
      </c>
      <c r="C1019" s="211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210" t="s">
        <v>9</v>
      </c>
      <c r="Y1019" s="211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9" t="str">
        <f>IF(Y971&lt;0,"SALDO ADELANTADO","SALDO A FAVOR '")</f>
        <v>SALDO ADELANTADO</v>
      </c>
      <c r="C1020" s="10">
        <f>IF(Y971&lt;=0,Y971*-1)</f>
        <v>1349.5120000000015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9" t="str">
        <f>IF(C1016&lt;0,"SALDO ADELANTADO","SALDO A FAVOR'")</f>
        <v>SALDO ADELANTADO</v>
      </c>
      <c r="Y1020" s="10">
        <f>IF(C1016&lt;=0,C1016*-1)</f>
        <v>1349.5120000000015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10</v>
      </c>
      <c r="C1021" s="10">
        <f>R1029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10</v>
      </c>
      <c r="Y1021" s="10">
        <f>AN1029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11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11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12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12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13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13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14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14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15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15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16</v>
      </c>
      <c r="C1027" s="10"/>
      <c r="E1027" s="212" t="s">
        <v>7</v>
      </c>
      <c r="F1027" s="213"/>
      <c r="G1027" s="214"/>
      <c r="H1027" s="5">
        <f>SUM(H1013:H1026)</f>
        <v>0</v>
      </c>
      <c r="N1027" s="3"/>
      <c r="O1027" s="3"/>
      <c r="P1027" s="3"/>
      <c r="Q1027" s="3"/>
      <c r="R1027" s="18"/>
      <c r="S1027" s="3"/>
      <c r="V1027" s="17"/>
      <c r="X1027" s="11" t="s">
        <v>16</v>
      </c>
      <c r="Y1027" s="10"/>
      <c r="AA1027" s="212" t="s">
        <v>7</v>
      </c>
      <c r="AB1027" s="213"/>
      <c r="AC1027" s="214"/>
      <c r="AD1027" s="5">
        <f>SUM(AD1013:AD1026)</f>
        <v>0</v>
      </c>
      <c r="AJ1027" s="3"/>
      <c r="AK1027" s="3"/>
      <c r="AL1027" s="3"/>
      <c r="AM1027" s="3"/>
      <c r="AN1027" s="18"/>
      <c r="AO1027" s="3"/>
    </row>
    <row r="1028" spans="2:41">
      <c r="B1028" s="11" t="s">
        <v>17</v>
      </c>
      <c r="C1028" s="10"/>
      <c r="E1028" s="13"/>
      <c r="F1028" s="13"/>
      <c r="G1028" s="13"/>
      <c r="N1028" s="3"/>
      <c r="O1028" s="3"/>
      <c r="P1028" s="3"/>
      <c r="Q1028" s="3"/>
      <c r="R1028" s="18"/>
      <c r="S1028" s="3"/>
      <c r="V1028" s="17"/>
      <c r="X1028" s="11" t="s">
        <v>17</v>
      </c>
      <c r="Y1028" s="10"/>
      <c r="AA1028" s="13"/>
      <c r="AB1028" s="13"/>
      <c r="AC1028" s="13"/>
      <c r="AJ1028" s="3"/>
      <c r="AK1028" s="3"/>
      <c r="AL1028" s="3"/>
      <c r="AM1028" s="3"/>
      <c r="AN1028" s="18"/>
      <c r="AO1028" s="3"/>
    </row>
    <row r="1029" spans="2:41">
      <c r="B1029" s="12"/>
      <c r="C1029" s="10"/>
      <c r="N1029" s="212" t="s">
        <v>7</v>
      </c>
      <c r="O1029" s="213"/>
      <c r="P1029" s="213"/>
      <c r="Q1029" s="214"/>
      <c r="R1029" s="18">
        <f>SUM(R1013:R1028)</f>
        <v>0</v>
      </c>
      <c r="S1029" s="3"/>
      <c r="V1029" s="17"/>
      <c r="X1029" s="12"/>
      <c r="Y1029" s="10"/>
      <c r="AJ1029" s="212" t="s">
        <v>7</v>
      </c>
      <c r="AK1029" s="213"/>
      <c r="AL1029" s="213"/>
      <c r="AM1029" s="214"/>
      <c r="AN1029" s="18">
        <f>SUM(AN1013:AN1028)</f>
        <v>0</v>
      </c>
      <c r="AO1029" s="3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E1032" s="14"/>
      <c r="V1032" s="17"/>
      <c r="X1032" s="12"/>
      <c r="Y1032" s="10"/>
      <c r="AA1032" s="14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1"/>
      <c r="C1038" s="10"/>
      <c r="V1038" s="17"/>
      <c r="X1038" s="11"/>
      <c r="Y1038" s="10"/>
    </row>
    <row r="1039" spans="2:41">
      <c r="B1039" s="15" t="s">
        <v>18</v>
      </c>
      <c r="C1039" s="16">
        <f>SUM(C1020:C1038)</f>
        <v>1349.5120000000015</v>
      </c>
      <c r="D1039" t="s">
        <v>22</v>
      </c>
      <c r="E1039" t="s">
        <v>21</v>
      </c>
      <c r="V1039" s="17"/>
      <c r="X1039" s="15" t="s">
        <v>18</v>
      </c>
      <c r="Y1039" s="16">
        <f>SUM(Y1020:Y1038)</f>
        <v>1349.5120000000015</v>
      </c>
      <c r="Z1039" t="s">
        <v>22</v>
      </c>
      <c r="AA1039" t="s">
        <v>21</v>
      </c>
    </row>
    <row r="1040" spans="2:41">
      <c r="E1040" s="1" t="s">
        <v>19</v>
      </c>
      <c r="V1040" s="17"/>
      <c r="AA1040" s="1" t="s">
        <v>19</v>
      </c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</sheetData>
  <mergeCells count="294">
    <mergeCell ref="E982:G982"/>
    <mergeCell ref="AA982:AC982"/>
    <mergeCell ref="N984:Q984"/>
    <mergeCell ref="AJ984:AM984"/>
    <mergeCell ref="H1006:J1007"/>
    <mergeCell ref="AA1006:AC1007"/>
    <mergeCell ref="E966:H966"/>
    <mergeCell ref="AA966:AD966"/>
    <mergeCell ref="B972:C972"/>
    <mergeCell ref="X972:Y972"/>
    <mergeCell ref="B973:C973"/>
    <mergeCell ref="X973:Y973"/>
    <mergeCell ref="E1027:G1027"/>
    <mergeCell ref="AA1027:AC1027"/>
    <mergeCell ref="N1029:Q1029"/>
    <mergeCell ref="AJ1029:AM1029"/>
    <mergeCell ref="E1011:H1011"/>
    <mergeCell ref="AA1011:AD1011"/>
    <mergeCell ref="X1017:Y1017"/>
    <mergeCell ref="B1018:C1018"/>
    <mergeCell ref="B1019:C1019"/>
    <mergeCell ref="X1019:Y1019"/>
    <mergeCell ref="AA934:AC934"/>
    <mergeCell ref="N936:Q936"/>
    <mergeCell ref="AJ936:AM936"/>
    <mergeCell ref="AC960:AE962"/>
    <mergeCell ref="H961:J962"/>
    <mergeCell ref="E918:H918"/>
    <mergeCell ref="AA918:AD918"/>
    <mergeCell ref="X924:Y924"/>
    <mergeCell ref="B925:C925"/>
    <mergeCell ref="B926:C926"/>
    <mergeCell ref="X926:Y926"/>
    <mergeCell ref="E934:G934"/>
    <mergeCell ref="E889:G889"/>
    <mergeCell ref="AA889:AC889"/>
    <mergeCell ref="N891:Q891"/>
    <mergeCell ref="AJ891:AM891"/>
    <mergeCell ref="H913:J914"/>
    <mergeCell ref="AA913:AC914"/>
    <mergeCell ref="E873:H873"/>
    <mergeCell ref="AA873:AD873"/>
    <mergeCell ref="B879:C879"/>
    <mergeCell ref="X879:Y879"/>
    <mergeCell ref="B880:C880"/>
    <mergeCell ref="X880:Y880"/>
    <mergeCell ref="E843:G843"/>
    <mergeCell ref="AA843:AC843"/>
    <mergeCell ref="N845:Q845"/>
    <mergeCell ref="AJ845:AM845"/>
    <mergeCell ref="AC867:AE869"/>
    <mergeCell ref="H868:J869"/>
    <mergeCell ref="E827:H827"/>
    <mergeCell ref="AA827:AD827"/>
    <mergeCell ref="X833:Y833"/>
    <mergeCell ref="B834:C834"/>
    <mergeCell ref="B835:C835"/>
    <mergeCell ref="X835:Y835"/>
    <mergeCell ref="E798:G798"/>
    <mergeCell ref="AA798:AC798"/>
    <mergeCell ref="N800:Q800"/>
    <mergeCell ref="AJ800:AM800"/>
    <mergeCell ref="H822:J823"/>
    <mergeCell ref="AA822:AC823"/>
    <mergeCell ref="AK827:AL827"/>
    <mergeCell ref="E782:H782"/>
    <mergeCell ref="AA782:AD782"/>
    <mergeCell ref="B788:C788"/>
    <mergeCell ref="X788:Y788"/>
    <mergeCell ref="B789:C789"/>
    <mergeCell ref="X789:Y789"/>
    <mergeCell ref="E753:G753"/>
    <mergeCell ref="AA753:AC753"/>
    <mergeCell ref="N755:Q755"/>
    <mergeCell ref="O782:Q782"/>
    <mergeCell ref="AJ755:AM755"/>
    <mergeCell ref="AC776:AE778"/>
    <mergeCell ref="H777:J778"/>
    <mergeCell ref="E737:H737"/>
    <mergeCell ref="AA737:AD737"/>
    <mergeCell ref="X743:Y743"/>
    <mergeCell ref="B744:C744"/>
    <mergeCell ref="B745:C745"/>
    <mergeCell ref="X745:Y745"/>
    <mergeCell ref="AK737:AM737"/>
    <mergeCell ref="E714:G714"/>
    <mergeCell ref="AA714:AC714"/>
    <mergeCell ref="N716:Q716"/>
    <mergeCell ref="AJ716:AM716"/>
    <mergeCell ref="H734:J735"/>
    <mergeCell ref="AA734:AC735"/>
    <mergeCell ref="E698:H698"/>
    <mergeCell ref="AA698:AD698"/>
    <mergeCell ref="B704:C704"/>
    <mergeCell ref="X704:Y704"/>
    <mergeCell ref="B705:C705"/>
    <mergeCell ref="X705:Y705"/>
    <mergeCell ref="AK698:AM698"/>
    <mergeCell ref="E672:G672"/>
    <mergeCell ref="AA672:AC672"/>
    <mergeCell ref="N674:Q674"/>
    <mergeCell ref="AJ674:AM674"/>
    <mergeCell ref="AC692:AE694"/>
    <mergeCell ref="H693:J694"/>
    <mergeCell ref="E656:H656"/>
    <mergeCell ref="AA656:AD656"/>
    <mergeCell ref="X662:Y662"/>
    <mergeCell ref="B663:C663"/>
    <mergeCell ref="B664:C664"/>
    <mergeCell ref="X664:Y664"/>
    <mergeCell ref="E627:G627"/>
    <mergeCell ref="AA627:AC627"/>
    <mergeCell ref="N629:Q629"/>
    <mergeCell ref="AJ629:AM629"/>
    <mergeCell ref="H651:J652"/>
    <mergeCell ref="AA651:AC652"/>
    <mergeCell ref="E611:H611"/>
    <mergeCell ref="AA611:AD611"/>
    <mergeCell ref="B617:C617"/>
    <mergeCell ref="X617:Y617"/>
    <mergeCell ref="B618:C618"/>
    <mergeCell ref="X618:Y618"/>
    <mergeCell ref="E585:G585"/>
    <mergeCell ref="AA585:AC585"/>
    <mergeCell ref="N587:Q587"/>
    <mergeCell ref="AJ587:AM587"/>
    <mergeCell ref="AC607:AE609"/>
    <mergeCell ref="H608:J609"/>
    <mergeCell ref="E569:H569"/>
    <mergeCell ref="AA569:AD569"/>
    <mergeCell ref="X575:Y575"/>
    <mergeCell ref="B576:C576"/>
    <mergeCell ref="B577:C577"/>
    <mergeCell ref="X577:Y577"/>
    <mergeCell ref="E544:G544"/>
    <mergeCell ref="AA544:AC544"/>
    <mergeCell ref="N546:Q546"/>
    <mergeCell ref="AJ546:AM546"/>
    <mergeCell ref="H564:J565"/>
    <mergeCell ref="AA564:AC565"/>
    <mergeCell ref="E528:H528"/>
    <mergeCell ref="AA528:AD528"/>
    <mergeCell ref="B534:C534"/>
    <mergeCell ref="X534:Y534"/>
    <mergeCell ref="B535:C535"/>
    <mergeCell ref="X535:Y535"/>
    <mergeCell ref="E498:G498"/>
    <mergeCell ref="AA498:AC498"/>
    <mergeCell ref="N500:Q500"/>
    <mergeCell ref="AJ500:AM500"/>
    <mergeCell ref="AC524:AE526"/>
    <mergeCell ref="H525:J526"/>
    <mergeCell ref="E482:H482"/>
    <mergeCell ref="AA482:AD482"/>
    <mergeCell ref="X488:Y488"/>
    <mergeCell ref="B489:C489"/>
    <mergeCell ref="B490:C490"/>
    <mergeCell ref="X490:Y490"/>
    <mergeCell ref="E459:G459"/>
    <mergeCell ref="AA459:AC459"/>
    <mergeCell ref="N461:Q461"/>
    <mergeCell ref="AJ454:AM454"/>
    <mergeCell ref="H477:J478"/>
    <mergeCell ref="AA477:AC478"/>
    <mergeCell ref="E443:H443"/>
    <mergeCell ref="AA443:AD443"/>
    <mergeCell ref="B449:C449"/>
    <mergeCell ref="X449:Y449"/>
    <mergeCell ref="B450:C450"/>
    <mergeCell ref="X450:Y450"/>
    <mergeCell ref="AA413:AC413"/>
    <mergeCell ref="N415:Q415"/>
    <mergeCell ref="AJ408:AM408"/>
    <mergeCell ref="H438:J439"/>
    <mergeCell ref="AB440:AC440"/>
    <mergeCell ref="X403:Y403"/>
    <mergeCell ref="B404:C404"/>
    <mergeCell ref="B405:C405"/>
    <mergeCell ref="X405:Y405"/>
    <mergeCell ref="E413:G413"/>
    <mergeCell ref="AJ371:AM371"/>
    <mergeCell ref="H392:J393"/>
    <mergeCell ref="AA392:AC393"/>
    <mergeCell ref="E397:H397"/>
    <mergeCell ref="AA397:AD397"/>
    <mergeCell ref="B365:C365"/>
    <mergeCell ref="X366:Y366"/>
    <mergeCell ref="E375:G375"/>
    <mergeCell ref="AA374:AC374"/>
    <mergeCell ref="N377:Q377"/>
    <mergeCell ref="AB356:AD358"/>
    <mergeCell ref="H354:J355"/>
    <mergeCell ref="E359:H359"/>
    <mergeCell ref="AA359:AD359"/>
    <mergeCell ref="B364:C364"/>
    <mergeCell ref="X365:Y365"/>
    <mergeCell ref="X356:X358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C260:AE262"/>
    <mergeCell ref="H261:J262"/>
    <mergeCell ref="E266:H266"/>
    <mergeCell ref="AA266:AD266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AJ119:AM119"/>
    <mergeCell ref="AC95:AE97"/>
    <mergeCell ref="H96:J97"/>
    <mergeCell ref="E101:H10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147"/>
  <sheetViews>
    <sheetView topLeftCell="O907" zoomScale="80" zoomScaleNormal="80" workbookViewId="0">
      <selection activeCell="AE917" sqref="AE917"/>
    </sheetView>
  </sheetViews>
  <sheetFormatPr baseColWidth="10" defaultColWidth="11.42578125" defaultRowHeight="15"/>
  <cols>
    <col min="1" max="1" width="2.85546875" customWidth="1"/>
    <col min="2" max="2" width="30.7109375" customWidth="1"/>
    <col min="3" max="3" width="16.85546875" customWidth="1"/>
    <col min="4" max="4" width="9.140625" customWidth="1"/>
    <col min="5" max="5" width="12" customWidth="1"/>
    <col min="6" max="6" width="14" customWidth="1"/>
    <col min="7" max="7" width="12.85546875" customWidth="1"/>
    <col min="8" max="8" width="12.71093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9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>
      <c r="V1" s="17"/>
    </row>
    <row r="2" spans="2:41">
      <c r="V2" s="17"/>
      <c r="AC2" s="215" t="s">
        <v>29</v>
      </c>
      <c r="AD2" s="215"/>
      <c r="AE2" s="215"/>
    </row>
    <row r="3" spans="2:41">
      <c r="H3" s="216" t="s">
        <v>28</v>
      </c>
      <c r="I3" s="216"/>
      <c r="J3" s="216"/>
      <c r="V3" s="17"/>
      <c r="AC3" s="215"/>
      <c r="AD3" s="215"/>
      <c r="AE3" s="215"/>
    </row>
    <row r="4" spans="2:41">
      <c r="H4" s="216"/>
      <c r="I4" s="216"/>
      <c r="J4" s="216"/>
      <c r="V4" s="17"/>
      <c r="AC4" s="215"/>
      <c r="AD4" s="215"/>
      <c r="AE4" s="21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82</v>
      </c>
      <c r="C8" s="20"/>
      <c r="E8" s="217" t="s">
        <v>79</v>
      </c>
      <c r="F8" s="217"/>
      <c r="G8" s="217"/>
      <c r="H8" s="217"/>
      <c r="V8" s="17"/>
      <c r="X8" s="23" t="s">
        <v>32</v>
      </c>
      <c r="Y8" s="20">
        <f>IF(B8="PAGADO",0,C13)</f>
        <v>0</v>
      </c>
      <c r="AA8" s="217" t="s">
        <v>148</v>
      </c>
      <c r="AB8" s="217"/>
      <c r="AC8" s="217"/>
      <c r="AD8" s="217"/>
      <c r="AK8" s="227" t="s">
        <v>110</v>
      </c>
      <c r="AL8" s="227"/>
      <c r="AM8" s="227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218" t="str">
        <f>IF(C13&lt;0,"NO PAGAR","COBRAR")</f>
        <v>COBRAR</v>
      </c>
      <c r="C14" s="21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8" t="str">
        <f>IF(Y13&lt;0,"NO PAGAR","COBRAR")</f>
        <v>NO PAGAR</v>
      </c>
      <c r="Y14" s="218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210" t="s">
        <v>9</v>
      </c>
      <c r="C15" s="21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0" t="s">
        <v>9</v>
      </c>
      <c r="Y15" s="211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2" t="s">
        <v>7</v>
      </c>
      <c r="F24" s="213"/>
      <c r="G24" s="214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212" t="s">
        <v>7</v>
      </c>
      <c r="AB24" s="213"/>
      <c r="AC24" s="214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2" t="s">
        <v>7</v>
      </c>
      <c r="O26" s="213"/>
      <c r="P26" s="213"/>
      <c r="Q26" s="214"/>
      <c r="R26" s="18">
        <f>SUM(R10:R25)</f>
        <v>0</v>
      </c>
      <c r="S26" s="3"/>
      <c r="V26" s="17"/>
      <c r="X26" s="12"/>
      <c r="Y26" s="10"/>
      <c r="AJ26" s="212" t="s">
        <v>7</v>
      </c>
      <c r="AK26" s="213"/>
      <c r="AL26" s="213"/>
      <c r="AM26" s="214"/>
      <c r="AN26" s="18">
        <f>SUM(AN10:AN25)</f>
        <v>500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>
      <c r="H49" s="216"/>
      <c r="I49" s="216"/>
      <c r="J49" s="216"/>
      <c r="V49" s="17"/>
      <c r="AA49" s="216"/>
      <c r="AB49" s="216"/>
      <c r="AC49" s="21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-190.11999999999989</v>
      </c>
      <c r="E53" s="217" t="s">
        <v>79</v>
      </c>
      <c r="F53" s="217"/>
      <c r="G53" s="217"/>
      <c r="H53" s="217"/>
      <c r="V53" s="17"/>
      <c r="X53" s="23" t="s">
        <v>32</v>
      </c>
      <c r="Y53" s="20">
        <f>IF(B53="PAGADO",0,C58)</f>
        <v>251.97000000000011</v>
      </c>
      <c r="AA53" s="217" t="s">
        <v>148</v>
      </c>
      <c r="AB53" s="217"/>
      <c r="AC53" s="217"/>
      <c r="AD53" s="217"/>
    </row>
    <row r="54" spans="2:41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9" t="str">
        <f>IF(Y58&lt;0,"NO PAGAR","COBRAR'")</f>
        <v>COBRAR'</v>
      </c>
      <c r="Y59" s="21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9" t="str">
        <f>IF(C58&lt;0,"NO PAGAR","COBRAR'")</f>
        <v>COBRAR'</v>
      </c>
      <c r="C60" s="21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0" t="s">
        <v>9</v>
      </c>
      <c r="C61" s="21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0" t="s">
        <v>9</v>
      </c>
      <c r="Y61" s="21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217</v>
      </c>
      <c r="C69" s="10">
        <v>17.91</v>
      </c>
      <c r="E69" s="212" t="s">
        <v>7</v>
      </c>
      <c r="F69" s="213"/>
      <c r="G69" s="214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2" t="s">
        <v>7</v>
      </c>
      <c r="AB69" s="213"/>
      <c r="AC69" s="214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2" t="s">
        <v>7</v>
      </c>
      <c r="O71" s="213"/>
      <c r="P71" s="213"/>
      <c r="Q71" s="214"/>
      <c r="R71" s="18">
        <f>SUM(R55:R70)</f>
        <v>0</v>
      </c>
      <c r="S71" s="3"/>
      <c r="V71" s="17"/>
      <c r="X71" s="12"/>
      <c r="Y71" s="10"/>
      <c r="AJ71" s="212" t="s">
        <v>7</v>
      </c>
      <c r="AK71" s="213"/>
      <c r="AL71" s="213"/>
      <c r="AM71" s="214"/>
      <c r="AN71" s="18">
        <f>SUM(AN55:AN70)</f>
        <v>100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>
      <c r="E79" s="1" t="s">
        <v>19</v>
      </c>
      <c r="V79" s="17"/>
      <c r="AA79" s="1" t="s">
        <v>19</v>
      </c>
    </row>
    <row r="80" spans="2:41">
      <c r="V80" s="17"/>
    </row>
    <row r="81" spans="22:22">
      <c r="V81" s="17"/>
    </row>
    <row r="82" spans="22:22">
      <c r="V82" s="17"/>
    </row>
    <row r="83" spans="22:22">
      <c r="V83" s="17"/>
    </row>
    <row r="84" spans="22:22">
      <c r="V84" s="17"/>
    </row>
    <row r="85" spans="22:22">
      <c r="V85" s="17"/>
    </row>
    <row r="86" spans="22:22">
      <c r="V86" s="17"/>
    </row>
    <row r="87" spans="22:22">
      <c r="V87" s="17"/>
    </row>
    <row r="88" spans="22:22">
      <c r="V88" s="17"/>
    </row>
    <row r="89" spans="22:22">
      <c r="V89" s="17"/>
    </row>
    <row r="90" spans="22:22">
      <c r="V90" s="17"/>
    </row>
    <row r="91" spans="22:22">
      <c r="V91" s="17"/>
    </row>
    <row r="92" spans="22:22">
      <c r="V92" s="17"/>
    </row>
    <row r="93" spans="22:22">
      <c r="V93" s="17"/>
    </row>
    <row r="94" spans="22:22">
      <c r="V94" s="17"/>
    </row>
    <row r="95" spans="22:22">
      <c r="V95" s="17"/>
    </row>
    <row r="96" spans="22:22">
      <c r="V96" s="17"/>
    </row>
    <row r="97" spans="2:41">
      <c r="V97" s="17"/>
      <c r="AC97" s="215" t="s">
        <v>29</v>
      </c>
      <c r="AD97" s="215"/>
      <c r="AE97" s="215"/>
    </row>
    <row r="98" spans="2:41">
      <c r="H98" s="216" t="s">
        <v>28</v>
      </c>
      <c r="I98" s="216"/>
      <c r="J98" s="216"/>
      <c r="V98" s="17"/>
      <c r="AC98" s="215"/>
      <c r="AD98" s="215"/>
      <c r="AE98" s="215"/>
    </row>
    <row r="99" spans="2:41">
      <c r="H99" s="216"/>
      <c r="I99" s="216"/>
      <c r="J99" s="216"/>
      <c r="V99" s="17"/>
      <c r="AC99" s="215"/>
      <c r="AD99" s="215"/>
      <c r="AE99" s="215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1081.97</v>
      </c>
      <c r="E103" s="217" t="s">
        <v>79</v>
      </c>
      <c r="F103" s="217"/>
      <c r="G103" s="217"/>
      <c r="H103" s="217"/>
      <c r="V103" s="17"/>
      <c r="X103" s="23" t="s">
        <v>156</v>
      </c>
      <c r="Y103" s="20">
        <f>IF(B103="PAGADO",0,C108)</f>
        <v>1501.97</v>
      </c>
      <c r="AA103" s="217" t="s">
        <v>79</v>
      </c>
      <c r="AB103" s="217"/>
      <c r="AC103" s="217"/>
      <c r="AD103" s="217"/>
    </row>
    <row r="104" spans="2:41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>
      <c r="B109" s="218" t="str">
        <f>IF(C108&lt;0,"NO PAGAR","COBRAR")</f>
        <v>COBRAR</v>
      </c>
      <c r="C109" s="218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218" t="str">
        <f>IF(Y108&lt;0,"NO PAGAR","COBRAR")</f>
        <v>COBRAR</v>
      </c>
      <c r="Y109" s="218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210" t="s">
        <v>9</v>
      </c>
      <c r="C110" s="211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210" t="s">
        <v>9</v>
      </c>
      <c r="Y110" s="211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313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212" t="s">
        <v>7</v>
      </c>
      <c r="F119" s="213"/>
      <c r="G119" s="214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212" t="s">
        <v>7</v>
      </c>
      <c r="AB119" s="213"/>
      <c r="AC119" s="214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212" t="s">
        <v>7</v>
      </c>
      <c r="O121" s="213"/>
      <c r="P121" s="213"/>
      <c r="Q121" s="214"/>
      <c r="R121" s="18">
        <f>SUM(R105:R120)</f>
        <v>0</v>
      </c>
      <c r="S121" s="3"/>
      <c r="V121" s="17"/>
      <c r="X121" s="12"/>
      <c r="Y121" s="10"/>
      <c r="AJ121" s="212" t="s">
        <v>7</v>
      </c>
      <c r="AK121" s="213"/>
      <c r="AL121" s="213"/>
      <c r="AM121" s="214"/>
      <c r="AN121" s="18">
        <f>SUM(AN105:AN120)</f>
        <v>0</v>
      </c>
      <c r="AO121" s="3"/>
    </row>
    <row r="122" spans="1:43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>
      <c r="E124" s="1" t="s">
        <v>19</v>
      </c>
      <c r="V124" s="17"/>
      <c r="AA124" s="1" t="s">
        <v>19</v>
      </c>
    </row>
    <row r="125" spans="1:43">
      <c r="V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>
      <c r="V129" s="17"/>
    </row>
    <row r="130" spans="2:41">
      <c r="H130" s="216" t="s">
        <v>30</v>
      </c>
      <c r="I130" s="216"/>
      <c r="J130" s="216"/>
      <c r="V130" s="17"/>
      <c r="AA130" s="216" t="s">
        <v>31</v>
      </c>
      <c r="AB130" s="216"/>
      <c r="AC130" s="216"/>
    </row>
    <row r="131" spans="2:41">
      <c r="H131" s="216"/>
      <c r="I131" s="216"/>
      <c r="J131" s="216"/>
      <c r="V131" s="17"/>
      <c r="AA131" s="216"/>
      <c r="AB131" s="216"/>
      <c r="AC131" s="216"/>
    </row>
    <row r="132" spans="2:41">
      <c r="V132" s="17"/>
    </row>
    <row r="133" spans="2:41">
      <c r="V133" s="17"/>
    </row>
    <row r="134" spans="2:41" ht="23.25">
      <c r="B134" s="24" t="s">
        <v>33</v>
      </c>
      <c r="V134" s="17"/>
      <c r="X134" s="22" t="s">
        <v>33</v>
      </c>
    </row>
    <row r="135" spans="2:41" ht="23.25">
      <c r="B135" s="23" t="s">
        <v>82</v>
      </c>
      <c r="C135" s="20">
        <f>IF(X103="PAGADO",0,C108)</f>
        <v>0</v>
      </c>
      <c r="E135" s="217" t="s">
        <v>148</v>
      </c>
      <c r="F135" s="217"/>
      <c r="G135" s="217"/>
      <c r="H135" s="217"/>
      <c r="V135" s="17"/>
      <c r="X135" s="23" t="s">
        <v>32</v>
      </c>
      <c r="Y135" s="20">
        <f>IF(B135="PAGADO",0,C140)</f>
        <v>0</v>
      </c>
      <c r="AA135" s="217" t="s">
        <v>355</v>
      </c>
      <c r="AB135" s="217"/>
      <c r="AC135" s="217"/>
      <c r="AD135" s="217"/>
    </row>
    <row r="136" spans="2:41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353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354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325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>
      <c r="B141" s="6"/>
      <c r="C141" s="7"/>
      <c r="E141" s="4">
        <v>44931</v>
      </c>
      <c r="F141" s="3" t="s">
        <v>329</v>
      </c>
      <c r="G141" s="3" t="s">
        <v>331</v>
      </c>
      <c r="H141" s="5">
        <v>300</v>
      </c>
      <c r="N141" s="3"/>
      <c r="O141" s="3"/>
      <c r="P141" s="3"/>
      <c r="Q141" s="3"/>
      <c r="R141" s="18"/>
      <c r="S141" s="3"/>
      <c r="V141" s="17"/>
      <c r="X141" s="219" t="str">
        <f>IF(Y140&lt;0,"NO PAGAR","COBRAR'")</f>
        <v>COBRAR'</v>
      </c>
      <c r="Y141" s="219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>
      <c r="B142" s="219" t="str">
        <f>IF(C140&lt;0,"NO PAGAR","COBRAR'")</f>
        <v>COBRAR'</v>
      </c>
      <c r="C142" s="219"/>
      <c r="E142" s="4">
        <v>44937</v>
      </c>
      <c r="F142" s="3" t="s">
        <v>329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>
      <c r="B143" s="210" t="s">
        <v>9</v>
      </c>
      <c r="C143" s="211"/>
      <c r="E143" s="4">
        <v>44939</v>
      </c>
      <c r="F143" s="3" t="s">
        <v>329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210" t="s">
        <v>9</v>
      </c>
      <c r="Y143" s="211"/>
      <c r="AA143" s="4">
        <v>44944</v>
      </c>
      <c r="AB143" s="3" t="s">
        <v>381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16</v>
      </c>
      <c r="C151" s="10"/>
      <c r="E151" s="212" t="s">
        <v>7</v>
      </c>
      <c r="F151" s="213"/>
      <c r="G151" s="214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212" t="s">
        <v>7</v>
      </c>
      <c r="AB151" s="213"/>
      <c r="AC151" s="214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>
      <c r="B153" s="12"/>
      <c r="C153" s="10"/>
      <c r="N153" s="212" t="s">
        <v>7</v>
      </c>
      <c r="O153" s="213"/>
      <c r="P153" s="213"/>
      <c r="Q153" s="214"/>
      <c r="R153" s="18">
        <f>SUM(R137:R152)</f>
        <v>0</v>
      </c>
      <c r="S153" s="3"/>
      <c r="V153" s="17"/>
      <c r="X153" s="12"/>
      <c r="Y153" s="10"/>
      <c r="AJ153" s="212" t="s">
        <v>7</v>
      </c>
      <c r="AK153" s="213"/>
      <c r="AL153" s="213"/>
      <c r="AM153" s="214"/>
      <c r="AN153" s="18">
        <f>SUM(AN137:AN152)</f>
        <v>0</v>
      </c>
      <c r="AO153" s="3"/>
    </row>
    <row r="154" spans="2:41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>
      <c r="E155" s="1" t="s">
        <v>19</v>
      </c>
      <c r="V155" s="17"/>
      <c r="AA155" s="1" t="s">
        <v>19</v>
      </c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</row>
    <row r="169" spans="2:41">
      <c r="V169" s="17"/>
      <c r="AC169" s="215" t="s">
        <v>29</v>
      </c>
      <c r="AD169" s="215"/>
      <c r="AE169" s="215"/>
    </row>
    <row r="170" spans="2:41">
      <c r="H170" s="216" t="s">
        <v>28</v>
      </c>
      <c r="I170" s="216"/>
      <c r="J170" s="216"/>
      <c r="V170" s="17"/>
      <c r="AC170" s="215"/>
      <c r="AD170" s="215"/>
      <c r="AE170" s="215"/>
    </row>
    <row r="171" spans="2:41">
      <c r="H171" s="216"/>
      <c r="I171" s="216"/>
      <c r="J171" s="216"/>
      <c r="V171" s="17"/>
      <c r="AC171" s="215"/>
      <c r="AD171" s="215"/>
      <c r="AE171" s="215"/>
    </row>
    <row r="172" spans="2:41">
      <c r="V172" s="17"/>
    </row>
    <row r="173" spans="2:41">
      <c r="V173" s="17"/>
    </row>
    <row r="174" spans="2:41" ht="23.25">
      <c r="B174" s="22" t="s">
        <v>63</v>
      </c>
      <c r="V174" s="17"/>
      <c r="X174" s="22" t="s">
        <v>63</v>
      </c>
    </row>
    <row r="175" spans="2:41" ht="23.25">
      <c r="B175" s="23" t="s">
        <v>130</v>
      </c>
      <c r="C175" s="20">
        <f>IF(X135="PAGADO",0,Y140)</f>
        <v>2190</v>
      </c>
      <c r="E175" s="217" t="s">
        <v>79</v>
      </c>
      <c r="F175" s="217"/>
      <c r="G175" s="217"/>
      <c r="H175" s="217"/>
      <c r="V175" s="17"/>
      <c r="X175" s="23" t="s">
        <v>32</v>
      </c>
      <c r="Y175" s="20">
        <f>IF(B175="PAGADO",0,C180)</f>
        <v>0</v>
      </c>
      <c r="AA175" s="217" t="s">
        <v>355</v>
      </c>
      <c r="AB175" s="217"/>
      <c r="AC175" s="217"/>
      <c r="AD175" s="217"/>
    </row>
    <row r="176" spans="2:41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>
      <c r="C177" s="20"/>
      <c r="E177" s="4"/>
      <c r="F177" s="3"/>
      <c r="G177" s="3"/>
      <c r="H177" s="5"/>
      <c r="N177" s="25">
        <v>44985</v>
      </c>
      <c r="O177" s="3" t="s">
        <v>314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377</v>
      </c>
      <c r="AD177" s="5">
        <v>220</v>
      </c>
      <c r="AJ177" s="25">
        <v>44994</v>
      </c>
      <c r="AK177" s="3" t="s">
        <v>483</v>
      </c>
      <c r="AL177" s="3">
        <v>20</v>
      </c>
      <c r="AM177" s="3"/>
      <c r="AN177" s="18">
        <v>20</v>
      </c>
      <c r="AO177" s="3"/>
    </row>
    <row r="178" spans="2:41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408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440</v>
      </c>
      <c r="AD178" s="5">
        <v>110</v>
      </c>
      <c r="AE178" t="s">
        <v>441</v>
      </c>
      <c r="AJ178" s="3"/>
      <c r="AK178" s="3"/>
      <c r="AL178" s="3"/>
      <c r="AM178" s="3"/>
      <c r="AN178" s="18"/>
      <c r="AO178" s="3"/>
    </row>
    <row r="179" spans="2:41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>
      <c r="B181" s="218" t="str">
        <f>IF(C180&lt;0,"NO PAGAR","COBRAR")</f>
        <v>COBRAR</v>
      </c>
      <c r="C181" s="218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218" t="str">
        <f>IF(Y180&lt;0,"NO PAGAR","COBRAR")</f>
        <v>NO PAGAR</v>
      </c>
      <c r="Y181" s="218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210" t="s">
        <v>9</v>
      </c>
      <c r="C182" s="211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210" t="s">
        <v>9</v>
      </c>
      <c r="Y182" s="211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458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17</v>
      </c>
      <c r="C191" s="10">
        <v>99.88</v>
      </c>
      <c r="E191" s="212" t="s">
        <v>7</v>
      </c>
      <c r="F191" s="213"/>
      <c r="G191" s="214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212" t="s">
        <v>7</v>
      </c>
      <c r="AB191" s="213"/>
      <c r="AC191" s="214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>
      <c r="B193" s="12"/>
      <c r="C193" s="10"/>
      <c r="N193" s="212" t="s">
        <v>7</v>
      </c>
      <c r="O193" s="213"/>
      <c r="P193" s="213"/>
      <c r="Q193" s="214"/>
      <c r="R193" s="18">
        <f>SUM(R177:R192)</f>
        <v>400</v>
      </c>
      <c r="S193" s="3"/>
      <c r="V193" s="17"/>
      <c r="X193" s="12"/>
      <c r="Y193" s="10"/>
      <c r="AJ193" s="212" t="s">
        <v>7</v>
      </c>
      <c r="AK193" s="213"/>
      <c r="AL193" s="213"/>
      <c r="AM193" s="214"/>
      <c r="AN193" s="18">
        <f>SUM(AN177:AN192)</f>
        <v>20</v>
      </c>
      <c r="AO193" s="3"/>
    </row>
    <row r="194" spans="1:43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>
      <c r="E196" s="1" t="s">
        <v>19</v>
      </c>
      <c r="V196" s="17"/>
      <c r="AA196" s="1" t="s">
        <v>19</v>
      </c>
    </row>
    <row r="197" spans="1:43">
      <c r="V197" s="17"/>
    </row>
    <row r="198" spans="1:43">
      <c r="V198" s="17"/>
    </row>
    <row r="199" spans="1:43">
      <c r="V199" s="17"/>
    </row>
    <row r="200" spans="1:43">
      <c r="V200" s="17"/>
    </row>
    <row r="201" spans="1:43">
      <c r="V201" s="17"/>
    </row>
    <row r="202" spans="1:43">
      <c r="V202" s="17"/>
    </row>
    <row r="203" spans="1:4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>
      <c r="V206" s="17"/>
    </row>
    <row r="207" spans="1:43">
      <c r="H207" s="216" t="s">
        <v>30</v>
      </c>
      <c r="I207" s="216"/>
      <c r="J207" s="216"/>
      <c r="V207" s="17"/>
      <c r="AA207" s="216" t="s">
        <v>31</v>
      </c>
      <c r="AB207" s="216"/>
      <c r="AC207" s="216"/>
    </row>
    <row r="208" spans="1:43">
      <c r="H208" s="216"/>
      <c r="I208" s="216"/>
      <c r="J208" s="216"/>
      <c r="V208" s="17"/>
      <c r="AA208" s="216"/>
      <c r="AB208" s="216"/>
      <c r="AC208" s="216"/>
    </row>
    <row r="209" spans="2:41">
      <c r="V209" s="17"/>
    </row>
    <row r="210" spans="2:41">
      <c r="V210" s="17"/>
    </row>
    <row r="211" spans="2:41" ht="23.25">
      <c r="B211" s="24" t="s">
        <v>63</v>
      </c>
      <c r="V211" s="17"/>
      <c r="X211" s="22" t="s">
        <v>63</v>
      </c>
    </row>
    <row r="212" spans="2:41" ht="23.25">
      <c r="B212" s="23" t="s">
        <v>82</v>
      </c>
      <c r="C212" s="20">
        <f>IF(X175="PAGADO",0,Y180)</f>
        <v>-82.079999999999927</v>
      </c>
      <c r="E212" s="217" t="s">
        <v>355</v>
      </c>
      <c r="F212" s="217"/>
      <c r="G212" s="217"/>
      <c r="H212" s="217"/>
      <c r="V212" s="17"/>
      <c r="X212" s="23" t="s">
        <v>130</v>
      </c>
      <c r="Y212" s="20">
        <f>IF(B212="PAGADO",0,C217)</f>
        <v>0</v>
      </c>
      <c r="AA212" s="217" t="s">
        <v>543</v>
      </c>
      <c r="AB212" s="217"/>
      <c r="AC212" s="217"/>
      <c r="AD212" s="217"/>
    </row>
    <row r="213" spans="2:41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>
      <c r="C214" s="20"/>
      <c r="E214" s="4">
        <v>44926</v>
      </c>
      <c r="F214" s="3" t="s">
        <v>487</v>
      </c>
      <c r="G214" s="3" t="s">
        <v>488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534</v>
      </c>
      <c r="AJ214" s="3"/>
      <c r="AK214" s="3"/>
      <c r="AL214" s="3"/>
      <c r="AM214" s="3"/>
      <c r="AN214" s="18"/>
      <c r="AO214" s="3"/>
    </row>
    <row r="215" spans="2:41">
      <c r="B215" s="1" t="s">
        <v>24</v>
      </c>
      <c r="C215" s="19">
        <f>IF(C212&gt;0,C212+C213,C213)</f>
        <v>1680</v>
      </c>
      <c r="E215" s="4">
        <v>44970</v>
      </c>
      <c r="F215" s="3" t="s">
        <v>496</v>
      </c>
      <c r="G215" s="3" t="s">
        <v>495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534</v>
      </c>
      <c r="AJ215" s="3"/>
      <c r="AK215" s="3"/>
      <c r="AL215" s="3"/>
      <c r="AM215" s="3"/>
      <c r="AN215" s="18"/>
      <c r="AO215" s="3"/>
    </row>
    <row r="216" spans="2:41">
      <c r="B216" s="1" t="s">
        <v>9</v>
      </c>
      <c r="C216" s="20">
        <f>C240</f>
        <v>82.079999999999927</v>
      </c>
      <c r="E216" s="4">
        <v>44971</v>
      </c>
      <c r="F216" s="3" t="s">
        <v>496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>
      <c r="B217" s="6" t="s">
        <v>26</v>
      </c>
      <c r="C217" s="21">
        <f>C215-C216</f>
        <v>1597.92</v>
      </c>
      <c r="E217" s="4">
        <v>44972</v>
      </c>
      <c r="F217" s="3" t="s">
        <v>496</v>
      </c>
      <c r="G217" s="3" t="s">
        <v>331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547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>
      <c r="B218" s="6"/>
      <c r="C218" s="7"/>
      <c r="E218" s="4">
        <v>44973</v>
      </c>
      <c r="F218" s="3" t="s">
        <v>494</v>
      </c>
      <c r="G218" s="3" t="s">
        <v>497</v>
      </c>
      <c r="H218" s="5">
        <v>340</v>
      </c>
      <c r="N218" s="3"/>
      <c r="O218" s="3"/>
      <c r="P218" s="3"/>
      <c r="Q218" s="3"/>
      <c r="R218" s="18"/>
      <c r="S218" s="3"/>
      <c r="V218" s="17"/>
      <c r="X218" s="219" t="str">
        <f>IF(Y217&lt;0,"NO PAGAR","COBRAR'")</f>
        <v>COBRAR'</v>
      </c>
      <c r="Y218" s="219"/>
      <c r="AA218" s="4">
        <v>44945</v>
      </c>
      <c r="AB218" s="3" t="s">
        <v>548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>
      <c r="B219" s="219" t="str">
        <f>IF(C217&lt;0,"NO PAGAR","COBRAR'")</f>
        <v>COBRAR'</v>
      </c>
      <c r="C219" s="219"/>
      <c r="E219" s="4">
        <v>44981</v>
      </c>
      <c r="F219" s="3" t="s">
        <v>494</v>
      </c>
      <c r="G219" s="3" t="s">
        <v>331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548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>
      <c r="B220" s="210" t="s">
        <v>9</v>
      </c>
      <c r="C220" s="211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210" t="s">
        <v>9</v>
      </c>
      <c r="Y220" s="211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16</v>
      </c>
      <c r="C228" s="10"/>
      <c r="E228" s="212" t="s">
        <v>7</v>
      </c>
      <c r="F228" s="213"/>
      <c r="G228" s="214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212" t="s">
        <v>7</v>
      </c>
      <c r="AB228" s="213"/>
      <c r="AC228" s="214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551</v>
      </c>
      <c r="Y229" s="71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>
      <c r="B230" s="12"/>
      <c r="C230" s="10"/>
      <c r="N230" s="212" t="s">
        <v>7</v>
      </c>
      <c r="O230" s="213"/>
      <c r="P230" s="213"/>
      <c r="Q230" s="214"/>
      <c r="R230" s="18">
        <f>SUM(R214:R229)</f>
        <v>0</v>
      </c>
      <c r="S230" s="3"/>
      <c r="V230" s="17"/>
      <c r="X230" s="12"/>
      <c r="Y230" s="10"/>
      <c r="AJ230" s="212" t="s">
        <v>7</v>
      </c>
      <c r="AK230" s="213"/>
      <c r="AL230" s="213"/>
      <c r="AM230" s="214"/>
      <c r="AN230" s="18">
        <f>SUM(AN214:AN229)</f>
        <v>0</v>
      </c>
      <c r="AO230" s="3"/>
    </row>
    <row r="231" spans="2:41">
      <c r="B231" s="12"/>
      <c r="C231" s="10"/>
      <c r="V231" s="17"/>
      <c r="X231" s="12"/>
      <c r="Y231" s="10"/>
    </row>
    <row r="232" spans="2:41">
      <c r="B232" s="12"/>
      <c r="C232" s="10"/>
      <c r="V232" s="17"/>
      <c r="X232" s="12"/>
      <c r="Y232" s="10"/>
    </row>
    <row r="233" spans="2:41">
      <c r="B233" s="12"/>
      <c r="C233" s="10"/>
      <c r="E233" s="14"/>
      <c r="V233" s="17"/>
      <c r="X233" s="12"/>
      <c r="Y233" s="10"/>
      <c r="AA233" s="14"/>
    </row>
    <row r="234" spans="2:41">
      <c r="B234" s="12"/>
      <c r="C234" s="10"/>
      <c r="V234" s="17"/>
      <c r="X234" s="12"/>
      <c r="Y234" s="10"/>
    </row>
    <row r="235" spans="2:41">
      <c r="B235" s="12"/>
      <c r="C235" s="10"/>
      <c r="V235" s="17"/>
      <c r="X235" s="12"/>
      <c r="Y235" s="10"/>
    </row>
    <row r="236" spans="2:41">
      <c r="B236" s="12"/>
      <c r="C236" s="10"/>
      <c r="V236" s="17"/>
      <c r="X236" s="12"/>
      <c r="Y236" s="10"/>
    </row>
    <row r="237" spans="2:41">
      <c r="B237" s="12"/>
      <c r="C237" s="10"/>
      <c r="V237" s="17"/>
      <c r="X237" s="12"/>
      <c r="Y237" s="10"/>
    </row>
    <row r="238" spans="2:41">
      <c r="B238" s="12"/>
      <c r="C238" s="10"/>
      <c r="V238" s="17"/>
      <c r="X238" s="12"/>
      <c r="Y238" s="10"/>
    </row>
    <row r="239" spans="2:41">
      <c r="B239" s="11"/>
      <c r="C239" s="10"/>
      <c r="V239" s="17"/>
      <c r="X239" s="11"/>
      <c r="Y239" s="10"/>
    </row>
    <row r="240" spans="2:41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>
      <c r="E241" s="1" t="s">
        <v>19</v>
      </c>
      <c r="V241" s="17"/>
      <c r="AA241" s="1" t="s">
        <v>19</v>
      </c>
    </row>
    <row r="242" spans="5:31">
      <c r="V242" s="17"/>
    </row>
    <row r="243" spans="5:31">
      <c r="V243" s="17"/>
    </row>
    <row r="244" spans="5:31">
      <c r="V244" s="17"/>
    </row>
    <row r="245" spans="5:31">
      <c r="V245" s="17"/>
    </row>
    <row r="246" spans="5:31">
      <c r="V246" s="17"/>
    </row>
    <row r="247" spans="5:31">
      <c r="V247" s="17"/>
    </row>
    <row r="248" spans="5:31">
      <c r="V248" s="17"/>
    </row>
    <row r="249" spans="5:31">
      <c r="V249" s="17"/>
    </row>
    <row r="250" spans="5:31">
      <c r="V250" s="17"/>
    </row>
    <row r="251" spans="5:31">
      <c r="V251" s="17"/>
    </row>
    <row r="252" spans="5:31">
      <c r="V252" s="17"/>
    </row>
    <row r="253" spans="5:31">
      <c r="V253" s="17"/>
      <c r="AC253" s="215" t="s">
        <v>29</v>
      </c>
      <c r="AD253" s="215"/>
      <c r="AE253" s="215"/>
    </row>
    <row r="254" spans="5:31">
      <c r="H254" s="216" t="s">
        <v>28</v>
      </c>
      <c r="I254" s="216"/>
      <c r="J254" s="216"/>
      <c r="V254" s="17"/>
      <c r="AC254" s="215"/>
      <c r="AD254" s="215"/>
      <c r="AE254" s="215"/>
    </row>
    <row r="255" spans="5:31">
      <c r="H255" s="216"/>
      <c r="I255" s="216"/>
      <c r="J255" s="216"/>
      <c r="V255" s="17"/>
      <c r="AC255" s="215"/>
      <c r="AD255" s="215"/>
      <c r="AE255" s="215"/>
    </row>
    <row r="256" spans="5:31">
      <c r="V256" s="17"/>
    </row>
    <row r="257" spans="2:41">
      <c r="V257" s="17"/>
    </row>
    <row r="258" spans="2:41" ht="23.25">
      <c r="B258" s="22" t="s">
        <v>65</v>
      </c>
      <c r="V258" s="17"/>
      <c r="X258" s="22" t="s">
        <v>65</v>
      </c>
    </row>
    <row r="259" spans="2:41" ht="23.25">
      <c r="B259" s="23" t="s">
        <v>82</v>
      </c>
      <c r="C259" s="20">
        <f>IF(X212="PAGADO",0,Y217)</f>
        <v>0</v>
      </c>
      <c r="E259" s="217" t="s">
        <v>543</v>
      </c>
      <c r="F259" s="217"/>
      <c r="G259" s="217"/>
      <c r="H259" s="217"/>
      <c r="V259" s="17"/>
      <c r="X259" s="23" t="s">
        <v>32</v>
      </c>
      <c r="Y259" s="20">
        <f>IF(B259="PAGADO",0,C264)</f>
        <v>0</v>
      </c>
      <c r="AA259" s="217" t="s">
        <v>598</v>
      </c>
      <c r="AB259" s="217"/>
      <c r="AC259" s="217"/>
      <c r="AD259" s="217"/>
    </row>
    <row r="260" spans="2:41" ht="15" customHeight="1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583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431</v>
      </c>
      <c r="AL261" s="3">
        <v>520</v>
      </c>
      <c r="AM261" s="3"/>
      <c r="AN261" s="18">
        <v>520</v>
      </c>
      <c r="AO261" s="3"/>
    </row>
    <row r="262" spans="2:41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>
      <c r="B265" s="218" t="str">
        <f>IF(C264&lt;0,"NO PAGAR","COBRAR")</f>
        <v>COBRAR</v>
      </c>
      <c r="C265" s="218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218" t="str">
        <f>IF(Y264&lt;0,"NO PAGAR","COBRAR")</f>
        <v>COBRAR</v>
      </c>
      <c r="Y265" s="218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>
      <c r="B266" s="210" t="s">
        <v>9</v>
      </c>
      <c r="C266" s="211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210" t="s">
        <v>9</v>
      </c>
      <c r="Y266" s="211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624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608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17</v>
      </c>
      <c r="C275" s="10"/>
      <c r="E275" s="212" t="s">
        <v>7</v>
      </c>
      <c r="F275" s="213"/>
      <c r="G275" s="214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649</v>
      </c>
      <c r="Y275" s="10"/>
      <c r="AA275" s="212" t="s">
        <v>7</v>
      </c>
      <c r="AB275" s="213"/>
      <c r="AC275" s="214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>
      <c r="B277" s="12"/>
      <c r="C277" s="10"/>
      <c r="N277" s="212" t="s">
        <v>7</v>
      </c>
      <c r="O277" s="213"/>
      <c r="P277" s="213"/>
      <c r="Q277" s="214"/>
      <c r="R277" s="18">
        <f>SUM(R261:R276)</f>
        <v>100</v>
      </c>
      <c r="S277" s="3"/>
      <c r="V277" s="17"/>
      <c r="X277" s="12"/>
      <c r="Y277" s="10"/>
      <c r="AJ277" s="212" t="s">
        <v>7</v>
      </c>
      <c r="AK277" s="213"/>
      <c r="AL277" s="213"/>
      <c r="AM277" s="214"/>
      <c r="AN277" s="18">
        <f>SUM(AN261:AN276)</f>
        <v>520</v>
      </c>
      <c r="AO277" s="3"/>
    </row>
    <row r="278" spans="2:41">
      <c r="B278" s="12"/>
      <c r="C278" s="10"/>
      <c r="V278" s="17"/>
      <c r="X278" s="12"/>
      <c r="Y278" s="10"/>
    </row>
    <row r="279" spans="2:41">
      <c r="B279" s="12"/>
      <c r="C279" s="10"/>
      <c r="V279" s="17"/>
      <c r="X279" s="12"/>
      <c r="Y279" s="10"/>
    </row>
    <row r="280" spans="2:41">
      <c r="B280" s="12"/>
      <c r="C280" s="10"/>
      <c r="E280" s="14"/>
      <c r="V280" s="17"/>
      <c r="X280" s="12"/>
      <c r="Y280" s="10"/>
      <c r="AA280" s="14"/>
    </row>
    <row r="281" spans="2:41">
      <c r="B281" s="12"/>
      <c r="C281" s="10"/>
      <c r="V281" s="17"/>
      <c r="X281" s="12"/>
      <c r="Y281" s="10"/>
    </row>
    <row r="282" spans="2:41">
      <c r="B282" s="12"/>
      <c r="C282" s="10"/>
      <c r="V282" s="17"/>
      <c r="X282" s="12"/>
      <c r="Y282" s="10"/>
    </row>
    <row r="283" spans="2:41">
      <c r="B283" s="12"/>
      <c r="C283" s="10"/>
      <c r="V283" s="17"/>
      <c r="X283" s="12"/>
      <c r="Y283" s="10"/>
    </row>
    <row r="284" spans="2:41">
      <c r="B284" s="12"/>
      <c r="C284" s="10"/>
      <c r="V284" s="17"/>
      <c r="X284" s="12"/>
      <c r="Y284" s="10"/>
    </row>
    <row r="285" spans="2:41">
      <c r="B285" s="11"/>
      <c r="C285" s="10"/>
      <c r="V285" s="17"/>
      <c r="X285" s="11"/>
      <c r="Y285" s="10"/>
    </row>
    <row r="286" spans="2:41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>
      <c r="E288" s="1" t="s">
        <v>19</v>
      </c>
      <c r="V288" s="17"/>
      <c r="AA288" s="1" t="s">
        <v>19</v>
      </c>
    </row>
    <row r="289" spans="1:43">
      <c r="V289" s="17"/>
    </row>
    <row r="290" spans="1:43">
      <c r="V290" s="17"/>
    </row>
    <row r="291" spans="1:43">
      <c r="V291" s="17"/>
    </row>
    <row r="292" spans="1:43">
      <c r="V292" s="17"/>
    </row>
    <row r="293" spans="1:43">
      <c r="V293" s="17"/>
    </row>
    <row r="294" spans="1:43">
      <c r="V294" s="17"/>
    </row>
    <row r="295" spans="1:4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>
      <c r="V298" s="17"/>
    </row>
    <row r="299" spans="1:43">
      <c r="H299" s="216" t="s">
        <v>30</v>
      </c>
      <c r="I299" s="216"/>
      <c r="J299" s="216"/>
      <c r="V299" s="17"/>
      <c r="AA299" s="216" t="s">
        <v>31</v>
      </c>
      <c r="AB299" s="216"/>
      <c r="AC299" s="216"/>
    </row>
    <row r="300" spans="1:43">
      <c r="H300" s="216"/>
      <c r="I300" s="216"/>
      <c r="J300" s="216"/>
      <c r="V300" s="17"/>
      <c r="AA300" s="216"/>
      <c r="AB300" s="216"/>
      <c r="AC300" s="216"/>
    </row>
    <row r="301" spans="1:43">
      <c r="V301" s="17"/>
    </row>
    <row r="302" spans="1:43">
      <c r="V302" s="17"/>
    </row>
    <row r="303" spans="1:43" ht="23.25">
      <c r="B303" s="24" t="s">
        <v>65</v>
      </c>
      <c r="V303" s="17"/>
      <c r="X303" s="22" t="s">
        <v>65</v>
      </c>
    </row>
    <row r="304" spans="1:43" ht="23.25">
      <c r="B304" s="23" t="s">
        <v>32</v>
      </c>
      <c r="C304" s="20">
        <f>IF(X259="PAGADO",0,Y264)</f>
        <v>242.73000000000002</v>
      </c>
      <c r="E304" s="217" t="s">
        <v>355</v>
      </c>
      <c r="F304" s="217"/>
      <c r="G304" s="217"/>
      <c r="H304" s="217"/>
      <c r="V304" s="17"/>
      <c r="X304" s="23" t="s">
        <v>32</v>
      </c>
      <c r="Y304" s="20">
        <f>IF(B1047="PAGADO",0,C309)</f>
        <v>240</v>
      </c>
      <c r="AA304" s="217" t="s">
        <v>675</v>
      </c>
      <c r="AB304" s="217"/>
      <c r="AC304" s="217"/>
      <c r="AD304" s="217"/>
    </row>
    <row r="305" spans="2:41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>
      <c r="C306" s="20"/>
      <c r="E306" s="4">
        <v>44995</v>
      </c>
      <c r="F306" s="3" t="s">
        <v>329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323</v>
      </c>
      <c r="AC306" s="3" t="s">
        <v>674</v>
      </c>
      <c r="AD306" s="5">
        <v>150</v>
      </c>
      <c r="AJ306" s="3"/>
      <c r="AK306" s="3"/>
      <c r="AL306" s="3"/>
      <c r="AM306" s="3"/>
      <c r="AN306" s="18"/>
      <c r="AO306" s="3"/>
    </row>
    <row r="307" spans="2:41">
      <c r="B307" s="1" t="s">
        <v>24</v>
      </c>
      <c r="C307" s="19">
        <f>IF(C304&gt;0,C304+C305,C305)</f>
        <v>3022.73</v>
      </c>
      <c r="E307" s="4">
        <v>44999</v>
      </c>
      <c r="F307" s="3" t="s">
        <v>329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" t="s">
        <v>9</v>
      </c>
      <c r="C308" s="20">
        <f>C332</f>
        <v>2782.73</v>
      </c>
      <c r="E308" s="4">
        <v>45000</v>
      </c>
      <c r="F308" s="3" t="s">
        <v>329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>
      <c r="B309" s="6" t="s">
        <v>26</v>
      </c>
      <c r="C309" s="21">
        <f>C307-C308</f>
        <v>240</v>
      </c>
      <c r="E309" s="4">
        <v>45001</v>
      </c>
      <c r="F309" s="3" t="s">
        <v>329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>
      <c r="B310" s="6"/>
      <c r="C310" s="7"/>
      <c r="E310" s="4">
        <v>45009</v>
      </c>
      <c r="F310" s="3" t="s">
        <v>329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219" t="str">
        <f>IF(Y309&lt;0,"NO PAGAR","COBRAR'")</f>
        <v>COBRAR'</v>
      </c>
      <c r="Y310" s="219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>
      <c r="B311" s="219" t="str">
        <f>IF(C309&lt;0,"NO PAGAR","COBRAR'")</f>
        <v>COBRAR'</v>
      </c>
      <c r="C311" s="219"/>
      <c r="E311" s="4">
        <v>45012</v>
      </c>
      <c r="F311" s="3" t="s">
        <v>329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>
      <c r="B312" s="210" t="s">
        <v>9</v>
      </c>
      <c r="C312" s="211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210" t="s">
        <v>9</v>
      </c>
      <c r="Y312" s="211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1" t="s">
        <v>10</v>
      </c>
      <c r="C314" s="10">
        <f>R322</f>
        <v>2552.6999999999998</v>
      </c>
      <c r="E314" s="4">
        <v>45033</v>
      </c>
      <c r="F314" s="3" t="s">
        <v>650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11" t="s">
        <v>11</v>
      </c>
      <c r="C315" s="10"/>
      <c r="E315" s="4">
        <v>44965</v>
      </c>
      <c r="F315" s="3" t="s">
        <v>652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11" t="s">
        <v>12</v>
      </c>
      <c r="C316" s="10"/>
      <c r="E316" s="4">
        <v>44967</v>
      </c>
      <c r="F316" s="3" t="s">
        <v>652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>
      <c r="B317" s="11" t="s">
        <v>13</v>
      </c>
      <c r="C317" s="10"/>
      <c r="E317" s="4">
        <v>44980</v>
      </c>
      <c r="F317" s="3" t="s">
        <v>652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1" t="s">
        <v>14</v>
      </c>
      <c r="C318" s="10"/>
      <c r="E318" s="4">
        <v>45034</v>
      </c>
      <c r="F318" s="3" t="s">
        <v>323</v>
      </c>
      <c r="G318" s="3" t="s">
        <v>657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16</v>
      </c>
      <c r="C320" s="10"/>
      <c r="E320" s="212" t="s">
        <v>7</v>
      </c>
      <c r="F320" s="213"/>
      <c r="G320" s="214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212" t="s">
        <v>7</v>
      </c>
      <c r="AB320" s="213"/>
      <c r="AC320" s="214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>
      <c r="B321" s="11" t="s">
        <v>649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693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>
      <c r="B322" s="12"/>
      <c r="C322" s="10"/>
      <c r="N322" s="212" t="s">
        <v>7</v>
      </c>
      <c r="O322" s="213"/>
      <c r="P322" s="213"/>
      <c r="Q322" s="214"/>
      <c r="R322" s="18">
        <f>SUM(R306:R321)</f>
        <v>2552.6999999999998</v>
      </c>
      <c r="S322" s="3"/>
      <c r="V322" s="17"/>
      <c r="X322" s="11"/>
      <c r="Y322" s="10"/>
      <c r="AJ322" s="212" t="s">
        <v>7</v>
      </c>
      <c r="AK322" s="213"/>
      <c r="AL322" s="213"/>
      <c r="AM322" s="214"/>
      <c r="AN322" s="18">
        <f>SUM(AN306:AN321)</f>
        <v>0</v>
      </c>
      <c r="AO322" s="3"/>
    </row>
    <row r="323" spans="2:41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>
      <c r="B324" s="12"/>
      <c r="C324" s="10"/>
      <c r="V324" s="17"/>
      <c r="AA324" s="1" t="s">
        <v>19</v>
      </c>
    </row>
    <row r="325" spans="2:41">
      <c r="B325" s="12"/>
      <c r="C325" s="10"/>
      <c r="E325" s="14"/>
      <c r="V325" s="17"/>
    </row>
    <row r="326" spans="2:41">
      <c r="B326" s="12"/>
      <c r="C326" s="10"/>
      <c r="V326" s="17"/>
      <c r="X326" s="12"/>
      <c r="Y326" s="10"/>
    </row>
    <row r="327" spans="2:41">
      <c r="B327" s="12"/>
      <c r="C327" s="10"/>
      <c r="V327" s="17"/>
    </row>
    <row r="328" spans="2:41">
      <c r="B328" s="12"/>
      <c r="C328" s="10"/>
      <c r="V328" s="17"/>
    </row>
    <row r="329" spans="2:41">
      <c r="B329" s="12"/>
      <c r="C329" s="10"/>
      <c r="V329" s="17"/>
    </row>
    <row r="330" spans="2:41">
      <c r="B330" s="12"/>
      <c r="C330" s="10"/>
      <c r="V330" s="17"/>
    </row>
    <row r="331" spans="2:41">
      <c r="B331" s="11"/>
      <c r="C331" s="10"/>
      <c r="V331" s="17"/>
    </row>
    <row r="332" spans="2:41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>
      <c r="E333" s="1" t="s">
        <v>19</v>
      </c>
      <c r="V333" s="17"/>
    </row>
    <row r="334" spans="2:41">
      <c r="V334" s="17"/>
    </row>
    <row r="335" spans="2:41">
      <c r="V335" s="17"/>
    </row>
    <row r="336" spans="2:41">
      <c r="V336" s="17"/>
    </row>
    <row r="337" spans="2:30">
      <c r="V337" s="17"/>
    </row>
    <row r="338" spans="2:30">
      <c r="V338" s="17"/>
    </row>
    <row r="339" spans="2:30">
      <c r="V339" s="17"/>
    </row>
    <row r="340" spans="2:30">
      <c r="V340" s="17"/>
    </row>
    <row r="341" spans="2:30">
      <c r="V341" s="17"/>
    </row>
    <row r="342" spans="2:30">
      <c r="V342" s="17"/>
    </row>
    <row r="343" spans="2:30">
      <c r="V343" s="17"/>
    </row>
    <row r="344" spans="2:30">
      <c r="V344" s="17"/>
    </row>
    <row r="345" spans="2:30">
      <c r="V345" s="17"/>
    </row>
    <row r="346" spans="2:30">
      <c r="V346" s="17"/>
    </row>
    <row r="347" spans="2:30">
      <c r="H347" s="216" t="s">
        <v>28</v>
      </c>
      <c r="I347" s="216"/>
      <c r="J347" s="216"/>
      <c r="V347" s="17"/>
    </row>
    <row r="348" spans="2:30">
      <c r="H348" s="216"/>
      <c r="I348" s="216"/>
      <c r="J348" s="216"/>
      <c r="V348" s="17"/>
    </row>
    <row r="349" spans="2:30">
      <c r="V349" s="17"/>
      <c r="X349" s="229" t="s">
        <v>64</v>
      </c>
      <c r="AB349" s="223" t="s">
        <v>29</v>
      </c>
      <c r="AC349" s="223"/>
      <c r="AD349" s="223"/>
    </row>
    <row r="350" spans="2:30">
      <c r="V350" s="17"/>
      <c r="X350" s="229"/>
      <c r="AB350" s="223"/>
      <c r="AC350" s="223"/>
      <c r="AD350" s="223"/>
    </row>
    <row r="351" spans="2:30" ht="23.25">
      <c r="B351" s="22" t="s">
        <v>64</v>
      </c>
      <c r="V351" s="17"/>
      <c r="X351" s="229"/>
      <c r="AB351" s="223"/>
      <c r="AC351" s="223"/>
      <c r="AD351" s="223"/>
    </row>
    <row r="352" spans="2:30" ht="23.25">
      <c r="B352" s="23" t="s">
        <v>130</v>
      </c>
      <c r="C352" s="20">
        <f>IF(X304="PAGADO",0,Y309)</f>
        <v>229.98</v>
      </c>
      <c r="E352" s="217" t="s">
        <v>543</v>
      </c>
      <c r="F352" s="217"/>
      <c r="G352" s="217"/>
      <c r="H352" s="217"/>
      <c r="V352" s="17"/>
      <c r="X352" s="23" t="s">
        <v>130</v>
      </c>
      <c r="Y352" s="20">
        <f>IF(B352="PAGADO",0,C357)</f>
        <v>0</v>
      </c>
      <c r="AA352" s="217" t="s">
        <v>675</v>
      </c>
      <c r="AB352" s="217"/>
      <c r="AC352" s="217"/>
      <c r="AD352" s="217"/>
    </row>
    <row r="353" spans="2:44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>
      <c r="C354" s="20"/>
      <c r="E354" s="4">
        <v>44983</v>
      </c>
      <c r="F354" s="3" t="s">
        <v>351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431</v>
      </c>
      <c r="AL354" s="3">
        <v>500</v>
      </c>
      <c r="AM354" s="3"/>
      <c r="AN354" s="18">
        <v>500</v>
      </c>
    </row>
    <row r="355" spans="2:44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733</v>
      </c>
      <c r="AD356" s="5">
        <v>180</v>
      </c>
      <c r="AJ356" s="3"/>
      <c r="AK356" s="3"/>
      <c r="AL356" s="3"/>
      <c r="AM356" s="3"/>
      <c r="AN356" s="18"/>
    </row>
    <row r="357" spans="2:44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>
      <c r="B358" s="218" t="str">
        <f>IF(C357&lt;0,"NO PAGAR","COBRAR")</f>
        <v>COBRAR</v>
      </c>
      <c r="C358" s="218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218" t="str">
        <f>IF(Y357&lt;0,"NO PAGAR","COBRAR")</f>
        <v>COBRAR</v>
      </c>
      <c r="Y358" s="218"/>
      <c r="AA358" s="4">
        <v>45024</v>
      </c>
      <c r="AB358" s="3" t="s">
        <v>201</v>
      </c>
      <c r="AC358" s="3" t="s">
        <v>733</v>
      </c>
      <c r="AD358" s="5">
        <v>180</v>
      </c>
      <c r="AJ358" s="3"/>
      <c r="AK358" s="3"/>
      <c r="AL358" s="3"/>
      <c r="AM358" s="3"/>
      <c r="AN358" s="18"/>
    </row>
    <row r="359" spans="2:44">
      <c r="B359" s="210" t="s">
        <v>9</v>
      </c>
      <c r="C359" s="211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210" t="s">
        <v>9</v>
      </c>
      <c r="Y359" s="211"/>
      <c r="AA359" s="4">
        <v>45005</v>
      </c>
      <c r="AB359" s="3" t="s">
        <v>753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753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212" t="s">
        <v>7</v>
      </c>
      <c r="AK363" s="213"/>
      <c r="AL363" s="213"/>
      <c r="AM363" s="214"/>
      <c r="AN363" s="18">
        <f>SUM(AN354:AN362)</f>
        <v>500</v>
      </c>
    </row>
    <row r="364" spans="2:44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758</v>
      </c>
      <c r="Y365" s="10">
        <v>58.92</v>
      </c>
      <c r="AA365" s="4"/>
      <c r="AB365" s="3"/>
      <c r="AC365" s="3"/>
      <c r="AD365" s="5"/>
    </row>
    <row r="366" spans="2:44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737</v>
      </c>
      <c r="Y367" s="10">
        <v>18.02</v>
      </c>
      <c r="AA367" s="4"/>
      <c r="AB367" s="3"/>
      <c r="AC367" s="3"/>
      <c r="AD367" s="5"/>
      <c r="AH367" s="106" t="s">
        <v>468</v>
      </c>
      <c r="AI367" s="99">
        <v>24303</v>
      </c>
      <c r="AJ367" s="62" t="s">
        <v>464</v>
      </c>
      <c r="AK367" s="63">
        <v>45033</v>
      </c>
      <c r="AL367" s="60">
        <v>1720145711</v>
      </c>
      <c r="AM367" s="60" t="s">
        <v>148</v>
      </c>
      <c r="AN367" s="106" t="s">
        <v>474</v>
      </c>
      <c r="AO367" s="60">
        <v>514782</v>
      </c>
      <c r="AP367" s="64">
        <v>91.427000000000007</v>
      </c>
      <c r="AQ367" s="64">
        <v>160</v>
      </c>
      <c r="AR367" s="61"/>
    </row>
    <row r="368" spans="2:44" ht="15.75" customHeight="1">
      <c r="B368" s="11" t="s">
        <v>17</v>
      </c>
      <c r="C368" s="10"/>
      <c r="E368" s="212" t="s">
        <v>7</v>
      </c>
      <c r="F368" s="213"/>
      <c r="G368" s="214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767</v>
      </c>
      <c r="Y368" s="10">
        <f>AR371</f>
        <v>372.51</v>
      </c>
      <c r="AA368" s="212" t="s">
        <v>7</v>
      </c>
      <c r="AB368" s="213"/>
      <c r="AC368" s="214"/>
      <c r="AD368" s="5">
        <f>SUM(AD354:AD367)</f>
        <v>1160</v>
      </c>
      <c r="AH368" s="107" t="s">
        <v>468</v>
      </c>
      <c r="AI368" s="100">
        <v>39476</v>
      </c>
      <c r="AJ368" s="67" t="s">
        <v>464</v>
      </c>
      <c r="AK368" s="68">
        <v>45036</v>
      </c>
      <c r="AL368" s="65">
        <v>1720145711</v>
      </c>
      <c r="AM368" s="65" t="s">
        <v>148</v>
      </c>
      <c r="AN368" s="107" t="s">
        <v>474</v>
      </c>
      <c r="AO368" s="65">
        <v>0</v>
      </c>
      <c r="AP368" s="69">
        <v>34.293999999999997</v>
      </c>
      <c r="AQ368" s="69">
        <v>60.01</v>
      </c>
      <c r="AR368" s="66"/>
    </row>
    <row r="369" spans="1:44" ht="17.25" customHeight="1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6" t="s">
        <v>468</v>
      </c>
      <c r="AI369" s="99">
        <v>24530</v>
      </c>
      <c r="AJ369" s="62" t="s">
        <v>464</v>
      </c>
      <c r="AK369" s="63">
        <v>45040</v>
      </c>
      <c r="AL369" s="60">
        <v>1720145711</v>
      </c>
      <c r="AM369" s="60" t="s">
        <v>754</v>
      </c>
      <c r="AN369" s="106" t="s">
        <v>474</v>
      </c>
      <c r="AO369" s="60">
        <v>1234</v>
      </c>
      <c r="AP369" s="64">
        <v>45.706000000000003</v>
      </c>
      <c r="AQ369" s="64">
        <v>79.989999999999995</v>
      </c>
      <c r="AR369" s="61"/>
    </row>
    <row r="370" spans="1:44" ht="15.75" customHeight="1">
      <c r="B370" s="12"/>
      <c r="C370" s="10"/>
      <c r="N370" s="212" t="s">
        <v>7</v>
      </c>
      <c r="O370" s="213"/>
      <c r="P370" s="213"/>
      <c r="Q370" s="214"/>
      <c r="R370" s="18">
        <f>SUM(R354:R369)</f>
        <v>0</v>
      </c>
      <c r="S370" s="3"/>
      <c r="V370" s="17"/>
      <c r="X370" s="12"/>
      <c r="Y370" s="10"/>
      <c r="AH370" s="107" t="s">
        <v>468</v>
      </c>
      <c r="AI370" s="100">
        <v>24655</v>
      </c>
      <c r="AJ370" s="67" t="s">
        <v>464</v>
      </c>
      <c r="AK370" s="68">
        <v>45044</v>
      </c>
      <c r="AL370" s="65">
        <v>1720145711</v>
      </c>
      <c r="AM370" s="65" t="s">
        <v>754</v>
      </c>
      <c r="AN370" s="107" t="s">
        <v>474</v>
      </c>
      <c r="AO370" s="65">
        <v>5555</v>
      </c>
      <c r="AP370" s="69">
        <v>41.433</v>
      </c>
      <c r="AQ370" s="69">
        <v>72.510000000000005</v>
      </c>
      <c r="AR370" s="66"/>
    </row>
    <row r="371" spans="1:44">
      <c r="B371" s="12"/>
      <c r="C371" s="10"/>
      <c r="V371" s="17"/>
      <c r="X371" s="12"/>
      <c r="Y371" s="10"/>
      <c r="AH371" s="102"/>
      <c r="AI371" s="103"/>
      <c r="AJ371" s="104"/>
      <c r="AK371" s="104"/>
      <c r="AL371" s="102"/>
      <c r="AM371" s="102"/>
      <c r="AN371" s="104"/>
      <c r="AO371" s="102"/>
      <c r="AP371" s="103"/>
      <c r="AQ371" s="103"/>
      <c r="AR371" s="101">
        <f>SUM(AQ367:AQ370)</f>
        <v>372.51</v>
      </c>
    </row>
    <row r="372" spans="1:44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>
      <c r="D374" t="s">
        <v>22</v>
      </c>
      <c r="E374" t="s">
        <v>21</v>
      </c>
      <c r="V374" s="17"/>
    </row>
    <row r="375" spans="1:44">
      <c r="E375" s="1" t="s">
        <v>19</v>
      </c>
      <c r="V375" s="17"/>
    </row>
    <row r="376" spans="1:44">
      <c r="V376" s="17"/>
    </row>
    <row r="377" spans="1:44">
      <c r="V377" s="17"/>
    </row>
    <row r="378" spans="1:44">
      <c r="V378" s="17"/>
    </row>
    <row r="379" spans="1:44">
      <c r="V379" s="17"/>
    </row>
    <row r="380" spans="1:44">
      <c r="V380" s="17"/>
    </row>
    <row r="381" spans="1:44">
      <c r="V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>
      <c r="V385" s="17"/>
    </row>
    <row r="386" spans="2:41">
      <c r="H386" s="216" t="s">
        <v>30</v>
      </c>
      <c r="I386" s="216"/>
      <c r="J386" s="216"/>
      <c r="V386" s="17"/>
      <c r="AA386" s="216" t="s">
        <v>31</v>
      </c>
      <c r="AB386" s="216"/>
      <c r="AC386" s="216"/>
    </row>
    <row r="387" spans="2:41">
      <c r="H387" s="216"/>
      <c r="I387" s="216"/>
      <c r="J387" s="216"/>
      <c r="V387" s="17"/>
      <c r="AA387" s="216"/>
      <c r="AB387" s="216"/>
      <c r="AC387" s="216"/>
    </row>
    <row r="388" spans="2:41">
      <c r="V388" s="17"/>
    </row>
    <row r="389" spans="2:41">
      <c r="V389" s="17"/>
    </row>
    <row r="390" spans="2:41" ht="23.25">
      <c r="B390" s="24" t="s">
        <v>64</v>
      </c>
      <c r="V390" s="17"/>
      <c r="X390" s="22" t="s">
        <v>64</v>
      </c>
    </row>
    <row r="391" spans="2:41" ht="23.25">
      <c r="B391" s="23" t="s">
        <v>130</v>
      </c>
      <c r="C391" s="20">
        <f>IF(X352="PAGADO",0,Y357)</f>
        <v>0</v>
      </c>
      <c r="E391" s="217" t="s">
        <v>543</v>
      </c>
      <c r="F391" s="217"/>
      <c r="G391" s="217"/>
      <c r="H391" s="217"/>
      <c r="V391" s="17"/>
      <c r="X391" s="23" t="s">
        <v>32</v>
      </c>
      <c r="Y391" s="20">
        <f>IF(B391="PAGADO",0,C396)</f>
        <v>0</v>
      </c>
      <c r="AA391" s="217" t="s">
        <v>839</v>
      </c>
      <c r="AB391" s="217"/>
      <c r="AC391" s="217"/>
      <c r="AD391" s="217"/>
    </row>
    <row r="392" spans="2:41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778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857</v>
      </c>
      <c r="AL393" s="3"/>
      <c r="AM393" s="3"/>
      <c r="AN393" s="18">
        <v>20</v>
      </c>
      <c r="AO393" s="3"/>
    </row>
    <row r="394" spans="2:41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786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>
      <c r="B395" s="1" t="s">
        <v>9</v>
      </c>
      <c r="C395" s="20">
        <f>C413</f>
        <v>1017.85</v>
      </c>
      <c r="E395" s="4">
        <v>45014</v>
      </c>
      <c r="F395" s="3" t="s">
        <v>779</v>
      </c>
      <c r="G395" s="3"/>
      <c r="H395" s="5">
        <v>10</v>
      </c>
      <c r="N395" s="25">
        <v>45063</v>
      </c>
      <c r="O395" s="3" t="s">
        <v>799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219" t="str">
        <f>IF(Y396&lt;0,"NO PAGAR","COBRAR'")</f>
        <v>COBRAR'</v>
      </c>
      <c r="Y397" s="219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>
      <c r="B398" s="219" t="str">
        <f>IF(C396&lt;0,"NO PAGAR","COBRAR'")</f>
        <v>COBRAR'</v>
      </c>
      <c r="C398" s="219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210" t="s">
        <v>9</v>
      </c>
      <c r="C399" s="211"/>
      <c r="E399" s="4">
        <v>45027</v>
      </c>
      <c r="F399" s="3" t="s">
        <v>494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210" t="s">
        <v>9</v>
      </c>
      <c r="Y399" s="211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494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10</v>
      </c>
      <c r="C401" s="10">
        <f>R409</f>
        <v>1017.85</v>
      </c>
      <c r="E401" s="4">
        <v>45036</v>
      </c>
      <c r="F401" s="3" t="s">
        <v>494</v>
      </c>
      <c r="G401" s="3" t="s">
        <v>331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11" t="s">
        <v>11</v>
      </c>
      <c r="C402" s="10"/>
      <c r="E402" s="4">
        <v>45040</v>
      </c>
      <c r="F402" s="3" t="s">
        <v>494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212" t="s">
        <v>7</v>
      </c>
      <c r="AK402" s="213"/>
      <c r="AL402" s="213"/>
      <c r="AM402" s="214"/>
      <c r="AN402" s="18">
        <f>SUM(AN393:AN401)</f>
        <v>20</v>
      </c>
      <c r="AO402" s="3"/>
    </row>
    <row r="403" spans="2:41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7" t="s">
        <v>826</v>
      </c>
      <c r="AK404" s="117" t="s">
        <v>464</v>
      </c>
      <c r="AL404" s="117" t="s">
        <v>474</v>
      </c>
      <c r="AM404" s="118">
        <v>66.03</v>
      </c>
      <c r="AN404" s="119">
        <v>37.731999999999999</v>
      </c>
      <c r="AO404" s="119">
        <v>54127</v>
      </c>
    </row>
    <row r="405" spans="2:41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7" t="s">
        <v>836</v>
      </c>
      <c r="AK405" s="117" t="s">
        <v>464</v>
      </c>
      <c r="AL405" s="117" t="s">
        <v>474</v>
      </c>
      <c r="AM405" s="118">
        <v>160.01</v>
      </c>
      <c r="AN405" s="119">
        <v>91.433999999999997</v>
      </c>
      <c r="AO405" s="119">
        <v>9999</v>
      </c>
    </row>
    <row r="406" spans="2:41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>
      <c r="B407" s="11" t="s">
        <v>16</v>
      </c>
      <c r="C407" s="10"/>
      <c r="E407" s="212" t="s">
        <v>7</v>
      </c>
      <c r="F407" s="213"/>
      <c r="G407" s="214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212" t="s">
        <v>7</v>
      </c>
      <c r="AB407" s="213"/>
      <c r="AC407" s="214"/>
      <c r="AD407" s="5">
        <f>SUM(AD393:AD406)</f>
        <v>350</v>
      </c>
    </row>
    <row r="408" spans="2:41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838</v>
      </c>
      <c r="Y408" s="10">
        <v>226.04</v>
      </c>
      <c r="AA408" s="13"/>
      <c r="AB408" s="13"/>
      <c r="AC408" s="13"/>
    </row>
    <row r="409" spans="2:41">
      <c r="B409" s="12"/>
      <c r="C409" s="10"/>
      <c r="N409" s="212" t="s">
        <v>7</v>
      </c>
      <c r="O409" s="213"/>
      <c r="P409" s="213"/>
      <c r="Q409" s="214"/>
      <c r="R409" s="18">
        <f>SUM(R393:R408)</f>
        <v>1017.85</v>
      </c>
      <c r="S409" s="3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2"/>
      <c r="C411" s="10"/>
      <c r="V411" s="17"/>
      <c r="X411" s="12"/>
      <c r="Y411" s="10"/>
    </row>
    <row r="412" spans="2:41">
      <c r="B412" s="11"/>
      <c r="C412" s="10"/>
      <c r="V412" s="17"/>
      <c r="X412" s="11"/>
      <c r="Y412" s="10"/>
    </row>
    <row r="413" spans="2:41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8:31">
      <c r="V417" s="17"/>
    </row>
    <row r="418" spans="8:31">
      <c r="V418" s="17"/>
    </row>
    <row r="419" spans="8:31">
      <c r="V419" s="17"/>
    </row>
    <row r="420" spans="8:31">
      <c r="V420" s="17"/>
    </row>
    <row r="421" spans="8:31">
      <c r="V421" s="17"/>
    </row>
    <row r="422" spans="8:31">
      <c r="V422" s="17"/>
    </row>
    <row r="423" spans="8:31">
      <c r="V423" s="17"/>
    </row>
    <row r="424" spans="8:31">
      <c r="V424" s="17"/>
    </row>
    <row r="425" spans="8:31">
      <c r="V425" s="17"/>
    </row>
    <row r="426" spans="8:31">
      <c r="V426" s="17"/>
    </row>
    <row r="427" spans="8:31">
      <c r="V427" s="17"/>
    </row>
    <row r="428" spans="8:31">
      <c r="V428" s="17"/>
    </row>
    <row r="429" spans="8:31">
      <c r="V429" s="17"/>
    </row>
    <row r="430" spans="8:31">
      <c r="V430" s="17"/>
    </row>
    <row r="431" spans="8:31">
      <c r="V431" s="17"/>
      <c r="AC431" s="215" t="s">
        <v>29</v>
      </c>
      <c r="AD431" s="215"/>
      <c r="AE431" s="215"/>
    </row>
    <row r="432" spans="8:31">
      <c r="H432" s="216" t="s">
        <v>28</v>
      </c>
      <c r="I432" s="216"/>
      <c r="J432" s="216"/>
      <c r="V432" s="17"/>
      <c r="AC432" s="215"/>
      <c r="AD432" s="215"/>
      <c r="AE432" s="215"/>
    </row>
    <row r="433" spans="2:41">
      <c r="H433" s="216"/>
      <c r="I433" s="216"/>
      <c r="J433" s="216"/>
      <c r="V433" s="17"/>
      <c r="AC433" s="215"/>
      <c r="AD433" s="215"/>
      <c r="AE433" s="215"/>
    </row>
    <row r="434" spans="2:41">
      <c r="V434" s="17"/>
    </row>
    <row r="435" spans="2:41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>
      <c r="B436" s="22" t="s">
        <v>66</v>
      </c>
      <c r="V436" s="17"/>
      <c r="X436" s="22" t="s">
        <v>66</v>
      </c>
      <c r="AJ436" s="25">
        <v>45078</v>
      </c>
      <c r="AK436" s="3" t="s">
        <v>511</v>
      </c>
      <c r="AL436" s="3"/>
      <c r="AM436" s="3"/>
      <c r="AN436" s="18">
        <v>400</v>
      </c>
      <c r="AO436" s="3"/>
    </row>
    <row r="437" spans="2:41" ht="23.25">
      <c r="B437" s="23" t="s">
        <v>82</v>
      </c>
      <c r="C437" s="20">
        <f>IF(X391="PAGADO",0,Y396)</f>
        <v>103.96000000000001</v>
      </c>
      <c r="E437" s="217" t="s">
        <v>355</v>
      </c>
      <c r="F437" s="217"/>
      <c r="G437" s="217"/>
      <c r="H437" s="217"/>
      <c r="V437" s="17"/>
      <c r="X437" s="23" t="s">
        <v>32</v>
      </c>
      <c r="Y437" s="20">
        <f>IF(B437="PAGADO",0,C442)</f>
        <v>0</v>
      </c>
      <c r="AA437" s="217" t="s">
        <v>355</v>
      </c>
      <c r="AB437" s="217"/>
      <c r="AC437" s="217"/>
      <c r="AD437" s="217"/>
      <c r="AJ437" s="4">
        <v>45082</v>
      </c>
      <c r="AK437" s="3" t="s">
        <v>511</v>
      </c>
      <c r="AL437" s="3"/>
      <c r="AM437" s="3">
        <v>1299</v>
      </c>
      <c r="AN437" s="18">
        <v>200</v>
      </c>
      <c r="AO437" s="3"/>
    </row>
    <row r="438" spans="2:41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>
      <c r="C439" s="20"/>
      <c r="E439" s="4">
        <v>45037</v>
      </c>
      <c r="F439" s="3" t="s">
        <v>319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>
      <c r="B443" s="218" t="str">
        <f>IF(C442&lt;0,"NO PAGAR","COBRAR")</f>
        <v>COBRAR</v>
      </c>
      <c r="C443" s="218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218" t="str">
        <f>IF(Y442&lt;0,"NO PAGAR","COBRAR")</f>
        <v>NO PAGAR</v>
      </c>
      <c r="Y443" s="218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210" t="s">
        <v>9</v>
      </c>
      <c r="C444" s="211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210" t="s">
        <v>9</v>
      </c>
      <c r="Y444" s="211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883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212" t="s">
        <v>7</v>
      </c>
      <c r="AK452" s="213"/>
      <c r="AL452" s="213"/>
      <c r="AM452" s="214"/>
      <c r="AN452" s="18">
        <f>SUM(AN436:AN451)</f>
        <v>600</v>
      </c>
      <c r="AO452" s="3"/>
    </row>
    <row r="453" spans="2:42">
      <c r="B453" s="11" t="s">
        <v>17</v>
      </c>
      <c r="C453" s="10"/>
      <c r="E453" s="212" t="s">
        <v>7</v>
      </c>
      <c r="F453" s="213"/>
      <c r="G453" s="214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912</v>
      </c>
      <c r="Y453" s="10">
        <f>AN460</f>
        <v>460.11</v>
      </c>
      <c r="AA453" s="212" t="s">
        <v>7</v>
      </c>
      <c r="AB453" s="213"/>
      <c r="AC453" s="214"/>
      <c r="AD453" s="5">
        <f>SUM(AD439:AD452)</f>
        <v>210</v>
      </c>
    </row>
    <row r="454" spans="2:42" ht="27" customHeight="1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29" t="s">
        <v>891</v>
      </c>
      <c r="AK454" s="129" t="s">
        <v>892</v>
      </c>
      <c r="AL454" s="129" t="s">
        <v>893</v>
      </c>
      <c r="AM454" s="129" t="s">
        <v>894</v>
      </c>
      <c r="AN454" s="129" t="s">
        <v>895</v>
      </c>
      <c r="AO454" s="129" t="s">
        <v>896</v>
      </c>
      <c r="AP454" s="129" t="s">
        <v>897</v>
      </c>
    </row>
    <row r="455" spans="2:42">
      <c r="B455" s="12"/>
      <c r="C455" s="10"/>
      <c r="N455" s="212" t="s">
        <v>7</v>
      </c>
      <c r="O455" s="213"/>
      <c r="P455" s="213"/>
      <c r="Q455" s="214"/>
      <c r="R455" s="18">
        <f>SUM(R439:R454)</f>
        <v>0</v>
      </c>
      <c r="S455" s="3"/>
      <c r="V455" s="17"/>
      <c r="X455" s="12"/>
      <c r="Y455" s="10"/>
      <c r="AJ455" s="125" t="s">
        <v>464</v>
      </c>
      <c r="AK455" s="126">
        <v>45071.751944440002</v>
      </c>
      <c r="AL455" s="125" t="s">
        <v>474</v>
      </c>
      <c r="AM455" s="127">
        <v>34.289000000000001</v>
      </c>
      <c r="AN455" s="127">
        <v>60.01</v>
      </c>
      <c r="AO455" s="127">
        <v>9999</v>
      </c>
      <c r="AP455" s="128" t="s">
        <v>148</v>
      </c>
    </row>
    <row r="456" spans="2:42">
      <c r="B456" s="12"/>
      <c r="C456" s="10"/>
      <c r="V456" s="17"/>
      <c r="X456" s="12"/>
      <c r="Y456" s="10"/>
      <c r="AJ456" s="125" t="s">
        <v>464</v>
      </c>
      <c r="AK456" s="126">
        <v>45063.472627319999</v>
      </c>
      <c r="AL456" s="125" t="s">
        <v>474</v>
      </c>
      <c r="AM456" s="127">
        <v>62.904000000000003</v>
      </c>
      <c r="AN456" s="127">
        <v>110.08</v>
      </c>
      <c r="AO456" s="127">
        <v>0</v>
      </c>
      <c r="AP456" s="128" t="s">
        <v>754</v>
      </c>
    </row>
    <row r="457" spans="2:42">
      <c r="B457" s="11"/>
      <c r="C457" s="10"/>
      <c r="V457" s="17"/>
      <c r="X457" s="11"/>
      <c r="Y457" s="10"/>
      <c r="AJ457" s="125" t="s">
        <v>464</v>
      </c>
      <c r="AK457" s="126">
        <v>45065.797002320003</v>
      </c>
      <c r="AL457" s="125" t="s">
        <v>474</v>
      </c>
      <c r="AM457" s="127">
        <v>40.002000000000002</v>
      </c>
      <c r="AN457" s="127">
        <v>70</v>
      </c>
      <c r="AO457" s="127">
        <v>24562</v>
      </c>
      <c r="AP457" s="128" t="s">
        <v>148</v>
      </c>
    </row>
    <row r="458" spans="2:42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5" t="s">
        <v>464</v>
      </c>
      <c r="AK458" s="126">
        <v>45068.816041669998</v>
      </c>
      <c r="AL458" s="125" t="s">
        <v>474</v>
      </c>
      <c r="AM458" s="127">
        <v>85.727000000000004</v>
      </c>
      <c r="AN458" s="127">
        <v>150.02000000000001</v>
      </c>
      <c r="AO458" s="127">
        <v>0</v>
      </c>
      <c r="AP458" s="128" t="s">
        <v>754</v>
      </c>
    </row>
    <row r="459" spans="2:42">
      <c r="D459" t="s">
        <v>22</v>
      </c>
      <c r="E459" t="s">
        <v>21</v>
      </c>
      <c r="V459" s="17"/>
      <c r="Z459" t="s">
        <v>22</v>
      </c>
      <c r="AA459" t="s">
        <v>21</v>
      </c>
      <c r="AJ459" s="125" t="s">
        <v>464</v>
      </c>
      <c r="AK459" s="126">
        <v>45076.769548609998</v>
      </c>
      <c r="AL459" s="125" t="s">
        <v>474</v>
      </c>
      <c r="AM459" s="127">
        <v>40</v>
      </c>
      <c r="AN459" s="127">
        <v>70</v>
      </c>
      <c r="AO459" s="127">
        <v>0</v>
      </c>
      <c r="AP459" s="128" t="s">
        <v>148</v>
      </c>
    </row>
    <row r="460" spans="2:42">
      <c r="E460" s="1" t="s">
        <v>19</v>
      </c>
      <c r="V460" s="17"/>
      <c r="AA460" s="1" t="s">
        <v>19</v>
      </c>
      <c r="AN460" s="131">
        <f>SUM(AN455:AN459)</f>
        <v>460.11</v>
      </c>
    </row>
    <row r="461" spans="2:42">
      <c r="V461" s="17"/>
    </row>
    <row r="462" spans="2:42">
      <c r="V462" s="17"/>
    </row>
    <row r="463" spans="2:42">
      <c r="V463" s="17"/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>
      <c r="H471" s="216" t="s">
        <v>30</v>
      </c>
      <c r="I471" s="216"/>
      <c r="J471" s="216"/>
      <c r="V471" s="17"/>
      <c r="AA471" s="216" t="s">
        <v>31</v>
      </c>
      <c r="AB471" s="216"/>
      <c r="AC471" s="216"/>
    </row>
    <row r="472" spans="1:43">
      <c r="H472" s="216"/>
      <c r="I472" s="216"/>
      <c r="J472" s="216"/>
      <c r="V472" s="17"/>
      <c r="AA472" s="216"/>
      <c r="AB472" s="216"/>
      <c r="AC472" s="216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82</v>
      </c>
      <c r="C474" s="20">
        <f>IF(X437="PAGADO",0,Y442)</f>
        <v>-909.24</v>
      </c>
      <c r="E474" s="217" t="s">
        <v>543</v>
      </c>
      <c r="F474" s="217"/>
      <c r="G474" s="217"/>
      <c r="H474" s="217"/>
      <c r="V474" s="17"/>
      <c r="X474" s="23" t="s">
        <v>130</v>
      </c>
      <c r="Y474" s="20">
        <f>IF(B474="PAGADO",0,C479)</f>
        <v>0</v>
      </c>
      <c r="AA474" s="217" t="s">
        <v>543</v>
      </c>
      <c r="AB474" s="217"/>
      <c r="AC474" s="217"/>
      <c r="AD474" s="217"/>
    </row>
    <row r="475" spans="1:43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45047</v>
      </c>
      <c r="F476" s="3" t="s">
        <v>923</v>
      </c>
      <c r="G476" s="3"/>
      <c r="H476" s="5">
        <v>150</v>
      </c>
      <c r="N476" s="25">
        <v>45095</v>
      </c>
      <c r="O476" s="3" t="s">
        <v>932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918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547</v>
      </c>
      <c r="AC477" s="3" t="s">
        <v>331</v>
      </c>
      <c r="AD477" s="5">
        <v>390</v>
      </c>
      <c r="AJ477" s="25">
        <v>45092</v>
      </c>
      <c r="AK477" s="3" t="s">
        <v>963</v>
      </c>
      <c r="AL477" s="3"/>
      <c r="AM477" s="3"/>
      <c r="AN477" s="18">
        <v>10</v>
      </c>
      <c r="AO477" s="3"/>
    </row>
    <row r="478" spans="1:43">
      <c r="B478" s="1" t="s">
        <v>9</v>
      </c>
      <c r="C478" s="20">
        <f>C496</f>
        <v>952.44</v>
      </c>
      <c r="E478" s="4">
        <v>45065</v>
      </c>
      <c r="F478" s="3" t="s">
        <v>329</v>
      </c>
      <c r="G478" s="3" t="s">
        <v>643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1444.9999999999998</v>
      </c>
      <c r="AA478" s="4">
        <v>45033</v>
      </c>
      <c r="AB478" s="3" t="s">
        <v>547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>
      <c r="B479" s="6" t="s">
        <v>26</v>
      </c>
      <c r="C479" s="21">
        <f>C477-C478</f>
        <v>582.55999999999995</v>
      </c>
      <c r="E479" s="4">
        <v>45069</v>
      </c>
      <c r="F479" s="3" t="s">
        <v>329</v>
      </c>
      <c r="G479" s="3" t="s">
        <v>331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500.00000000000023</v>
      </c>
      <c r="AA479" s="160">
        <v>45094</v>
      </c>
      <c r="AB479" s="161" t="s">
        <v>440</v>
      </c>
      <c r="AC479" s="161" t="s">
        <v>143</v>
      </c>
      <c r="AD479" s="162">
        <v>170</v>
      </c>
      <c r="AJ479" s="25"/>
      <c r="AK479" s="3"/>
      <c r="AL479" s="3"/>
      <c r="AM479" s="3"/>
      <c r="AN479" s="18"/>
      <c r="AO479" s="3"/>
    </row>
    <row r="480" spans="1:43" ht="23.25">
      <c r="B480" s="6"/>
      <c r="C480" s="7"/>
      <c r="E480" s="4">
        <v>45070</v>
      </c>
      <c r="F480" s="3" t="s">
        <v>329</v>
      </c>
      <c r="G480" s="3" t="s">
        <v>951</v>
      </c>
      <c r="H480" s="5">
        <v>285</v>
      </c>
      <c r="N480" s="3"/>
      <c r="O480" s="3"/>
      <c r="P480" s="3"/>
      <c r="Q480" s="3"/>
      <c r="R480" s="18"/>
      <c r="S480" s="3"/>
      <c r="V480" s="17"/>
      <c r="X480" s="219" t="str">
        <f>IF(Y479&lt;0,"NO PAGAR","COBRAR'")</f>
        <v>COBRAR'</v>
      </c>
      <c r="Y480" s="219"/>
      <c r="AA480" s="163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>
      <c r="B481" s="219" t="str">
        <f>IF(C479&lt;0,"NO PAGAR","COBRAR'")</f>
        <v>COBRAR'</v>
      </c>
      <c r="C481" s="219"/>
      <c r="E481" s="4">
        <v>45028</v>
      </c>
      <c r="F481" s="3" t="s">
        <v>879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>
      <c r="B482" s="210" t="s">
        <v>9</v>
      </c>
      <c r="C482" s="211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210" t="s">
        <v>9</v>
      </c>
      <c r="Y482" s="211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1177.9099999999999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926</v>
      </c>
      <c r="C490" s="10">
        <v>18.2</v>
      </c>
      <c r="E490" s="212" t="s">
        <v>7</v>
      </c>
      <c r="F490" s="213"/>
      <c r="G490" s="214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212" t="s">
        <v>7</v>
      </c>
      <c r="AB490" s="213"/>
      <c r="AC490" s="214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59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212" t="s">
        <v>7</v>
      </c>
      <c r="O492" s="213"/>
      <c r="P492" s="213"/>
      <c r="Q492" s="214"/>
      <c r="R492" s="18">
        <f>SUM(R476:R491)</f>
        <v>25</v>
      </c>
      <c r="S492" s="3"/>
      <c r="V492" s="17"/>
      <c r="X492" s="12"/>
      <c r="Y492" s="10"/>
      <c r="AJ492" s="212" t="s">
        <v>7</v>
      </c>
      <c r="AK492" s="213"/>
      <c r="AL492" s="213"/>
      <c r="AM492" s="214"/>
      <c r="AN492" s="18">
        <f>SUM(AN476:AN491)</f>
        <v>1177.9099999999999</v>
      </c>
      <c r="AO492" s="3"/>
    </row>
    <row r="493" spans="2:42" ht="27" thickBot="1">
      <c r="B493" s="12"/>
      <c r="C493" s="10"/>
      <c r="V493" s="17"/>
      <c r="X493" s="12"/>
      <c r="Y493" s="10"/>
      <c r="AJ493" s="151">
        <v>20230602</v>
      </c>
      <c r="AK493" s="151" t="s">
        <v>464</v>
      </c>
      <c r="AL493" s="151" t="s">
        <v>973</v>
      </c>
      <c r="AM493" s="151" t="s">
        <v>474</v>
      </c>
      <c r="AN493" s="153">
        <v>149.62</v>
      </c>
      <c r="AO493" s="152">
        <v>85497</v>
      </c>
      <c r="AP493" s="151">
        <v>12345</v>
      </c>
    </row>
    <row r="494" spans="2:42" ht="27" thickBot="1">
      <c r="B494" s="12"/>
      <c r="C494" s="10"/>
      <c r="V494" s="17"/>
      <c r="X494" s="12"/>
      <c r="Y494" s="10"/>
      <c r="AJ494" s="151">
        <v>20230611</v>
      </c>
      <c r="AK494" s="151" t="s">
        <v>464</v>
      </c>
      <c r="AL494" s="151" t="s">
        <v>973</v>
      </c>
      <c r="AM494" s="151" t="s">
        <v>474</v>
      </c>
      <c r="AN494" s="153">
        <v>55.11</v>
      </c>
      <c r="AO494" s="152">
        <v>31489</v>
      </c>
      <c r="AP494" s="151">
        <v>59845</v>
      </c>
    </row>
    <row r="495" spans="2:42" ht="27" thickBot="1">
      <c r="B495" s="11"/>
      <c r="C495" s="10"/>
      <c r="V495" s="17"/>
      <c r="X495" s="11"/>
      <c r="Y495" s="10"/>
      <c r="AJ495" s="151">
        <v>20230614</v>
      </c>
      <c r="AK495" s="151" t="s">
        <v>464</v>
      </c>
      <c r="AL495" s="151" t="s">
        <v>973</v>
      </c>
      <c r="AM495" s="151" t="s">
        <v>474</v>
      </c>
      <c r="AN495" s="153">
        <v>62.36</v>
      </c>
      <c r="AO495" s="152">
        <v>35635</v>
      </c>
      <c r="AP495" s="151">
        <v>0</v>
      </c>
    </row>
    <row r="496" spans="2:42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1444.9999999999998</v>
      </c>
      <c r="Z496" t="s">
        <v>22</v>
      </c>
      <c r="AA496" t="s">
        <v>21</v>
      </c>
      <c r="AN496" s="154">
        <f>SUM(AN493:AN495)</f>
        <v>267.09000000000003</v>
      </c>
    </row>
    <row r="497" spans="5:27">
      <c r="E497" s="1" t="s">
        <v>19</v>
      </c>
      <c r="V497" s="17"/>
      <c r="AA497" s="1" t="s">
        <v>19</v>
      </c>
    </row>
    <row r="498" spans="5:27">
      <c r="V498" s="17"/>
    </row>
    <row r="499" spans="5:27">
      <c r="V499" s="17"/>
    </row>
    <row r="500" spans="5:27">
      <c r="V500" s="17"/>
    </row>
    <row r="501" spans="5:27">
      <c r="V501" s="17"/>
    </row>
    <row r="502" spans="5:27">
      <c r="V502" s="17"/>
    </row>
    <row r="503" spans="5:27">
      <c r="V503" s="17"/>
    </row>
    <row r="504" spans="5:27">
      <c r="V504" s="17"/>
    </row>
    <row r="505" spans="5:27">
      <c r="V505" s="17"/>
    </row>
    <row r="506" spans="5:27">
      <c r="V506" s="17"/>
    </row>
    <row r="507" spans="5:27">
      <c r="V507" s="17"/>
    </row>
    <row r="508" spans="5:27">
      <c r="V508" s="17"/>
    </row>
    <row r="509" spans="5:27">
      <c r="V509" s="17"/>
    </row>
    <row r="510" spans="5:27">
      <c r="V510" s="17"/>
    </row>
    <row r="511" spans="5:27">
      <c r="V511" s="17"/>
    </row>
    <row r="512" spans="5:27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  <c r="AC516" s="215" t="s">
        <v>29</v>
      </c>
      <c r="AD516" s="215"/>
      <c r="AE516" s="215"/>
    </row>
    <row r="517" spans="2:41" ht="15.75" customHeight="1">
      <c r="H517" s="216" t="s">
        <v>28</v>
      </c>
      <c r="I517" s="216"/>
      <c r="J517" s="216"/>
      <c r="V517" s="17"/>
      <c r="AC517" s="215"/>
      <c r="AD517" s="215"/>
      <c r="AE517" s="215"/>
    </row>
    <row r="518" spans="2:41">
      <c r="H518" s="216"/>
      <c r="I518" s="216"/>
      <c r="J518" s="216"/>
      <c r="V518" s="17"/>
      <c r="AC518" s="215"/>
      <c r="AD518" s="215"/>
      <c r="AE518" s="215"/>
    </row>
    <row r="519" spans="2:41" ht="23.25">
      <c r="B519" s="22" t="s">
        <v>67</v>
      </c>
      <c r="V519" s="17"/>
      <c r="X519" s="22" t="s">
        <v>67</v>
      </c>
    </row>
    <row r="520" spans="2:41" ht="23.25">
      <c r="B520" s="23" t="s">
        <v>32</v>
      </c>
      <c r="C520" s="20">
        <f>IF(X474="PAGADO",0,Y479)</f>
        <v>0</v>
      </c>
      <c r="E520" s="217" t="s">
        <v>543</v>
      </c>
      <c r="F520" s="217"/>
      <c r="G520" s="217"/>
      <c r="H520" s="217"/>
      <c r="V520" s="17"/>
      <c r="X520" s="23" t="s">
        <v>32</v>
      </c>
      <c r="Y520" s="20">
        <f>IF(B520="PAGADO",0,C525)</f>
        <v>-1429.17</v>
      </c>
      <c r="AA520" s="217" t="s">
        <v>1049</v>
      </c>
      <c r="AB520" s="217"/>
      <c r="AC520" s="217"/>
      <c r="AD520" s="217"/>
    </row>
    <row r="521" spans="2:41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942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>
      <c r="C522" s="20"/>
      <c r="E522" s="4"/>
      <c r="F522" s="3"/>
      <c r="G522" s="3"/>
      <c r="H522" s="5"/>
      <c r="N522" s="25">
        <v>45112</v>
      </c>
      <c r="O522" s="3" t="s">
        <v>1043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201</v>
      </c>
      <c r="AC522" s="3" t="s">
        <v>86</v>
      </c>
      <c r="AD522" s="5">
        <v>170</v>
      </c>
      <c r="AJ522" s="25">
        <v>45117</v>
      </c>
      <c r="AK522" s="3" t="s">
        <v>511</v>
      </c>
      <c r="AL522" s="3"/>
      <c r="AM522" s="3"/>
      <c r="AN522" s="18">
        <v>1000</v>
      </c>
      <c r="AO522" s="3"/>
    </row>
    <row r="523" spans="2:41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25">
        <v>45129</v>
      </c>
      <c r="O523" s="3" t="s">
        <v>431</v>
      </c>
      <c r="P523" s="3"/>
      <c r="Q523" s="3"/>
      <c r="R523" s="18">
        <v>1000</v>
      </c>
      <c r="S523" s="3"/>
      <c r="V523" s="17"/>
      <c r="X523" s="1" t="s">
        <v>24</v>
      </c>
      <c r="Y523" s="19">
        <f>IF(Y520&gt;0,Y520+Y521,Y521)</f>
        <v>942</v>
      </c>
      <c r="AA523" s="4">
        <v>45096</v>
      </c>
      <c r="AB523" s="3" t="s">
        <v>1052</v>
      </c>
      <c r="AC523" s="3" t="s">
        <v>86</v>
      </c>
      <c r="AD523" s="5">
        <v>75</v>
      </c>
      <c r="AJ523" s="3"/>
      <c r="AK523" s="3"/>
      <c r="AL523" s="3"/>
      <c r="AM523" s="3"/>
      <c r="AN523" s="18"/>
      <c r="AO523" s="3"/>
    </row>
    <row r="524" spans="2:41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351</v>
      </c>
      <c r="AC524" s="3" t="s">
        <v>106</v>
      </c>
      <c r="AD524" s="5">
        <v>320</v>
      </c>
      <c r="AJ524" s="3"/>
      <c r="AK524" s="3"/>
      <c r="AL524" s="3"/>
      <c r="AM524" s="3"/>
      <c r="AN524" s="18"/>
      <c r="AO524" s="3"/>
    </row>
    <row r="525" spans="2:41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-1487.17</v>
      </c>
      <c r="AA525" s="4"/>
      <c r="AB525" s="3" t="s">
        <v>1053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>
      <c r="B526" s="218" t="str">
        <f>IF(C525&lt;0,"NO PAGAR","COBRAR")</f>
        <v>NO PAGAR</v>
      </c>
      <c r="C526" s="218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218" t="str">
        <f>IF(Y525&lt;0,"NO PAGAR","COBRAR")</f>
        <v>NO PAGAR</v>
      </c>
      <c r="Y526" s="218"/>
      <c r="AA526" s="4">
        <v>45058</v>
      </c>
      <c r="AB526" s="3" t="s">
        <v>589</v>
      </c>
      <c r="AC526" s="3" t="s">
        <v>86</v>
      </c>
      <c r="AD526" s="5">
        <v>120</v>
      </c>
      <c r="AJ526" s="3"/>
      <c r="AK526" s="3"/>
      <c r="AL526" s="3"/>
      <c r="AM526" s="3"/>
      <c r="AN526" s="18"/>
      <c r="AO526" s="3"/>
    </row>
    <row r="527" spans="2:41">
      <c r="B527" s="210" t="s">
        <v>9</v>
      </c>
      <c r="C527" s="211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210" t="s">
        <v>9</v>
      </c>
      <c r="Y527" s="211"/>
      <c r="AA527" s="4">
        <v>45059</v>
      </c>
      <c r="AB527" s="3" t="s">
        <v>589</v>
      </c>
      <c r="AC527" s="3" t="s">
        <v>86</v>
      </c>
      <c r="AD527" s="5">
        <v>120</v>
      </c>
      <c r="AJ527" s="3"/>
      <c r="AK527" s="3"/>
      <c r="AL527" s="3"/>
      <c r="AM527" s="3"/>
      <c r="AN527" s="18"/>
      <c r="AO527" s="3"/>
    </row>
    <row r="528" spans="2:41">
      <c r="B528" s="9" t="str">
        <f>IF(C557&lt;0,"SALDO A FAVOR","SALDO ADELANTAD0'")</f>
        <v>SALDO ADELANTAD0'</v>
      </c>
      <c r="C528" s="10" t="b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>
        <v>45077</v>
      </c>
      <c r="AB528" s="3" t="s">
        <v>589</v>
      </c>
      <c r="AC528" s="3" t="s">
        <v>86</v>
      </c>
      <c r="AD528" s="5">
        <v>120</v>
      </c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R538</f>
        <v>1064.5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1029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1024</v>
      </c>
      <c r="C536" s="10">
        <v>255.53</v>
      </c>
      <c r="E536" s="212" t="s">
        <v>7</v>
      </c>
      <c r="F536" s="213"/>
      <c r="G536" s="214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212" t="s">
        <v>7</v>
      </c>
      <c r="AB536" s="213"/>
      <c r="AC536" s="214"/>
      <c r="AD536" s="5">
        <f>SUM(AD522:AD535)</f>
        <v>942</v>
      </c>
      <c r="AJ536" s="3"/>
      <c r="AK536" s="3"/>
      <c r="AL536" s="3"/>
      <c r="AM536" s="3"/>
      <c r="AN536" s="18"/>
      <c r="AO536" s="3"/>
    </row>
    <row r="537" spans="2:41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>
      <c r="B538" s="12"/>
      <c r="C538" s="10"/>
      <c r="N538" s="212" t="s">
        <v>7</v>
      </c>
      <c r="O538" s="213"/>
      <c r="P538" s="213"/>
      <c r="Q538" s="214"/>
      <c r="R538" s="18">
        <f>SUM(R522:R537)</f>
        <v>1064.5</v>
      </c>
      <c r="S538" s="3"/>
      <c r="V538" s="17"/>
      <c r="X538" s="12"/>
      <c r="Y538" s="10"/>
      <c r="AJ538" s="212" t="s">
        <v>7</v>
      </c>
      <c r="AK538" s="213"/>
      <c r="AL538" s="213"/>
      <c r="AM538" s="214"/>
      <c r="AN538" s="18">
        <f>SUM(AN522:AN537)</f>
        <v>1000</v>
      </c>
      <c r="AO538" s="3"/>
    </row>
    <row r="539" spans="2:41" ht="20.25" customHeight="1" thickBot="1">
      <c r="B539" s="12"/>
      <c r="C539" s="10"/>
      <c r="N539" s="151">
        <v>20230616</v>
      </c>
      <c r="O539" s="151" t="s">
        <v>464</v>
      </c>
      <c r="P539" s="151" t="s">
        <v>474</v>
      </c>
      <c r="Q539" s="153">
        <v>72.010000000000005</v>
      </c>
      <c r="R539" s="151">
        <v>41.149000000000001</v>
      </c>
      <c r="S539" s="151">
        <v>0</v>
      </c>
      <c r="V539" s="17"/>
      <c r="X539" s="12"/>
      <c r="Y539" s="10"/>
    </row>
    <row r="540" spans="2:41" ht="21" customHeight="1" thickBot="1">
      <c r="B540" s="12"/>
      <c r="C540" s="10"/>
      <c r="N540" s="151">
        <v>20230621</v>
      </c>
      <c r="O540" s="151" t="s">
        <v>464</v>
      </c>
      <c r="P540" s="151" t="s">
        <v>474</v>
      </c>
      <c r="Q540" s="153">
        <v>73</v>
      </c>
      <c r="R540" s="151">
        <v>41.716000000000001</v>
      </c>
      <c r="S540" s="151">
        <v>0</v>
      </c>
      <c r="V540" s="17"/>
      <c r="X540" s="12"/>
      <c r="Y540" s="10"/>
    </row>
    <row r="541" spans="2:41" ht="17.25" customHeight="1" thickBot="1">
      <c r="B541" s="12"/>
      <c r="C541" s="10"/>
      <c r="E541" s="14"/>
      <c r="N541" s="151">
        <v>20230626</v>
      </c>
      <c r="O541" s="151" t="s">
        <v>464</v>
      </c>
      <c r="P541" s="151" t="s">
        <v>474</v>
      </c>
      <c r="Q541" s="153">
        <v>70.010000000000005</v>
      </c>
      <c r="R541" s="151">
        <v>40.006</v>
      </c>
      <c r="S541" s="151">
        <v>44</v>
      </c>
      <c r="V541" s="17"/>
      <c r="X541" s="12"/>
      <c r="Y541" s="10"/>
      <c r="AA541" s="14"/>
    </row>
    <row r="542" spans="2:41" ht="17.25" customHeight="1" thickBot="1">
      <c r="B542" s="12"/>
      <c r="C542" s="10"/>
      <c r="N542" s="151">
        <v>20230628</v>
      </c>
      <c r="O542" s="151" t="s">
        <v>464</v>
      </c>
      <c r="P542" s="151" t="s">
        <v>474</v>
      </c>
      <c r="Q542" s="153">
        <v>40.51</v>
      </c>
      <c r="R542" s="151">
        <v>23.15</v>
      </c>
      <c r="S542" s="151">
        <v>0</v>
      </c>
      <c r="V542" s="17"/>
      <c r="X542" s="12"/>
      <c r="Y542" s="10"/>
    </row>
    <row r="543" spans="2:41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>
      <c r="E545" s="1" t="s">
        <v>19</v>
      </c>
      <c r="V545" s="17"/>
      <c r="AA545" s="1" t="s">
        <v>19</v>
      </c>
    </row>
    <row r="546" spans="1:43">
      <c r="V546" s="17"/>
    </row>
    <row r="547" spans="1:43">
      <c r="V547" s="17"/>
    </row>
    <row r="548" spans="1:43">
      <c r="V548" s="17"/>
    </row>
    <row r="549" spans="1:43">
      <c r="V549" s="17"/>
    </row>
    <row r="550" spans="1:43">
      <c r="V550" s="17"/>
    </row>
    <row r="551" spans="1:43">
      <c r="V551" s="17"/>
    </row>
    <row r="552" spans="1:4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>
      <c r="V555" s="17"/>
    </row>
    <row r="556" spans="1:43">
      <c r="H556" s="216" t="s">
        <v>30</v>
      </c>
      <c r="I556" s="216"/>
      <c r="J556" s="216"/>
      <c r="V556" s="17"/>
      <c r="AA556" s="216" t="s">
        <v>31</v>
      </c>
      <c r="AB556" s="216"/>
      <c r="AC556" s="216"/>
    </row>
    <row r="557" spans="1:43">
      <c r="H557" s="216"/>
      <c r="I557" s="216"/>
      <c r="J557" s="216"/>
      <c r="V557" s="17"/>
      <c r="AA557" s="216"/>
      <c r="AB557" s="216"/>
      <c r="AC557" s="216"/>
    </row>
    <row r="558" spans="1:43">
      <c r="V558" s="17"/>
    </row>
    <row r="559" spans="1:43">
      <c r="V559" s="17"/>
    </row>
    <row r="560" spans="1:43" ht="23.25">
      <c r="B560" s="24" t="s">
        <v>67</v>
      </c>
      <c r="V560" s="17"/>
      <c r="X560" s="22" t="s">
        <v>67</v>
      </c>
    </row>
    <row r="561" spans="2:41" ht="23.25">
      <c r="B561" s="23" t="s">
        <v>82</v>
      </c>
      <c r="C561" s="20">
        <f>IF(X520="PAGADO",0,Y525)</f>
        <v>-1487.17</v>
      </c>
      <c r="E561" s="217" t="s">
        <v>355</v>
      </c>
      <c r="F561" s="217"/>
      <c r="G561" s="217"/>
      <c r="H561" s="217"/>
      <c r="V561" s="17"/>
      <c r="X561" s="23" t="s">
        <v>32</v>
      </c>
      <c r="Y561" s="20">
        <f>IF(B561="PAGADO",0,C566)</f>
        <v>0</v>
      </c>
      <c r="AA561" s="217" t="s">
        <v>355</v>
      </c>
      <c r="AB561" s="217"/>
      <c r="AC561" s="217"/>
      <c r="AD561" s="217"/>
    </row>
    <row r="562" spans="2:41">
      <c r="B562" s="1" t="s">
        <v>0</v>
      </c>
      <c r="C562" s="19">
        <f>H577</f>
        <v>2600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>
      <c r="C563" s="20"/>
      <c r="E563" s="4">
        <v>45088</v>
      </c>
      <c r="F563" s="3" t="s">
        <v>329</v>
      </c>
      <c r="G563" s="3" t="s">
        <v>106</v>
      </c>
      <c r="H563" s="5">
        <v>285</v>
      </c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" t="s">
        <v>24</v>
      </c>
      <c r="C564" s="19">
        <f>IF(C561&gt;0,C561+C562,C562)</f>
        <v>2600</v>
      </c>
      <c r="E564" s="4">
        <v>45091</v>
      </c>
      <c r="F564" s="3" t="s">
        <v>329</v>
      </c>
      <c r="G564" s="3" t="s">
        <v>1063</v>
      </c>
      <c r="H564" s="5">
        <v>310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" t="s">
        <v>9</v>
      </c>
      <c r="C565" s="20">
        <f>C585</f>
        <v>1826.51</v>
      </c>
      <c r="E565" s="4">
        <v>45105</v>
      </c>
      <c r="F565" s="3" t="s">
        <v>329</v>
      </c>
      <c r="G565" s="3" t="s">
        <v>106</v>
      </c>
      <c r="H565" s="5">
        <v>285</v>
      </c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Y585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6" t="s">
        <v>26</v>
      </c>
      <c r="C566" s="21">
        <f>C564-C565</f>
        <v>773.49</v>
      </c>
      <c r="E566" s="4">
        <v>45050</v>
      </c>
      <c r="F566" s="3" t="s">
        <v>149</v>
      </c>
      <c r="G566" s="3" t="s">
        <v>155</v>
      </c>
      <c r="H566" s="5">
        <v>390</v>
      </c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>
      <c r="B567" s="6"/>
      <c r="C567" s="7"/>
      <c r="E567" s="4">
        <v>45055</v>
      </c>
      <c r="F567" s="3" t="s">
        <v>149</v>
      </c>
      <c r="G567" s="3" t="s">
        <v>150</v>
      </c>
      <c r="H567" s="5">
        <v>180</v>
      </c>
      <c r="N567" s="3"/>
      <c r="O567" s="3"/>
      <c r="P567" s="3"/>
      <c r="Q567" s="3"/>
      <c r="R567" s="18"/>
      <c r="S567" s="3"/>
      <c r="V567" s="17"/>
      <c r="X567" s="219" t="str">
        <f>IF(Y566&lt;0,"NO PAGAR","COBRAR'")</f>
        <v>COBRAR'</v>
      </c>
      <c r="Y567" s="219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>
      <c r="B568" s="219" t="str">
        <f>IF(C566&lt;0,"NO PAGAR","COBRAR'")</f>
        <v>COBRAR'</v>
      </c>
      <c r="C568" s="219"/>
      <c r="E568" s="4">
        <v>45057</v>
      </c>
      <c r="F568" s="3" t="s">
        <v>149</v>
      </c>
      <c r="G568" s="3" t="s">
        <v>89</v>
      </c>
      <c r="H568" s="5">
        <v>170</v>
      </c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210" t="s">
        <v>9</v>
      </c>
      <c r="C569" s="211"/>
      <c r="E569" s="4">
        <v>45003</v>
      </c>
      <c r="F569" s="3" t="s">
        <v>149</v>
      </c>
      <c r="G569" s="3" t="s">
        <v>155</v>
      </c>
      <c r="H569" s="5">
        <v>390</v>
      </c>
      <c r="N569" s="3"/>
      <c r="O569" s="3"/>
      <c r="P569" s="3"/>
      <c r="Q569" s="3"/>
      <c r="R569" s="18"/>
      <c r="S569" s="3"/>
      <c r="V569" s="17"/>
      <c r="X569" s="210" t="s">
        <v>9</v>
      </c>
      <c r="Y569" s="211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9" t="str">
        <f>IF(Y525&lt;0,"SALDO ADELANTADO","SALDO A FAVOR '")</f>
        <v>SALDO ADELANTADO</v>
      </c>
      <c r="C570" s="10">
        <f>IF(Y525&lt;=0,Y525*-1)</f>
        <v>1487.17</v>
      </c>
      <c r="E570" s="4">
        <v>45071</v>
      </c>
      <c r="F570" s="3" t="s">
        <v>149</v>
      </c>
      <c r="G570" s="3" t="s">
        <v>155</v>
      </c>
      <c r="H570" s="5">
        <v>380</v>
      </c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 FAVOR'</v>
      </c>
      <c r="Y570" s="10" t="b">
        <f>IF(C566&lt;=0,C566*-1)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10</v>
      </c>
      <c r="C571" s="10">
        <f>R579</f>
        <v>0</v>
      </c>
      <c r="E571" s="4">
        <v>45076</v>
      </c>
      <c r="F571" s="3" t="s">
        <v>181</v>
      </c>
      <c r="G571" s="3" t="s">
        <v>89</v>
      </c>
      <c r="H571" s="5">
        <v>210</v>
      </c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16</v>
      </c>
      <c r="C577" s="10"/>
      <c r="E577" s="212" t="s">
        <v>7</v>
      </c>
      <c r="F577" s="213"/>
      <c r="G577" s="214"/>
      <c r="H577" s="5">
        <f>SUM(H563:H576)</f>
        <v>2600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212" t="s">
        <v>7</v>
      </c>
      <c r="AB577" s="213"/>
      <c r="AC577" s="214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>
      <c r="B578" s="11" t="s">
        <v>1073</v>
      </c>
      <c r="C578" s="10">
        <v>339.34</v>
      </c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 ht="15.75" thickBot="1">
      <c r="B579" s="12"/>
      <c r="C579" s="10"/>
      <c r="N579" s="212" t="s">
        <v>7</v>
      </c>
      <c r="O579" s="213"/>
      <c r="P579" s="213"/>
      <c r="Q579" s="214"/>
      <c r="R579" s="18">
        <f>SUM(R563:R578)</f>
        <v>0</v>
      </c>
      <c r="S579" s="3"/>
      <c r="V579" s="17"/>
      <c r="X579" s="12"/>
      <c r="Y579" s="10"/>
      <c r="AJ579" s="212" t="s">
        <v>7</v>
      </c>
      <c r="AK579" s="213"/>
      <c r="AL579" s="213"/>
      <c r="AM579" s="214"/>
      <c r="AN579" s="18">
        <f>SUM(AN563:AN578)</f>
        <v>0</v>
      </c>
      <c r="AO579" s="3"/>
    </row>
    <row r="580" spans="2:41" ht="15.75" thickBot="1">
      <c r="B580" s="12"/>
      <c r="C580" s="10"/>
      <c r="N580" t="s">
        <v>1072</v>
      </c>
      <c r="O580" s="169">
        <v>0.25998842592592591</v>
      </c>
      <c r="P580">
        <v>20230701</v>
      </c>
      <c r="Q580" t="s">
        <v>464</v>
      </c>
      <c r="R580" t="s">
        <v>973</v>
      </c>
      <c r="S580" t="s">
        <v>474</v>
      </c>
      <c r="T580" s="165">
        <v>64</v>
      </c>
      <c r="U580" s="165">
        <v>36.569000000000003</v>
      </c>
      <c r="V580" s="17"/>
      <c r="X580" s="12"/>
      <c r="Y580" s="10"/>
    </row>
    <row r="581" spans="2:41" ht="15.75" thickBot="1">
      <c r="B581" s="12"/>
      <c r="C581" s="10"/>
      <c r="N581" t="s">
        <v>1072</v>
      </c>
      <c r="O581" s="169">
        <v>0.49709490740740742</v>
      </c>
      <c r="P581">
        <v>20230709</v>
      </c>
      <c r="Q581" t="s">
        <v>464</v>
      </c>
      <c r="R581" t="s">
        <v>973</v>
      </c>
      <c r="S581" t="s">
        <v>474</v>
      </c>
      <c r="T581" s="165">
        <v>68</v>
      </c>
      <c r="U581" s="165">
        <v>38.857999999999997</v>
      </c>
      <c r="V581" s="17"/>
      <c r="X581" s="12"/>
      <c r="Y581" s="10"/>
    </row>
    <row r="582" spans="2:41" ht="15.75" thickBot="1">
      <c r="B582" s="12"/>
      <c r="C582" s="10"/>
      <c r="E582" s="14"/>
      <c r="N582" t="s">
        <v>1072</v>
      </c>
      <c r="O582" s="169">
        <v>0.65501157407407407</v>
      </c>
      <c r="P582">
        <v>20230705</v>
      </c>
      <c r="Q582" t="s">
        <v>464</v>
      </c>
      <c r="R582" t="s">
        <v>973</v>
      </c>
      <c r="S582" t="s">
        <v>474</v>
      </c>
      <c r="T582" s="165">
        <v>72.84</v>
      </c>
      <c r="U582" s="165">
        <v>41.621000000000002</v>
      </c>
      <c r="V582" s="17"/>
      <c r="X582" s="12"/>
      <c r="Y582" s="10"/>
      <c r="AA582" s="14"/>
    </row>
    <row r="583" spans="2:41" ht="15.75" thickBot="1">
      <c r="B583" s="12"/>
      <c r="C583" s="10"/>
      <c r="N583" t="s">
        <v>1072</v>
      </c>
      <c r="O583" s="169">
        <v>0.76893518518518522</v>
      </c>
      <c r="P583">
        <v>20230712</v>
      </c>
      <c r="Q583" t="s">
        <v>464</v>
      </c>
      <c r="R583" t="s">
        <v>973</v>
      </c>
      <c r="S583" t="s">
        <v>474</v>
      </c>
      <c r="T583" s="165">
        <v>70</v>
      </c>
      <c r="U583" s="165">
        <v>39.997999999999998</v>
      </c>
      <c r="V583" s="17"/>
      <c r="X583" s="12"/>
      <c r="Y583" s="10"/>
    </row>
    <row r="584" spans="2:41" ht="15.75" thickBot="1">
      <c r="B584" s="12"/>
      <c r="C584" s="10"/>
      <c r="N584" t="s">
        <v>1072</v>
      </c>
      <c r="O584" s="169">
        <v>0.51361111111111113</v>
      </c>
      <c r="P584">
        <v>20230714</v>
      </c>
      <c r="Q584" t="s">
        <v>464</v>
      </c>
      <c r="R584" t="s">
        <v>973</v>
      </c>
      <c r="S584" t="s">
        <v>474</v>
      </c>
      <c r="T584" s="165">
        <v>64.5</v>
      </c>
      <c r="U584" s="165">
        <v>36.856000000000002</v>
      </c>
      <c r="V584" s="17"/>
      <c r="X584" s="12"/>
      <c r="Y584" s="10"/>
    </row>
    <row r="585" spans="2:41">
      <c r="B585" s="15" t="s">
        <v>18</v>
      </c>
      <c r="C585" s="16">
        <f>SUM(C570:C584)</f>
        <v>1826.51</v>
      </c>
      <c r="D585" t="s">
        <v>22</v>
      </c>
      <c r="E585" t="s">
        <v>21</v>
      </c>
      <c r="V585" s="17"/>
      <c r="X585" s="15" t="s">
        <v>18</v>
      </c>
      <c r="Y585" s="16">
        <f>SUM(Y570:Y584)</f>
        <v>0</v>
      </c>
      <c r="Z585" t="s">
        <v>22</v>
      </c>
      <c r="AA585" t="s">
        <v>21</v>
      </c>
    </row>
    <row r="586" spans="2:41">
      <c r="E586" s="1" t="s">
        <v>19</v>
      </c>
      <c r="V586" s="17"/>
      <c r="AA586" s="1" t="s">
        <v>19</v>
      </c>
    </row>
    <row r="587" spans="2:41">
      <c r="V587" s="17"/>
    </row>
    <row r="588" spans="2:41">
      <c r="V588" s="17"/>
    </row>
    <row r="589" spans="2:41">
      <c r="V589" s="17"/>
    </row>
    <row r="590" spans="2:41">
      <c r="V590" s="17"/>
    </row>
    <row r="591" spans="2:41">
      <c r="V591" s="17"/>
    </row>
    <row r="592" spans="2:41">
      <c r="V592" s="17"/>
    </row>
    <row r="593" spans="2:41">
      <c r="V593" s="17"/>
    </row>
    <row r="594" spans="2:41">
      <c r="V594" s="17"/>
    </row>
    <row r="595" spans="2:41">
      <c r="V595" s="17"/>
    </row>
    <row r="596" spans="2:41">
      <c r="V596" s="17"/>
    </row>
    <row r="597" spans="2:41">
      <c r="V597" s="17"/>
    </row>
    <row r="598" spans="2:41">
      <c r="V598" s="17"/>
    </row>
    <row r="599" spans="2:41">
      <c r="V599" s="17"/>
      <c r="AC599" s="215" t="s">
        <v>29</v>
      </c>
      <c r="AD599" s="215"/>
      <c r="AE599" s="215"/>
    </row>
    <row r="600" spans="2:41">
      <c r="H600" s="216" t="s">
        <v>28</v>
      </c>
      <c r="I600" s="216"/>
      <c r="J600" s="216"/>
      <c r="V600" s="17"/>
      <c r="AC600" s="215"/>
      <c r="AD600" s="215"/>
      <c r="AE600" s="215"/>
    </row>
    <row r="601" spans="2:41">
      <c r="H601" s="216"/>
      <c r="I601" s="216"/>
      <c r="J601" s="216"/>
      <c r="V601" s="17"/>
      <c r="AC601" s="215"/>
      <c r="AD601" s="215"/>
      <c r="AE601" s="215"/>
    </row>
    <row r="602" spans="2:41">
      <c r="V602" s="17"/>
    </row>
    <row r="603" spans="2:41">
      <c r="V603" s="17"/>
    </row>
    <row r="604" spans="2:41" ht="23.25">
      <c r="B604" s="22" t="s">
        <v>68</v>
      </c>
      <c r="V604" s="17"/>
      <c r="X604" s="22" t="s">
        <v>68</v>
      </c>
    </row>
    <row r="605" spans="2:41" ht="23.25">
      <c r="B605" s="23" t="s">
        <v>32</v>
      </c>
      <c r="C605" s="20">
        <f>IF(X561="PAGADO",0,Y566)</f>
        <v>0</v>
      </c>
      <c r="E605" s="217" t="s">
        <v>543</v>
      </c>
      <c r="F605" s="217"/>
      <c r="G605" s="217"/>
      <c r="H605" s="217"/>
      <c r="V605" s="17"/>
      <c r="X605" s="23" t="s">
        <v>32</v>
      </c>
      <c r="Y605" s="20">
        <f>IF(B605="PAGADO",0,C610)</f>
        <v>-867.90000000000009</v>
      </c>
      <c r="AA605" s="217" t="s">
        <v>79</v>
      </c>
      <c r="AB605" s="217"/>
      <c r="AC605" s="217"/>
      <c r="AD605" s="217"/>
    </row>
    <row r="606" spans="2:41">
      <c r="B606" s="1" t="s">
        <v>0</v>
      </c>
      <c r="C606" s="19">
        <f>H621</f>
        <v>1320</v>
      </c>
      <c r="E606" s="2" t="s">
        <v>1</v>
      </c>
      <c r="F606" s="2" t="s">
        <v>2</v>
      </c>
      <c r="G606" s="2" t="s">
        <v>3</v>
      </c>
      <c r="H606" s="2" t="s">
        <v>4</v>
      </c>
      <c r="N606" s="2" t="s">
        <v>1</v>
      </c>
      <c r="O606" s="2" t="s">
        <v>5</v>
      </c>
      <c r="P606" s="2" t="s">
        <v>4</v>
      </c>
      <c r="Q606" s="2" t="s">
        <v>6</v>
      </c>
      <c r="R606" s="2" t="s">
        <v>7</v>
      </c>
      <c r="S606" s="3"/>
      <c r="V606" s="17"/>
      <c r="X606" s="1" t="s">
        <v>0</v>
      </c>
      <c r="Y606" s="19">
        <f>AD621</f>
        <v>225</v>
      </c>
      <c r="AA606" s="2" t="s">
        <v>1</v>
      </c>
      <c r="AB606" s="2" t="s">
        <v>2</v>
      </c>
      <c r="AC606" s="2" t="s">
        <v>3</v>
      </c>
      <c r="AD606" s="2" t="s">
        <v>4</v>
      </c>
      <c r="AJ606" s="2" t="s">
        <v>1</v>
      </c>
      <c r="AK606" s="2" t="s">
        <v>5</v>
      </c>
      <c r="AL606" s="2" t="s">
        <v>4</v>
      </c>
      <c r="AM606" s="2" t="s">
        <v>6</v>
      </c>
      <c r="AN606" s="2" t="s">
        <v>7</v>
      </c>
      <c r="AO606" s="3"/>
    </row>
    <row r="607" spans="2:41">
      <c r="C607" s="20"/>
      <c r="E607" s="4">
        <v>45047</v>
      </c>
      <c r="F607" s="3" t="s">
        <v>1099</v>
      </c>
      <c r="G607" s="3" t="s">
        <v>89</v>
      </c>
      <c r="H607" s="5">
        <v>135</v>
      </c>
      <c r="N607" s="25">
        <v>45140</v>
      </c>
      <c r="O607" s="3" t="s">
        <v>1104</v>
      </c>
      <c r="P607" s="3"/>
      <c r="Q607" s="3"/>
      <c r="R607" s="18">
        <v>100</v>
      </c>
      <c r="S607" s="3"/>
      <c r="V607" s="17"/>
      <c r="Y607" s="20"/>
      <c r="AA607" s="4">
        <v>45112</v>
      </c>
      <c r="AB607" s="3" t="s">
        <v>490</v>
      </c>
      <c r="AC607" s="3" t="s">
        <v>200</v>
      </c>
      <c r="AD607" s="5">
        <v>225</v>
      </c>
      <c r="AJ607" s="25">
        <v>45145</v>
      </c>
      <c r="AK607" s="3" t="s">
        <v>110</v>
      </c>
      <c r="AL607" s="3"/>
      <c r="AM607" s="3"/>
      <c r="AN607" s="18">
        <v>800</v>
      </c>
      <c r="AO607" s="3"/>
    </row>
    <row r="608" spans="2:41">
      <c r="B608" s="1" t="s">
        <v>24</v>
      </c>
      <c r="C608" s="19">
        <f>IF(C605&gt;0,C605+C606,C606)</f>
        <v>1320</v>
      </c>
      <c r="E608" s="4">
        <v>45054</v>
      </c>
      <c r="F608" s="3" t="s">
        <v>1099</v>
      </c>
      <c r="G608" s="3" t="s">
        <v>89</v>
      </c>
      <c r="H608" s="5">
        <v>135</v>
      </c>
      <c r="N608" s="25">
        <v>45140</v>
      </c>
      <c r="O608" s="3" t="s">
        <v>184</v>
      </c>
      <c r="P608" s="3"/>
      <c r="Q608" s="3"/>
      <c r="R608" s="18">
        <v>1700</v>
      </c>
      <c r="S608" s="3"/>
      <c r="V608" s="17"/>
      <c r="X608" s="1" t="s">
        <v>24</v>
      </c>
      <c r="Y608" s="19">
        <f>IF(Y605&gt;0,Y605+Y606,Y606)</f>
        <v>225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" t="s">
        <v>9</v>
      </c>
      <c r="C609" s="20">
        <f>C632</f>
        <v>2187.9</v>
      </c>
      <c r="E609" s="4">
        <v>45066</v>
      </c>
      <c r="F609" s="3" t="s">
        <v>1099</v>
      </c>
      <c r="G609" s="3" t="s">
        <v>89</v>
      </c>
      <c r="H609" s="5">
        <v>150</v>
      </c>
      <c r="N609" s="3"/>
      <c r="O609" s="3"/>
      <c r="P609" s="3"/>
      <c r="Q609" s="3"/>
      <c r="R609" s="18"/>
      <c r="S609" s="3"/>
      <c r="V609" s="17"/>
      <c r="X609" s="1" t="s">
        <v>9</v>
      </c>
      <c r="Y609" s="20">
        <f>Y632</f>
        <v>1745.01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6" t="s">
        <v>25</v>
      </c>
      <c r="C610" s="21">
        <f>C608-C609</f>
        <v>-867.90000000000009</v>
      </c>
      <c r="E610" s="4">
        <v>45068</v>
      </c>
      <c r="F610" s="3" t="s">
        <v>549</v>
      </c>
      <c r="G610" s="3" t="s">
        <v>180</v>
      </c>
      <c r="H610" s="5">
        <v>140</v>
      </c>
      <c r="I610" s="55"/>
      <c r="N610" s="3"/>
      <c r="O610" s="3"/>
      <c r="P610" s="3"/>
      <c r="Q610" s="3"/>
      <c r="R610" s="18"/>
      <c r="S610" s="3"/>
      <c r="V610" s="17"/>
      <c r="X610" s="6" t="s">
        <v>8</v>
      </c>
      <c r="Y610" s="21">
        <f>Y608-Y609</f>
        <v>-1520.01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6.25">
      <c r="B611" s="218" t="str">
        <f>IF(C610&lt;0,"NO PAGAR","COBRAR")</f>
        <v>NO PAGAR</v>
      </c>
      <c r="C611" s="218"/>
      <c r="E611" s="4">
        <v>45099</v>
      </c>
      <c r="F611" s="3" t="s">
        <v>194</v>
      </c>
      <c r="G611" s="3" t="s">
        <v>155</v>
      </c>
      <c r="H611" s="5">
        <v>330</v>
      </c>
      <c r="N611" s="3"/>
      <c r="O611" s="3"/>
      <c r="P611" s="3"/>
      <c r="Q611" s="3"/>
      <c r="R611" s="18"/>
      <c r="S611" s="3"/>
      <c r="V611" s="17"/>
      <c r="X611" s="218" t="str">
        <f>IF(Y610&lt;0,"NO PAGAR","COBRAR")</f>
        <v>NO PAGAR</v>
      </c>
      <c r="Y611" s="218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210" t="s">
        <v>9</v>
      </c>
      <c r="C612" s="211"/>
      <c r="E612" s="4">
        <v>45100</v>
      </c>
      <c r="F612" s="3" t="s">
        <v>194</v>
      </c>
      <c r="G612" s="3" t="s">
        <v>143</v>
      </c>
      <c r="H612" s="5">
        <v>200</v>
      </c>
      <c r="N612" s="3"/>
      <c r="O612" s="3"/>
      <c r="P612" s="3"/>
      <c r="Q612" s="3"/>
      <c r="R612" s="18"/>
      <c r="S612" s="3"/>
      <c r="V612" s="17"/>
      <c r="X612" s="210" t="s">
        <v>9</v>
      </c>
      <c r="Y612" s="211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9" t="str">
        <f>IF(C646&lt;0,"SALDO A FAVOR","SALDO ADELANTAD0'")</f>
        <v>SALDO ADELANTAD0'</v>
      </c>
      <c r="C613" s="10">
        <f>IF(Y561&lt;=0,Y561*-1)</f>
        <v>0</v>
      </c>
      <c r="E613" s="4">
        <v>45115</v>
      </c>
      <c r="F613" s="3" t="s">
        <v>194</v>
      </c>
      <c r="G613" s="3" t="s">
        <v>141</v>
      </c>
      <c r="H613" s="5">
        <v>110</v>
      </c>
      <c r="I613" t="s">
        <v>1101</v>
      </c>
      <c r="N613" s="3"/>
      <c r="O613" s="3"/>
      <c r="P613" s="3"/>
      <c r="Q613" s="3"/>
      <c r="R613" s="18"/>
      <c r="S613" s="3"/>
      <c r="V613" s="17"/>
      <c r="X613" s="9" t="str">
        <f>IF(C610&lt;0,"SALDO ADELANTADO","SALDO A FAVOR'")</f>
        <v>SALDO ADELANTADO</v>
      </c>
      <c r="Y613" s="10">
        <f>IF(C610&lt;=0,C610*-1)</f>
        <v>867.90000000000009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10</v>
      </c>
      <c r="C614" s="10">
        <f>R623</f>
        <v>1800</v>
      </c>
      <c r="E614" s="4">
        <v>45103</v>
      </c>
      <c r="F614" s="3" t="s">
        <v>589</v>
      </c>
      <c r="G614" s="3" t="s">
        <v>89</v>
      </c>
      <c r="H614" s="5">
        <v>120</v>
      </c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AN623</f>
        <v>800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11</v>
      </c>
      <c r="C615" s="10">
        <v>50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1181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>
        <v>59.09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16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1191</v>
      </c>
      <c r="Y620" s="10">
        <v>18.02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17</v>
      </c>
      <c r="C621" s="10">
        <f>R631</f>
        <v>337.9</v>
      </c>
      <c r="E621" s="212" t="s">
        <v>7</v>
      </c>
      <c r="F621" s="213"/>
      <c r="G621" s="214"/>
      <c r="H621" s="5">
        <f>SUM(H607:H620)</f>
        <v>1320</v>
      </c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212" t="s">
        <v>7</v>
      </c>
      <c r="AB621" s="213"/>
      <c r="AC621" s="214"/>
      <c r="AD621" s="5">
        <f>SUM(AD607:AD620)</f>
        <v>225</v>
      </c>
      <c r="AJ621" s="3"/>
      <c r="AK621" s="3"/>
      <c r="AL621" s="3"/>
      <c r="AM621" s="3"/>
      <c r="AN621" s="18"/>
      <c r="AO621" s="3"/>
    </row>
    <row r="622" spans="2:41">
      <c r="B622" s="12"/>
      <c r="C622" s="10"/>
      <c r="E622" s="13"/>
      <c r="F622" s="13"/>
      <c r="G622" s="13"/>
      <c r="N622" s="3"/>
      <c r="O622" s="3"/>
      <c r="P622" s="3"/>
      <c r="Q622" s="3"/>
      <c r="R622" s="18"/>
      <c r="S622" s="3"/>
      <c r="V622" s="17"/>
      <c r="X622" s="12"/>
      <c r="Y622" s="10"/>
      <c r="AA622" s="13"/>
      <c r="AB622" s="13"/>
      <c r="AC622" s="13"/>
      <c r="AJ622" s="3"/>
      <c r="AK622" s="3"/>
      <c r="AL622" s="3"/>
      <c r="AM622" s="3"/>
      <c r="AN622" s="18"/>
      <c r="AO622" s="3"/>
    </row>
    <row r="623" spans="2:41">
      <c r="B623" s="12"/>
      <c r="C623" s="10"/>
      <c r="N623" s="212" t="s">
        <v>7</v>
      </c>
      <c r="O623" s="213"/>
      <c r="P623" s="213"/>
      <c r="Q623" s="214"/>
      <c r="R623" s="18">
        <f>SUM(R607:R622)</f>
        <v>1800</v>
      </c>
      <c r="S623" s="3"/>
      <c r="V623" s="17"/>
      <c r="X623" s="12"/>
      <c r="Y623" s="10"/>
      <c r="AJ623" s="212" t="s">
        <v>7</v>
      </c>
      <c r="AK623" s="213"/>
      <c r="AL623" s="213"/>
      <c r="AM623" s="214"/>
      <c r="AN623" s="18">
        <f>SUM(AN607:AN622)</f>
        <v>800</v>
      </c>
      <c r="AO623" s="3"/>
    </row>
    <row r="624" spans="2:41">
      <c r="B624" s="12"/>
      <c r="C624" s="10"/>
      <c r="N624" s="125" t="s">
        <v>464</v>
      </c>
      <c r="O624" s="126">
        <v>45124.579768520001</v>
      </c>
      <c r="P624" s="125" t="s">
        <v>474</v>
      </c>
      <c r="Q624" s="127">
        <v>37.426000000000002</v>
      </c>
      <c r="R624" s="127">
        <v>65.5</v>
      </c>
      <c r="S624" s="128" t="s">
        <v>148</v>
      </c>
      <c r="V624" s="17"/>
      <c r="X624" s="12"/>
      <c r="Y624" s="10"/>
    </row>
    <row r="625" spans="2:27">
      <c r="B625" s="12"/>
      <c r="C625" s="10"/>
      <c r="N625" s="125" t="s">
        <v>464</v>
      </c>
      <c r="O625" s="126">
        <v>45131.46859954</v>
      </c>
      <c r="P625" s="125" t="s">
        <v>474</v>
      </c>
      <c r="Q625" s="127">
        <v>24.001000000000001</v>
      </c>
      <c r="R625" s="127">
        <v>42</v>
      </c>
      <c r="S625" s="128" t="s">
        <v>148</v>
      </c>
      <c r="V625" s="17"/>
      <c r="X625" s="12"/>
      <c r="Y625" s="10"/>
    </row>
    <row r="626" spans="2:27">
      <c r="B626" s="12"/>
      <c r="C626" s="10"/>
      <c r="E626" s="14"/>
      <c r="N626" s="125" t="s">
        <v>464</v>
      </c>
      <c r="O626" s="126">
        <v>45125.726018519999</v>
      </c>
      <c r="P626" s="125" t="s">
        <v>474</v>
      </c>
      <c r="Q626" s="127">
        <v>34.283000000000001</v>
      </c>
      <c r="R626" s="127">
        <v>60</v>
      </c>
      <c r="S626" s="128" t="s">
        <v>148</v>
      </c>
      <c r="V626" s="17"/>
      <c r="X626" s="12"/>
      <c r="Y626" s="10"/>
      <c r="AA626" s="14"/>
    </row>
    <row r="627" spans="2:27">
      <c r="B627" s="12"/>
      <c r="C627" s="10"/>
      <c r="N627" s="125" t="s">
        <v>464</v>
      </c>
      <c r="O627" s="126">
        <v>45128.462152779997</v>
      </c>
      <c r="P627" s="125" t="s">
        <v>474</v>
      </c>
      <c r="Q627" s="127">
        <v>3.4569999999999999</v>
      </c>
      <c r="R627" s="127">
        <v>6.05</v>
      </c>
      <c r="S627" s="128" t="s">
        <v>148</v>
      </c>
      <c r="V627" s="17"/>
      <c r="X627" s="12"/>
      <c r="Y627" s="10"/>
    </row>
    <row r="628" spans="2:27">
      <c r="B628" s="12"/>
      <c r="C628" s="10"/>
      <c r="N628" s="125" t="s">
        <v>464</v>
      </c>
      <c r="O628" s="126">
        <v>45128.540219909999</v>
      </c>
      <c r="P628" s="125" t="s">
        <v>474</v>
      </c>
      <c r="Q628" s="127">
        <v>28.792000000000002</v>
      </c>
      <c r="R628" s="127">
        <v>50.39</v>
      </c>
      <c r="S628" s="128" t="s">
        <v>148</v>
      </c>
      <c r="V628" s="17"/>
      <c r="X628" s="12"/>
      <c r="Y628" s="10"/>
    </row>
    <row r="629" spans="2:27">
      <c r="B629" s="12"/>
      <c r="C629" s="10"/>
      <c r="N629" s="125" t="s">
        <v>464</v>
      </c>
      <c r="O629" s="126">
        <v>45132.675960649998</v>
      </c>
      <c r="P629" s="125" t="s">
        <v>474</v>
      </c>
      <c r="Q629" s="127">
        <v>30.834</v>
      </c>
      <c r="R629" s="127">
        <v>53.96</v>
      </c>
      <c r="S629" s="128" t="s">
        <v>148</v>
      </c>
      <c r="V629" s="17"/>
      <c r="X629" s="12"/>
      <c r="Y629" s="10"/>
    </row>
    <row r="630" spans="2:27">
      <c r="B630" s="12"/>
      <c r="C630" s="10"/>
      <c r="N630" s="125" t="s">
        <v>464</v>
      </c>
      <c r="O630" s="126">
        <v>45134.477858799997</v>
      </c>
      <c r="P630" s="125" t="s">
        <v>474</v>
      </c>
      <c r="Q630" s="127">
        <v>34.286999999999999</v>
      </c>
      <c r="R630" s="127">
        <v>60</v>
      </c>
      <c r="S630" s="128" t="s">
        <v>148</v>
      </c>
      <c r="V630" s="17"/>
      <c r="X630" s="12"/>
      <c r="Y630" s="10"/>
    </row>
    <row r="631" spans="2:27">
      <c r="B631" s="11"/>
      <c r="C631" s="10"/>
      <c r="R631" s="175">
        <f>SUM(R624:R630)</f>
        <v>337.9</v>
      </c>
      <c r="V631" s="17"/>
      <c r="X631" s="11"/>
      <c r="Y631" s="10"/>
    </row>
    <row r="632" spans="2:27">
      <c r="B632" s="15" t="s">
        <v>18</v>
      </c>
      <c r="C632" s="16">
        <f>SUM(C613:C631)</f>
        <v>2187.9</v>
      </c>
      <c r="V632" s="17"/>
      <c r="X632" s="15" t="s">
        <v>18</v>
      </c>
      <c r="Y632" s="16">
        <f>SUM(Y613:Y631)</f>
        <v>1745.01</v>
      </c>
    </row>
    <row r="633" spans="2:27">
      <c r="D633" t="s">
        <v>22</v>
      </c>
      <c r="E633" t="s">
        <v>21</v>
      </c>
      <c r="V633" s="17"/>
      <c r="Z633" t="s">
        <v>22</v>
      </c>
      <c r="AA633" t="s">
        <v>21</v>
      </c>
    </row>
    <row r="634" spans="2:27">
      <c r="E634" s="1" t="s">
        <v>19</v>
      </c>
      <c r="V634" s="17"/>
      <c r="AA634" s="1" t="s">
        <v>19</v>
      </c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1:4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>
      <c r="V644" s="17"/>
    </row>
    <row r="645" spans="1:43">
      <c r="H645" s="216" t="s">
        <v>30</v>
      </c>
      <c r="I645" s="216"/>
      <c r="J645" s="216"/>
      <c r="V645" s="17"/>
      <c r="AA645" s="216" t="s">
        <v>31</v>
      </c>
      <c r="AB645" s="216"/>
      <c r="AC645" s="216"/>
    </row>
    <row r="646" spans="1:43">
      <c r="H646" s="216"/>
      <c r="I646" s="216"/>
      <c r="J646" s="216"/>
      <c r="V646" s="17"/>
      <c r="AA646" s="216"/>
      <c r="AB646" s="216"/>
      <c r="AC646" s="216"/>
    </row>
    <row r="647" spans="1:43">
      <c r="V647" s="17"/>
    </row>
    <row r="648" spans="1:43">
      <c r="V648" s="17"/>
    </row>
    <row r="649" spans="1:43" ht="23.25">
      <c r="B649" s="24" t="s">
        <v>68</v>
      </c>
      <c r="V649" s="17"/>
      <c r="X649" s="22" t="s">
        <v>68</v>
      </c>
    </row>
    <row r="650" spans="1:43" ht="23.25">
      <c r="B650" s="23" t="s">
        <v>130</v>
      </c>
      <c r="C650" s="20">
        <f>IF(X605="PAGADO",0,Y610)</f>
        <v>-1520.01</v>
      </c>
      <c r="E650" s="217" t="s">
        <v>543</v>
      </c>
      <c r="F650" s="217"/>
      <c r="G650" s="217"/>
      <c r="H650" s="217"/>
      <c r="V650" s="17"/>
      <c r="X650" s="23" t="s">
        <v>130</v>
      </c>
      <c r="Y650" s="20">
        <f>IF(B650="PAGADO",0,C655)</f>
        <v>0</v>
      </c>
      <c r="AA650" s="217" t="s">
        <v>543</v>
      </c>
      <c r="AB650" s="217"/>
      <c r="AC650" s="217"/>
      <c r="AD650" s="217"/>
    </row>
    <row r="651" spans="1:43">
      <c r="B651" s="1" t="s">
        <v>0</v>
      </c>
      <c r="C651" s="19">
        <f>H666</f>
        <v>3770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760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1:43">
      <c r="C652" s="20"/>
      <c r="E652" s="4">
        <v>45107</v>
      </c>
      <c r="F652" s="3" t="s">
        <v>1202</v>
      </c>
      <c r="G652" s="3" t="s">
        <v>1203</v>
      </c>
      <c r="H652" s="5">
        <v>160</v>
      </c>
      <c r="N652" s="25">
        <v>45152</v>
      </c>
      <c r="O652" s="3" t="s">
        <v>110</v>
      </c>
      <c r="P652" s="3"/>
      <c r="Q652" s="3"/>
      <c r="R652" s="18">
        <v>200</v>
      </c>
      <c r="S652" s="3"/>
      <c r="V652" s="17"/>
      <c r="Y652" s="20"/>
      <c r="AA652" s="4">
        <v>45139</v>
      </c>
      <c r="AB652" s="3" t="s">
        <v>1202</v>
      </c>
      <c r="AC652" s="3" t="s">
        <v>1203</v>
      </c>
      <c r="AD652" s="5">
        <v>140</v>
      </c>
      <c r="AJ652" s="3"/>
      <c r="AK652" s="3"/>
      <c r="AL652" s="3"/>
      <c r="AM652" s="3"/>
      <c r="AN652" s="18"/>
      <c r="AO652" s="3"/>
    </row>
    <row r="653" spans="1:43">
      <c r="B653" s="1" t="s">
        <v>24</v>
      </c>
      <c r="C653" s="19">
        <f>IF(C650&gt;0,C650+C651,C651)</f>
        <v>3770</v>
      </c>
      <c r="E653" s="4">
        <v>45085</v>
      </c>
      <c r="F653" s="3" t="s">
        <v>168</v>
      </c>
      <c r="G653" s="3" t="s">
        <v>200</v>
      </c>
      <c r="H653" s="5">
        <v>170</v>
      </c>
      <c r="N653" s="25">
        <v>45155</v>
      </c>
      <c r="O653" s="3" t="s">
        <v>1224</v>
      </c>
      <c r="P653" s="3"/>
      <c r="Q653" s="3"/>
      <c r="R653" s="18">
        <v>100</v>
      </c>
      <c r="S653" s="3"/>
      <c r="V653" s="17"/>
      <c r="X653" s="1" t="s">
        <v>24</v>
      </c>
      <c r="Y653" s="19">
        <f>IF(Y650&gt;0,Y650+Y651,Y651)</f>
        <v>760</v>
      </c>
      <c r="AA653" s="4">
        <v>45148</v>
      </c>
      <c r="AB653" s="3" t="s">
        <v>1202</v>
      </c>
      <c r="AC653" s="3" t="s">
        <v>200</v>
      </c>
      <c r="AD653" s="5">
        <v>130</v>
      </c>
      <c r="AJ653" s="3"/>
      <c r="AK653" s="3"/>
      <c r="AL653" s="3"/>
      <c r="AM653" s="3"/>
      <c r="AN653" s="18"/>
      <c r="AO653" s="3"/>
    </row>
    <row r="654" spans="1:43">
      <c r="B654" s="1" t="s">
        <v>9</v>
      </c>
      <c r="C654" s="20">
        <f>C674</f>
        <v>1820.01</v>
      </c>
      <c r="E654" s="4">
        <v>45090</v>
      </c>
      <c r="F654" s="3" t="s">
        <v>168</v>
      </c>
      <c r="G654" s="3" t="s">
        <v>169</v>
      </c>
      <c r="H654" s="5">
        <v>170</v>
      </c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Y674</f>
        <v>352.03</v>
      </c>
      <c r="AA654" s="4">
        <v>45118</v>
      </c>
      <c r="AB654" s="3" t="s">
        <v>516</v>
      </c>
      <c r="AC654" s="3" t="s">
        <v>260</v>
      </c>
      <c r="AD654" s="5">
        <v>160</v>
      </c>
      <c r="AJ654" s="3"/>
      <c r="AK654" s="3"/>
      <c r="AL654" s="3"/>
      <c r="AM654" s="3"/>
      <c r="AN654" s="18"/>
      <c r="AO654" s="3"/>
    </row>
    <row r="655" spans="1:43">
      <c r="B655" s="6" t="s">
        <v>26</v>
      </c>
      <c r="C655" s="21">
        <f>C653-C654</f>
        <v>1949.99</v>
      </c>
      <c r="E655" s="4">
        <v>45092</v>
      </c>
      <c r="F655" s="3" t="s">
        <v>168</v>
      </c>
      <c r="G655" s="3" t="s">
        <v>170</v>
      </c>
      <c r="H655" s="5">
        <v>380</v>
      </c>
      <c r="N655" s="3"/>
      <c r="O655" s="3"/>
      <c r="P655" s="3"/>
      <c r="Q655" s="3"/>
      <c r="R655" s="18"/>
      <c r="S655" s="3"/>
      <c r="V655" s="17"/>
      <c r="X655" s="6" t="s">
        <v>27</v>
      </c>
      <c r="Y655" s="21">
        <f>Y653-Y654</f>
        <v>407.97</v>
      </c>
      <c r="AA655" s="4">
        <v>45127</v>
      </c>
      <c r="AB655" s="3" t="s">
        <v>516</v>
      </c>
      <c r="AC655" s="3" t="s">
        <v>260</v>
      </c>
      <c r="AD655" s="5">
        <v>160</v>
      </c>
      <c r="AJ655" s="3"/>
      <c r="AK655" s="3"/>
      <c r="AL655" s="3"/>
      <c r="AM655" s="3"/>
      <c r="AN655" s="18"/>
      <c r="AO655" s="3"/>
    </row>
    <row r="656" spans="1:43" ht="23.25">
      <c r="B656" s="6"/>
      <c r="C656" s="7"/>
      <c r="E656" s="4">
        <v>45111</v>
      </c>
      <c r="F656" s="3" t="s">
        <v>1206</v>
      </c>
      <c r="G656" s="3" t="s">
        <v>99</v>
      </c>
      <c r="H656" s="5">
        <v>285</v>
      </c>
      <c r="N656" s="3"/>
      <c r="O656" s="3"/>
      <c r="P656" s="3"/>
      <c r="Q656" s="3"/>
      <c r="R656" s="18"/>
      <c r="S656" s="3"/>
      <c r="V656" s="17"/>
      <c r="X656" s="219" t="str">
        <f>IF(Y655&lt;0,"NO PAGAR","COBRAR'")</f>
        <v>COBRAR'</v>
      </c>
      <c r="Y656" s="219"/>
      <c r="AA656" s="4">
        <v>45098</v>
      </c>
      <c r="AB656" s="3" t="s">
        <v>168</v>
      </c>
      <c r="AC656" s="3" t="s">
        <v>169</v>
      </c>
      <c r="AD656" s="5">
        <v>170</v>
      </c>
      <c r="AJ656" s="3"/>
      <c r="AK656" s="3"/>
      <c r="AL656" s="3"/>
      <c r="AM656" s="3"/>
      <c r="AN656" s="18"/>
      <c r="AO656" s="3"/>
    </row>
    <row r="657" spans="2:42" ht="23.25">
      <c r="B657" s="219" t="str">
        <f>IF(C655&lt;0,"NO PAGAR","COBRAR'")</f>
        <v>COBRAR'</v>
      </c>
      <c r="C657" s="219"/>
      <c r="E657" s="4">
        <v>45116</v>
      </c>
      <c r="F657" s="3" t="s">
        <v>1206</v>
      </c>
      <c r="G657" s="3" t="s">
        <v>99</v>
      </c>
      <c r="H657" s="5">
        <v>285</v>
      </c>
      <c r="N657" s="3"/>
      <c r="O657" s="3"/>
      <c r="P657" s="3"/>
      <c r="Q657" s="3"/>
      <c r="R657" s="18"/>
      <c r="S657" s="3"/>
      <c r="V657" s="17"/>
      <c r="X657" s="6"/>
      <c r="Y657" s="8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210" t="s">
        <v>9</v>
      </c>
      <c r="C658" s="211"/>
      <c r="E658" s="4">
        <v>45119</v>
      </c>
      <c r="F658" s="3" t="s">
        <v>1207</v>
      </c>
      <c r="G658" s="3" t="s">
        <v>101</v>
      </c>
      <c r="H658" s="5">
        <v>460</v>
      </c>
      <c r="N658" s="3"/>
      <c r="O658" s="3"/>
      <c r="P658" s="3"/>
      <c r="Q658" s="3"/>
      <c r="R658" s="18"/>
      <c r="S658" s="3"/>
      <c r="V658" s="17"/>
      <c r="X658" s="210" t="s">
        <v>9</v>
      </c>
      <c r="Y658" s="211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9" t="str">
        <f>IF(Y610&lt;0,"SALDO ADELANTADO","SALDO A FAVOR '")</f>
        <v>SALDO ADELANTADO</v>
      </c>
      <c r="C659" s="10">
        <f>IF(Y610&lt;=0,Y610*-1)</f>
        <v>1520.01</v>
      </c>
      <c r="E659" s="4">
        <v>45121</v>
      </c>
      <c r="F659" s="3" t="s">
        <v>1206</v>
      </c>
      <c r="G659" s="3" t="s">
        <v>99</v>
      </c>
      <c r="H659" s="5">
        <v>285</v>
      </c>
      <c r="N659" s="3"/>
      <c r="O659" s="3"/>
      <c r="P659" s="3"/>
      <c r="Q659" s="3"/>
      <c r="R659" s="18"/>
      <c r="S659" s="3"/>
      <c r="V659" s="17"/>
      <c r="X659" s="9" t="str">
        <f>IF(C655&lt;0,"SALDO ADELANTADO","SALDO A FAVOR'")</f>
        <v>SALDO A FAVOR'</v>
      </c>
      <c r="Y659" s="10" t="b">
        <f>IF(C655&lt;=0,C655*-1)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10</v>
      </c>
      <c r="C660" s="10">
        <f>R668</f>
        <v>300</v>
      </c>
      <c r="E660" s="4">
        <v>45125</v>
      </c>
      <c r="F660" s="3" t="s">
        <v>1206</v>
      </c>
      <c r="G660" s="3" t="s">
        <v>1208</v>
      </c>
      <c r="H660" s="5">
        <v>330</v>
      </c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AN668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11</v>
      </c>
      <c r="C661" s="10"/>
      <c r="E661" s="4">
        <v>45132</v>
      </c>
      <c r="F661" s="3" t="s">
        <v>1206</v>
      </c>
      <c r="G661" s="3" t="s">
        <v>99</v>
      </c>
      <c r="H661" s="5">
        <v>285</v>
      </c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2">
      <c r="B662" s="11" t="s">
        <v>12</v>
      </c>
      <c r="C662" s="10"/>
      <c r="E662" s="4">
        <v>45135</v>
      </c>
      <c r="F662" s="3" t="s">
        <v>1206</v>
      </c>
      <c r="G662" s="3" t="s">
        <v>1208</v>
      </c>
      <c r="H662" s="5">
        <v>330</v>
      </c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2">
      <c r="B663" s="11" t="s">
        <v>13</v>
      </c>
      <c r="C663" s="10"/>
      <c r="E663" s="4">
        <v>45083</v>
      </c>
      <c r="F663" s="3" t="s">
        <v>1222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14</v>
      </c>
      <c r="C664" s="10"/>
      <c r="E664" s="4">
        <v>45093</v>
      </c>
      <c r="F664" s="3" t="s">
        <v>1222</v>
      </c>
      <c r="G664" s="3" t="s">
        <v>200</v>
      </c>
      <c r="H664" s="5">
        <v>210</v>
      </c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15</v>
      </c>
      <c r="C665" s="10"/>
      <c r="E665" s="4">
        <v>45104</v>
      </c>
      <c r="F665" s="3" t="s">
        <v>1222</v>
      </c>
      <c r="G665" s="3" t="s">
        <v>200</v>
      </c>
      <c r="H665" s="5">
        <v>210</v>
      </c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16</v>
      </c>
      <c r="C666" s="10"/>
      <c r="E666" s="212" t="s">
        <v>7</v>
      </c>
      <c r="F666" s="213"/>
      <c r="G666" s="214"/>
      <c r="H666" s="5">
        <f>SUM(H652:H665)</f>
        <v>3770</v>
      </c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212" t="s">
        <v>7</v>
      </c>
      <c r="AB666" s="213"/>
      <c r="AC666" s="214"/>
      <c r="AD666" s="5">
        <f>SUM(AD652:AD665)</f>
        <v>760</v>
      </c>
      <c r="AJ666" s="3"/>
      <c r="AK666" s="3"/>
      <c r="AL666" s="3"/>
      <c r="AM666" s="3"/>
      <c r="AN666" s="18"/>
      <c r="AO666" s="3"/>
    </row>
    <row r="667" spans="2:42">
      <c r="B667" s="11" t="s">
        <v>17</v>
      </c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1" t="s">
        <v>1266</v>
      </c>
      <c r="Y667" s="10">
        <f>AN672</f>
        <v>352.03</v>
      </c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2" ht="15.75" thickBot="1">
      <c r="B668" s="12"/>
      <c r="C668" s="10"/>
      <c r="N668" s="212" t="s">
        <v>7</v>
      </c>
      <c r="O668" s="213"/>
      <c r="P668" s="213"/>
      <c r="Q668" s="214"/>
      <c r="R668" s="18">
        <f>SUM(R652:R667)</f>
        <v>300</v>
      </c>
      <c r="S668" s="3"/>
      <c r="V668" s="17"/>
      <c r="X668" s="12"/>
      <c r="Y668" s="10"/>
      <c r="AJ668" s="212" t="s">
        <v>7</v>
      </c>
      <c r="AK668" s="213"/>
      <c r="AL668" s="213"/>
      <c r="AM668" s="214"/>
      <c r="AN668" s="18">
        <f>SUM(AN652:AN667)</f>
        <v>0</v>
      </c>
      <c r="AO668" s="3"/>
    </row>
    <row r="669" spans="2:42" ht="15.75" thickBot="1">
      <c r="B669" s="12"/>
      <c r="C669" s="10"/>
      <c r="V669" s="17"/>
      <c r="X669" s="12"/>
      <c r="Y669" s="10"/>
      <c r="AJ669" s="182">
        <v>0.69174768518518526</v>
      </c>
      <c r="AK669" s="180">
        <v>20230801</v>
      </c>
      <c r="AL669" s="180" t="s">
        <v>464</v>
      </c>
      <c r="AM669" s="180" t="s">
        <v>474</v>
      </c>
      <c r="AN669" s="180">
        <v>152</v>
      </c>
      <c r="AO669" s="181">
        <v>86857</v>
      </c>
      <c r="AP669" s="180">
        <v>585956</v>
      </c>
    </row>
    <row r="670" spans="2:42" ht="15.75" thickBot="1">
      <c r="B670" s="12"/>
      <c r="C670" s="10"/>
      <c r="V670" s="17"/>
      <c r="X670" s="12"/>
      <c r="Y670" s="10"/>
      <c r="AJ670" s="182">
        <v>0.70434027777777775</v>
      </c>
      <c r="AK670" s="180">
        <v>20230807</v>
      </c>
      <c r="AL670" s="180" t="s">
        <v>464</v>
      </c>
      <c r="AM670" s="180" t="s">
        <v>474</v>
      </c>
      <c r="AN670" s="180">
        <v>150.01</v>
      </c>
      <c r="AO670" s="181">
        <v>85721</v>
      </c>
      <c r="AP670" s="180">
        <v>0</v>
      </c>
    </row>
    <row r="671" spans="2:42" ht="15.75" thickBot="1">
      <c r="B671" s="12"/>
      <c r="C671" s="10"/>
      <c r="E671" s="14"/>
      <c r="V671" s="17"/>
      <c r="X671" s="12"/>
      <c r="Y671" s="10"/>
      <c r="AA671" s="14"/>
      <c r="AJ671" s="182">
        <v>0.76175925925925936</v>
      </c>
      <c r="AK671" s="180">
        <v>20230810</v>
      </c>
      <c r="AL671" s="180" t="s">
        <v>464</v>
      </c>
      <c r="AM671" s="180" t="s">
        <v>474</v>
      </c>
      <c r="AN671" s="180">
        <v>50.02</v>
      </c>
      <c r="AO671" s="181">
        <v>28581</v>
      </c>
      <c r="AP671" s="180">
        <v>0</v>
      </c>
    </row>
    <row r="672" spans="2:42">
      <c r="B672" s="12"/>
      <c r="C672" s="10"/>
      <c r="V672" s="17"/>
      <c r="X672" s="12"/>
      <c r="Y672" s="10"/>
      <c r="AN672" s="1">
        <f>SUM(AN669:AN671)</f>
        <v>352.03</v>
      </c>
    </row>
    <row r="673" spans="2:31">
      <c r="B673" s="12"/>
      <c r="C673" s="10"/>
      <c r="V673" s="17"/>
      <c r="X673" s="12"/>
      <c r="Y673" s="10"/>
    </row>
    <row r="674" spans="2:31">
      <c r="B674" s="15" t="s">
        <v>18</v>
      </c>
      <c r="C674" s="16">
        <f>SUM(C659:C673)</f>
        <v>1820.01</v>
      </c>
      <c r="D674" t="s">
        <v>22</v>
      </c>
      <c r="E674" t="s">
        <v>21</v>
      </c>
      <c r="V674" s="17"/>
      <c r="X674" s="15" t="s">
        <v>18</v>
      </c>
      <c r="Y674" s="16">
        <f>SUM(Y659:Y673)</f>
        <v>352.03</v>
      </c>
      <c r="Z674" t="s">
        <v>22</v>
      </c>
      <c r="AA674" t="s">
        <v>21</v>
      </c>
    </row>
    <row r="675" spans="2:31">
      <c r="E675" s="1" t="s">
        <v>19</v>
      </c>
      <c r="V675" s="17"/>
      <c r="AA675" s="1" t="s">
        <v>19</v>
      </c>
    </row>
    <row r="676" spans="2:31">
      <c r="V676" s="17"/>
    </row>
    <row r="677" spans="2:31">
      <c r="V677" s="17"/>
    </row>
    <row r="678" spans="2:31">
      <c r="V678" s="17"/>
    </row>
    <row r="679" spans="2:31">
      <c r="V679" s="17"/>
    </row>
    <row r="680" spans="2:31">
      <c r="V680" s="17"/>
    </row>
    <row r="681" spans="2:31">
      <c r="V681" s="17"/>
    </row>
    <row r="682" spans="2:31">
      <c r="V682" s="17"/>
    </row>
    <row r="683" spans="2:31">
      <c r="V683" s="17"/>
    </row>
    <row r="684" spans="2:31">
      <c r="V684" s="17"/>
    </row>
    <row r="685" spans="2:31">
      <c r="V685" s="17"/>
    </row>
    <row r="686" spans="2:31">
      <c r="V686" s="17"/>
    </row>
    <row r="687" spans="2:31">
      <c r="V687" s="17"/>
    </row>
    <row r="688" spans="2:31">
      <c r="V688" s="17"/>
      <c r="AC688" s="215" t="s">
        <v>29</v>
      </c>
      <c r="AD688" s="215"/>
      <c r="AE688" s="215"/>
    </row>
    <row r="689" spans="2:41">
      <c r="H689" s="216" t="s">
        <v>28</v>
      </c>
      <c r="I689" s="216"/>
      <c r="J689" s="216"/>
      <c r="V689" s="17"/>
      <c r="AC689" s="215"/>
      <c r="AD689" s="215"/>
      <c r="AE689" s="215"/>
    </row>
    <row r="690" spans="2:41">
      <c r="H690" s="216"/>
      <c r="I690" s="216"/>
      <c r="J690" s="216"/>
      <c r="V690" s="17"/>
      <c r="AC690" s="215"/>
      <c r="AD690" s="215"/>
      <c r="AE690" s="215"/>
    </row>
    <row r="691" spans="2:41" ht="23.25">
      <c r="B691" s="22" t="s">
        <v>69</v>
      </c>
      <c r="V691" s="17"/>
      <c r="X691" s="22" t="s">
        <v>69</v>
      </c>
    </row>
    <row r="692" spans="2:41" ht="31.5">
      <c r="B692" s="23" t="s">
        <v>32</v>
      </c>
      <c r="C692" s="20">
        <f>IF(X650="PAGADO",0,Y655)</f>
        <v>0</v>
      </c>
      <c r="E692" s="217" t="s">
        <v>543</v>
      </c>
      <c r="F692" s="217"/>
      <c r="G692" s="217"/>
      <c r="H692" s="217"/>
      <c r="V692" s="17"/>
      <c r="X692" s="23" t="s">
        <v>32</v>
      </c>
      <c r="Y692" s="20">
        <f>IF(B692="PAGADO",0,C697)</f>
        <v>-566.41000000000008</v>
      </c>
      <c r="AA692" s="217" t="s">
        <v>355</v>
      </c>
      <c r="AB692" s="217"/>
      <c r="AC692" s="217"/>
      <c r="AD692" s="217"/>
      <c r="AK692" s="232" t="s">
        <v>10</v>
      </c>
      <c r="AL692" s="232"/>
      <c r="AM692" s="232"/>
    </row>
    <row r="693" spans="2:41">
      <c r="B693" s="1" t="s">
        <v>0</v>
      </c>
      <c r="C693" s="19">
        <f>H708</f>
        <v>480</v>
      </c>
      <c r="E693" s="2" t="s">
        <v>1</v>
      </c>
      <c r="F693" s="2" t="s">
        <v>2</v>
      </c>
      <c r="G693" s="2" t="s">
        <v>3</v>
      </c>
      <c r="H693" s="2" t="s">
        <v>4</v>
      </c>
      <c r="N693" s="2" t="s">
        <v>1</v>
      </c>
      <c r="O693" s="2" t="s">
        <v>5</v>
      </c>
      <c r="P693" s="2" t="s">
        <v>4</v>
      </c>
      <c r="Q693" s="2" t="s">
        <v>6</v>
      </c>
      <c r="R693" s="2" t="s">
        <v>7</v>
      </c>
      <c r="S693" s="3"/>
      <c r="V693" s="17"/>
      <c r="X693" s="1" t="s">
        <v>0</v>
      </c>
      <c r="Y693" s="19">
        <f>AD708</f>
        <v>855</v>
      </c>
      <c r="AA693" s="2" t="s">
        <v>1</v>
      </c>
      <c r="AB693" s="2" t="s">
        <v>2</v>
      </c>
      <c r="AC693" s="2" t="s">
        <v>3</v>
      </c>
      <c r="AD693" s="2" t="s">
        <v>4</v>
      </c>
      <c r="AJ693" s="2" t="s">
        <v>1</v>
      </c>
      <c r="AK693" s="2" t="s">
        <v>5</v>
      </c>
      <c r="AL693" s="2" t="s">
        <v>4</v>
      </c>
      <c r="AM693" s="2" t="s">
        <v>6</v>
      </c>
      <c r="AN693" s="2" t="s">
        <v>7</v>
      </c>
      <c r="AO693" s="3"/>
    </row>
    <row r="694" spans="2:41">
      <c r="C694" s="20"/>
      <c r="E694" s="4">
        <v>45159</v>
      </c>
      <c r="F694" s="3" t="s">
        <v>629</v>
      </c>
      <c r="G694" s="3" t="s">
        <v>1295</v>
      </c>
      <c r="H694" s="5">
        <v>270</v>
      </c>
      <c r="N694" s="4">
        <v>45169</v>
      </c>
      <c r="O694" s="3" t="s">
        <v>1294</v>
      </c>
      <c r="P694" s="3">
        <v>500</v>
      </c>
      <c r="Q694" s="3">
        <v>1365</v>
      </c>
      <c r="R694" s="18">
        <v>500</v>
      </c>
      <c r="S694" s="3"/>
      <c r="V694" s="17"/>
      <c r="Y694" s="20"/>
      <c r="AA694" s="4">
        <v>45147</v>
      </c>
      <c r="AB694" s="3" t="s">
        <v>490</v>
      </c>
      <c r="AC694" s="3" t="s">
        <v>200</v>
      </c>
      <c r="AD694" s="5">
        <v>75</v>
      </c>
      <c r="AJ694" s="25">
        <v>45175</v>
      </c>
      <c r="AK694" s="3" t="s">
        <v>431</v>
      </c>
      <c r="AL694" s="3">
        <v>500</v>
      </c>
      <c r="AM694" s="3">
        <v>1389</v>
      </c>
      <c r="AN694" s="18">
        <v>500</v>
      </c>
      <c r="AO694" s="3"/>
    </row>
    <row r="695" spans="2:41">
      <c r="B695" s="1" t="s">
        <v>24</v>
      </c>
      <c r="C695" s="19">
        <f>IF(C692&gt;0,C692+C693,C693)</f>
        <v>480</v>
      </c>
      <c r="E695" s="4">
        <v>45108</v>
      </c>
      <c r="F695" s="3" t="s">
        <v>1222</v>
      </c>
      <c r="G695" s="3" t="s">
        <v>1094</v>
      </c>
      <c r="H695" s="5">
        <v>210</v>
      </c>
      <c r="N695" s="3"/>
      <c r="O695" s="3"/>
      <c r="P695" s="3"/>
      <c r="Q695" s="3"/>
      <c r="R695" s="18"/>
      <c r="S695" s="3"/>
      <c r="V695" s="17"/>
      <c r="X695" s="1" t="s">
        <v>24</v>
      </c>
      <c r="Y695" s="19">
        <f>IF(Y692&gt;0,Y692+Y693,Y693)</f>
        <v>855</v>
      </c>
      <c r="AA695" s="4">
        <v>45140</v>
      </c>
      <c r="AB695" s="3" t="s">
        <v>201</v>
      </c>
      <c r="AC695" s="3" t="s">
        <v>1285</v>
      </c>
      <c r="AD695" s="5">
        <v>580</v>
      </c>
      <c r="AJ695" s="25">
        <v>45182</v>
      </c>
      <c r="AK695" s="3" t="s">
        <v>1385</v>
      </c>
      <c r="AL695" s="3"/>
      <c r="AM695" s="3"/>
      <c r="AN695" s="18">
        <v>100</v>
      </c>
      <c r="AO695" s="3"/>
    </row>
    <row r="696" spans="2:41">
      <c r="B696" s="1" t="s">
        <v>9</v>
      </c>
      <c r="C696" s="20">
        <f>C717</f>
        <v>1046.4100000000001</v>
      </c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" t="s">
        <v>9</v>
      </c>
      <c r="Y696" s="20">
        <f>Y717</f>
        <v>1855</v>
      </c>
      <c r="AA696" s="4">
        <v>45156</v>
      </c>
      <c r="AB696" s="3" t="s">
        <v>201</v>
      </c>
      <c r="AC696" s="3" t="s">
        <v>152</v>
      </c>
      <c r="AD696" s="5">
        <v>200</v>
      </c>
      <c r="AJ696" s="25">
        <v>45183</v>
      </c>
      <c r="AK696" s="3" t="s">
        <v>110</v>
      </c>
      <c r="AL696" s="3"/>
      <c r="AM696" s="3"/>
      <c r="AN696" s="18">
        <v>670.54</v>
      </c>
      <c r="AO696" s="3"/>
    </row>
    <row r="697" spans="2:41">
      <c r="B697" s="6" t="s">
        <v>25</v>
      </c>
      <c r="C697" s="21">
        <f>C695-C696</f>
        <v>-566.41000000000008</v>
      </c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 t="s">
        <v>8</v>
      </c>
      <c r="Y697" s="21">
        <f>Y695-Y696</f>
        <v>-1000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ht="26.25">
      <c r="B698" s="218" t="str">
        <f>IF(C697&lt;0,"NO PAGAR","COBRAR")</f>
        <v>NO PAGAR</v>
      </c>
      <c r="C698" s="218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218" t="str">
        <f>IF(Y697&lt;0,"NO PAGAR","COBRAR")</f>
        <v>NO PAGAR</v>
      </c>
      <c r="Y698" s="218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210" t="s">
        <v>9</v>
      </c>
      <c r="C699" s="211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210" t="s">
        <v>9</v>
      </c>
      <c r="Y699" s="211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9" t="str">
        <f>IF(C731&lt;0,"SALDO A FAVOR","SALDO ADELANTAD0'")</f>
        <v>SALDO ADELANTAD0'</v>
      </c>
      <c r="C700" s="10">
        <f>IF(Y650&lt;=0,Y650*-1)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9" t="str">
        <f>IF(C697&lt;0,"SALDO ADELANTADO","SALDO A FAVOR'")</f>
        <v>SALDO ADELANTADO</v>
      </c>
      <c r="Y700" s="10">
        <f>IF(C697&lt;=0,C697*-1)</f>
        <v>566.41000000000008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10</v>
      </c>
      <c r="C701" s="10">
        <f>R710</f>
        <v>500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10</v>
      </c>
      <c r="Y701" s="10">
        <f>AN710</f>
        <v>1270.54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11</v>
      </c>
      <c r="C702" s="10">
        <v>150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11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12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12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13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14</v>
      </c>
      <c r="C705" s="10">
        <v>59.1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15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16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1362</v>
      </c>
      <c r="Y707" s="10">
        <v>18.05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1334</v>
      </c>
      <c r="C708" s="10">
        <f>R715</f>
        <v>337.31</v>
      </c>
      <c r="E708" s="212" t="s">
        <v>7</v>
      </c>
      <c r="F708" s="213"/>
      <c r="G708" s="214"/>
      <c r="H708" s="5">
        <f>SUM(H694:H707)</f>
        <v>480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212" t="s">
        <v>7</v>
      </c>
      <c r="AB708" s="213"/>
      <c r="AC708" s="214"/>
      <c r="AD708" s="5">
        <f>SUM(AD694:AD707)</f>
        <v>855</v>
      </c>
      <c r="AJ708" s="3"/>
      <c r="AK708" s="3"/>
      <c r="AL708" s="3"/>
      <c r="AM708" s="3"/>
      <c r="AN708" s="18"/>
      <c r="AO708" s="3"/>
    </row>
    <row r="709" spans="2:41">
      <c r="B709" s="12"/>
      <c r="C709" s="10"/>
      <c r="E709" s="13"/>
      <c r="F709" s="13"/>
      <c r="G709" s="13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  <c r="AJ709" s="3"/>
      <c r="AK709" s="3"/>
      <c r="AL709" s="3"/>
      <c r="AM709" s="3"/>
      <c r="AN709" s="18"/>
      <c r="AO709" s="3"/>
    </row>
    <row r="710" spans="2:41">
      <c r="B710" s="12"/>
      <c r="C710" s="10"/>
      <c r="N710" s="212" t="s">
        <v>7</v>
      </c>
      <c r="O710" s="213"/>
      <c r="P710" s="213"/>
      <c r="Q710" s="214"/>
      <c r="R710" s="18">
        <f>SUM(R694:R709)</f>
        <v>500</v>
      </c>
      <c r="S710" s="3"/>
      <c r="V710" s="17"/>
      <c r="X710" s="12"/>
      <c r="Y710" s="10"/>
      <c r="AJ710" s="212" t="s">
        <v>7</v>
      </c>
      <c r="AK710" s="213"/>
      <c r="AL710" s="213"/>
      <c r="AM710" s="214"/>
      <c r="AN710" s="18">
        <f>SUM(AN694:AN709)</f>
        <v>1270.54</v>
      </c>
      <c r="AO710" s="3"/>
    </row>
    <row r="711" spans="2:41">
      <c r="B711" s="12"/>
      <c r="C711" s="10"/>
      <c r="N711" s="125" t="s">
        <v>464</v>
      </c>
      <c r="O711" s="125" t="s">
        <v>468</v>
      </c>
      <c r="P711" s="126">
        <v>45155.833333330003</v>
      </c>
      <c r="Q711" s="127">
        <v>42.854999999999997</v>
      </c>
      <c r="R711" s="127">
        <v>75</v>
      </c>
      <c r="S711" s="128" t="s">
        <v>754</v>
      </c>
      <c r="V711" s="17"/>
      <c r="X711" s="12"/>
      <c r="Y711" s="10"/>
    </row>
    <row r="712" spans="2:41">
      <c r="B712" s="12"/>
      <c r="C712" s="10"/>
      <c r="N712" s="125" t="s">
        <v>464</v>
      </c>
      <c r="O712" s="125" t="s">
        <v>468</v>
      </c>
      <c r="P712" s="126">
        <v>45156.793287040004</v>
      </c>
      <c r="Q712" s="127">
        <v>38.856000000000002</v>
      </c>
      <c r="R712" s="127">
        <v>68</v>
      </c>
      <c r="S712" s="128" t="s">
        <v>754</v>
      </c>
      <c r="V712" s="17"/>
      <c r="X712" s="12"/>
      <c r="Y712" s="10"/>
    </row>
    <row r="713" spans="2:41">
      <c r="B713" s="12"/>
      <c r="C713" s="10"/>
      <c r="E713" s="14"/>
      <c r="N713" s="125" t="s">
        <v>464</v>
      </c>
      <c r="O713" s="125" t="s">
        <v>468</v>
      </c>
      <c r="P713" s="126">
        <v>45162.506863429997</v>
      </c>
      <c r="Q713" s="127">
        <v>34.286000000000001</v>
      </c>
      <c r="R713" s="127">
        <v>60</v>
      </c>
      <c r="S713" s="128" t="s">
        <v>148</v>
      </c>
      <c r="V713" s="17"/>
      <c r="X713" s="12"/>
      <c r="Y713" s="10"/>
      <c r="AA713" s="14"/>
    </row>
    <row r="714" spans="2:41">
      <c r="B714" s="12"/>
      <c r="C714" s="10"/>
      <c r="N714" s="125" t="s">
        <v>464</v>
      </c>
      <c r="O714" s="125" t="s">
        <v>468</v>
      </c>
      <c r="P714" s="126">
        <v>45167.549710649997</v>
      </c>
      <c r="Q714" s="127">
        <v>76.75</v>
      </c>
      <c r="R714" s="127">
        <v>134.31</v>
      </c>
      <c r="S714" s="128" t="s">
        <v>148</v>
      </c>
      <c r="V714" s="17"/>
      <c r="X714" s="12"/>
      <c r="Y714" s="10"/>
    </row>
    <row r="715" spans="2:41">
      <c r="B715" s="12"/>
      <c r="C715" s="10"/>
      <c r="E715" t="s">
        <v>22</v>
      </c>
      <c r="F715" t="s">
        <v>21</v>
      </c>
      <c r="R715" s="187">
        <f>SUM(R711:R714)</f>
        <v>337.31</v>
      </c>
      <c r="V715" s="17"/>
      <c r="X715" s="12"/>
      <c r="Y715" s="10"/>
    </row>
    <row r="716" spans="2:41">
      <c r="B716" s="12"/>
      <c r="C716" s="10"/>
      <c r="F716" s="1" t="s">
        <v>19</v>
      </c>
      <c r="V716" s="17"/>
      <c r="X716" s="12"/>
      <c r="Y716" s="10"/>
      <c r="AB716" t="s">
        <v>21</v>
      </c>
    </row>
    <row r="717" spans="2:41">
      <c r="B717" s="15" t="s">
        <v>18</v>
      </c>
      <c r="C717" s="16">
        <f>SUM(C700:C716)</f>
        <v>1046.4100000000001</v>
      </c>
      <c r="V717" s="17"/>
      <c r="X717" s="15" t="s">
        <v>18</v>
      </c>
      <c r="Y717" s="16">
        <f>SUM(Y700:Y716)</f>
        <v>1855</v>
      </c>
      <c r="AB717" s="1" t="s">
        <v>19</v>
      </c>
    </row>
    <row r="718" spans="2:41">
      <c r="V718" s="17"/>
    </row>
    <row r="719" spans="2:41">
      <c r="E719" s="1"/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V723" s="17"/>
    </row>
    <row r="724" spans="1:43">
      <c r="V724" s="17"/>
    </row>
    <row r="725" spans="1:43">
      <c r="V725" s="17"/>
    </row>
    <row r="726" spans="1:43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</row>
    <row r="727" spans="1:43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</row>
    <row r="728" spans="1:43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</row>
    <row r="729" spans="1:43">
      <c r="V729" s="17"/>
    </row>
    <row r="730" spans="1:43">
      <c r="H730" s="216" t="s">
        <v>30</v>
      </c>
      <c r="I730" s="216"/>
      <c r="J730" s="216"/>
      <c r="V730" s="17"/>
      <c r="AA730" s="216" t="s">
        <v>31</v>
      </c>
      <c r="AB730" s="216"/>
      <c r="AC730" s="216"/>
    </row>
    <row r="731" spans="1:43">
      <c r="H731" s="216"/>
      <c r="I731" s="216"/>
      <c r="J731" s="216"/>
      <c r="V731" s="17"/>
      <c r="AA731" s="216"/>
      <c r="AB731" s="216"/>
      <c r="AC731" s="216"/>
    </row>
    <row r="732" spans="1:43">
      <c r="V732" s="17"/>
    </row>
    <row r="733" spans="1:43">
      <c r="V733" s="17"/>
    </row>
    <row r="734" spans="1:43" ht="23.25">
      <c r="B734" s="24" t="s">
        <v>69</v>
      </c>
      <c r="V734" s="17"/>
      <c r="X734" s="22" t="s">
        <v>69</v>
      </c>
    </row>
    <row r="735" spans="1:43" ht="23.25">
      <c r="B735" s="23" t="s">
        <v>130</v>
      </c>
      <c r="C735" s="20">
        <f>IF(X692="PAGADO",0,C697)</f>
        <v>-566.41000000000008</v>
      </c>
      <c r="E735" s="217" t="s">
        <v>543</v>
      </c>
      <c r="F735" s="217"/>
      <c r="G735" s="217"/>
      <c r="H735" s="217"/>
      <c r="V735" s="17"/>
      <c r="X735" s="23" t="s">
        <v>82</v>
      </c>
      <c r="Y735" s="20">
        <f>IF(B735="PAGADO",0,C740)</f>
        <v>0</v>
      </c>
      <c r="AA735" s="217" t="s">
        <v>1414</v>
      </c>
      <c r="AB735" s="217"/>
      <c r="AC735" s="217"/>
      <c r="AD735" s="217"/>
      <c r="AK735" s="217" t="s">
        <v>188</v>
      </c>
      <c r="AL735" s="217"/>
      <c r="AM735" s="217"/>
    </row>
    <row r="736" spans="1:43">
      <c r="B736" s="1" t="s">
        <v>0</v>
      </c>
      <c r="C736" s="19">
        <f>H751</f>
        <v>1445</v>
      </c>
      <c r="E736" s="2" t="s">
        <v>1</v>
      </c>
      <c r="F736" s="2" t="s">
        <v>2</v>
      </c>
      <c r="G736" s="2" t="s">
        <v>3</v>
      </c>
      <c r="H736" s="2" t="s">
        <v>4</v>
      </c>
      <c r="N736" s="2" t="s">
        <v>1</v>
      </c>
      <c r="O736" s="2" t="s">
        <v>5</v>
      </c>
      <c r="P736" s="2" t="s">
        <v>4</v>
      </c>
      <c r="Q736" s="2" t="s">
        <v>6</v>
      </c>
      <c r="R736" s="2" t="s">
        <v>7</v>
      </c>
      <c r="S736" s="3"/>
      <c r="V736" s="17"/>
      <c r="X736" s="1" t="s">
        <v>0</v>
      </c>
      <c r="Y736" s="19">
        <f>AD751</f>
        <v>900</v>
      </c>
      <c r="AA736" s="2" t="s">
        <v>1</v>
      </c>
      <c r="AB736" s="2" t="s">
        <v>2</v>
      </c>
      <c r="AC736" s="2" t="s">
        <v>3</v>
      </c>
      <c r="AD736" s="2" t="s">
        <v>4</v>
      </c>
      <c r="AJ736" s="2" t="s">
        <v>1</v>
      </c>
      <c r="AK736" s="2" t="s">
        <v>5</v>
      </c>
      <c r="AL736" s="2" t="s">
        <v>4</v>
      </c>
      <c r="AM736" s="2" t="s">
        <v>6</v>
      </c>
      <c r="AN736" s="2" t="s">
        <v>7</v>
      </c>
      <c r="AO736" s="3"/>
    </row>
    <row r="737" spans="2:41">
      <c r="C737" s="20"/>
      <c r="E737" s="4">
        <v>45113</v>
      </c>
      <c r="F737" s="3" t="s">
        <v>144</v>
      </c>
      <c r="G737" s="3" t="s">
        <v>170</v>
      </c>
      <c r="H737" s="5">
        <v>380</v>
      </c>
      <c r="N737" s="25"/>
      <c r="O737" s="3"/>
      <c r="P737" s="3"/>
      <c r="Q737" s="3"/>
      <c r="R737" s="18"/>
      <c r="S737" s="3"/>
      <c r="V737" s="17"/>
      <c r="Y737" s="20"/>
      <c r="AA737" s="4">
        <v>45173</v>
      </c>
      <c r="AB737" s="3" t="s">
        <v>1202</v>
      </c>
      <c r="AC737" s="3" t="s">
        <v>1203</v>
      </c>
      <c r="AD737" s="5">
        <v>140</v>
      </c>
      <c r="AJ737" s="25">
        <v>45190</v>
      </c>
      <c r="AK737" s="3" t="s">
        <v>110</v>
      </c>
      <c r="AL737" s="3"/>
      <c r="AM737" s="3"/>
      <c r="AN737" s="18">
        <v>240</v>
      </c>
      <c r="AO737" s="3"/>
    </row>
    <row r="738" spans="2:41">
      <c r="B738" s="1" t="s">
        <v>24</v>
      </c>
      <c r="C738" s="19">
        <f>IF(C735&gt;0,C735+C736,C736)</f>
        <v>1445</v>
      </c>
      <c r="E738" s="4">
        <v>45154</v>
      </c>
      <c r="F738" s="3" t="s">
        <v>1206</v>
      </c>
      <c r="G738" s="3" t="s">
        <v>1212</v>
      </c>
      <c r="H738" s="5">
        <v>285</v>
      </c>
      <c r="N738" s="3"/>
      <c r="O738" s="3"/>
      <c r="P738" s="3"/>
      <c r="Q738" s="3"/>
      <c r="R738" s="18"/>
      <c r="S738" s="3"/>
      <c r="V738" s="17"/>
      <c r="X738" s="1" t="s">
        <v>24</v>
      </c>
      <c r="Y738" s="19">
        <f>IF(Y735&gt;0,Y735+Y736,Y736)</f>
        <v>900</v>
      </c>
      <c r="AA738" s="4">
        <v>45176</v>
      </c>
      <c r="AB738" s="3" t="s">
        <v>1202</v>
      </c>
      <c r="AC738" s="3" t="s">
        <v>1203</v>
      </c>
      <c r="AD738" s="5">
        <v>130</v>
      </c>
      <c r="AJ738" s="3"/>
      <c r="AK738" s="3"/>
      <c r="AL738" s="3"/>
      <c r="AM738" s="3"/>
      <c r="AN738" s="18"/>
      <c r="AO738" s="3"/>
    </row>
    <row r="739" spans="2:41">
      <c r="B739" s="1" t="s">
        <v>9</v>
      </c>
      <c r="C739" s="20">
        <f>C758</f>
        <v>1185</v>
      </c>
      <c r="E739" s="4">
        <v>45167</v>
      </c>
      <c r="F739" s="3" t="s">
        <v>1206</v>
      </c>
      <c r="G739" s="3" t="s">
        <v>102</v>
      </c>
      <c r="H739" s="5">
        <v>285</v>
      </c>
      <c r="N739" s="3"/>
      <c r="O739" s="3"/>
      <c r="P739" s="3"/>
      <c r="Q739" s="3"/>
      <c r="R739" s="18"/>
      <c r="S739" s="3"/>
      <c r="V739" s="17"/>
      <c r="X739" s="1" t="s">
        <v>9</v>
      </c>
      <c r="Y739" s="20">
        <f>Y758</f>
        <v>240</v>
      </c>
      <c r="AA739" s="4">
        <v>45128</v>
      </c>
      <c r="AB739" s="3" t="s">
        <v>199</v>
      </c>
      <c r="AC739" s="3" t="s">
        <v>152</v>
      </c>
      <c r="AD739" s="5">
        <v>200</v>
      </c>
      <c r="AJ739" s="3"/>
      <c r="AK739" s="3"/>
      <c r="AL739" s="3"/>
      <c r="AM739" s="3"/>
      <c r="AN739" s="18"/>
      <c r="AO739" s="3"/>
    </row>
    <row r="740" spans="2:41">
      <c r="B740" s="6" t="s">
        <v>26</v>
      </c>
      <c r="C740" s="21">
        <f>C738-C739</f>
        <v>260</v>
      </c>
      <c r="E740" s="4">
        <v>45168</v>
      </c>
      <c r="F740" s="3" t="s">
        <v>1206</v>
      </c>
      <c r="G740" s="3" t="s">
        <v>1212</v>
      </c>
      <c r="H740" s="5">
        <v>285</v>
      </c>
      <c r="N740" s="3"/>
      <c r="O740" s="3"/>
      <c r="P740" s="3"/>
      <c r="Q740" s="3"/>
      <c r="R740" s="18"/>
      <c r="S740" s="3"/>
      <c r="V740" s="17"/>
      <c r="X740" s="6" t="s">
        <v>27</v>
      </c>
      <c r="Y740" s="21">
        <f>Y738-Y739</f>
        <v>660</v>
      </c>
      <c r="AA740" s="4">
        <v>45134</v>
      </c>
      <c r="AB740" s="3" t="s">
        <v>199</v>
      </c>
      <c r="AC740" s="3" t="s">
        <v>170</v>
      </c>
      <c r="AD740" s="5">
        <v>330</v>
      </c>
      <c r="AJ740" s="3"/>
      <c r="AK740" s="3"/>
      <c r="AL740" s="3"/>
      <c r="AM740" s="3"/>
      <c r="AN740" s="18"/>
      <c r="AO740" s="3"/>
    </row>
    <row r="741" spans="2:41" ht="23.25">
      <c r="B741" s="6"/>
      <c r="C741" s="7"/>
      <c r="E741" s="4">
        <v>45111</v>
      </c>
      <c r="F741" s="3" t="s">
        <v>1411</v>
      </c>
      <c r="G741" s="3" t="s">
        <v>200</v>
      </c>
      <c r="H741" s="5">
        <v>210</v>
      </c>
      <c r="N741" s="3"/>
      <c r="O741" s="3"/>
      <c r="P741" s="3"/>
      <c r="Q741" s="3"/>
      <c r="R741" s="18"/>
      <c r="S741" s="3"/>
      <c r="V741" s="17"/>
      <c r="X741" s="219" t="str">
        <f>IF(Y740&lt;0,"NO PAGAR","COBRAR'")</f>
        <v>COBRAR'</v>
      </c>
      <c r="Y741" s="219"/>
      <c r="AA741" s="4">
        <v>45136</v>
      </c>
      <c r="AB741" s="3" t="s">
        <v>199</v>
      </c>
      <c r="AC741" s="3" t="s">
        <v>169</v>
      </c>
      <c r="AD741" s="5">
        <v>100</v>
      </c>
      <c r="AE741" t="s">
        <v>1101</v>
      </c>
      <c r="AJ741" s="3"/>
      <c r="AK741" s="3"/>
      <c r="AL741" s="3"/>
      <c r="AM741" s="3"/>
      <c r="AN741" s="18"/>
      <c r="AO741" s="3"/>
    </row>
    <row r="742" spans="2:41" ht="23.25">
      <c r="B742" s="219" t="str">
        <f>IF(C740&lt;0,"NO PAGAR","COBRAR'")</f>
        <v>COBRAR'</v>
      </c>
      <c r="C742" s="219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6"/>
      <c r="Y742" s="8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210" t="s">
        <v>9</v>
      </c>
      <c r="C743" s="211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210" t="s">
        <v>9</v>
      </c>
      <c r="Y743" s="211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9" t="str">
        <f>IF(Y697&lt;0,"SALDO ADELANTADO","SALDO A FAVOR '")</f>
        <v>SALDO ADELANTADO</v>
      </c>
      <c r="C744" s="10">
        <f>IF(Y697&lt;=0,Y697*-1)</f>
        <v>1000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9" t="str">
        <f>IF(C740&lt;0,"SALDO ADELANTADO","SALDO A FAVOR'")</f>
        <v>SALDO A FAVOR'</v>
      </c>
      <c r="Y744" s="10" t="b">
        <f>IF(C740&lt;=0,C740*-1)</f>
        <v>0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10</v>
      </c>
      <c r="C745" s="10">
        <f>R753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10</v>
      </c>
      <c r="Y745" s="10">
        <f>AN753</f>
        <v>240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11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11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12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12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13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13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14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14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15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15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16</v>
      </c>
      <c r="C751" s="10"/>
      <c r="E751" s="212" t="s">
        <v>7</v>
      </c>
      <c r="F751" s="213"/>
      <c r="G751" s="214"/>
      <c r="H751" s="5">
        <f>SUM(H737:H750)</f>
        <v>1445</v>
      </c>
      <c r="N751" s="3"/>
      <c r="O751" s="3"/>
      <c r="P751" s="3"/>
      <c r="Q751" s="3"/>
      <c r="R751" s="18"/>
      <c r="S751" s="3"/>
      <c r="V751" s="17"/>
      <c r="X751" s="11" t="s">
        <v>16</v>
      </c>
      <c r="Y751" s="10"/>
      <c r="AA751" s="212" t="s">
        <v>7</v>
      </c>
      <c r="AB751" s="213"/>
      <c r="AC751" s="214"/>
      <c r="AD751" s="5">
        <f>SUM(AD737:AD750)</f>
        <v>900</v>
      </c>
      <c r="AJ751" s="3"/>
      <c r="AK751" s="3"/>
      <c r="AL751" s="3"/>
      <c r="AM751" s="3"/>
      <c r="AN751" s="18"/>
      <c r="AO751" s="3"/>
    </row>
    <row r="752" spans="2:41">
      <c r="B752" s="11" t="s">
        <v>1413</v>
      </c>
      <c r="C752" s="10">
        <f>R756</f>
        <v>185</v>
      </c>
      <c r="E752" s="13"/>
      <c r="F752" s="13"/>
      <c r="G752" s="13"/>
      <c r="N752" s="3"/>
      <c r="O752" s="3"/>
      <c r="P752" s="3"/>
      <c r="Q752" s="3"/>
      <c r="R752" s="18"/>
      <c r="S752" s="3"/>
      <c r="V752" s="17"/>
      <c r="X752" s="11" t="s">
        <v>17</v>
      </c>
      <c r="Y752" s="10"/>
      <c r="AA752" s="13"/>
      <c r="AB752" s="13"/>
      <c r="AC752" s="13"/>
      <c r="AJ752" s="3"/>
      <c r="AK752" s="3"/>
      <c r="AL752" s="3"/>
      <c r="AM752" s="3"/>
      <c r="AN752" s="18"/>
      <c r="AO752" s="3"/>
    </row>
    <row r="753" spans="2:41">
      <c r="B753" s="12"/>
      <c r="C753" s="10"/>
      <c r="N753" s="212" t="s">
        <v>7</v>
      </c>
      <c r="O753" s="213"/>
      <c r="P753" s="213"/>
      <c r="Q753" s="214"/>
      <c r="R753" s="18">
        <f>SUM(R737:R752)</f>
        <v>0</v>
      </c>
      <c r="S753" s="3"/>
      <c r="V753" s="17"/>
      <c r="X753" s="12"/>
      <c r="Y753" s="10"/>
      <c r="AJ753" s="212" t="s">
        <v>7</v>
      </c>
      <c r="AK753" s="213"/>
      <c r="AL753" s="213"/>
      <c r="AM753" s="214"/>
      <c r="AN753" s="18">
        <f>SUM(AN737:AN752)</f>
        <v>240</v>
      </c>
      <c r="AO753" s="3"/>
    </row>
    <row r="754" spans="2:41">
      <c r="B754" s="12"/>
      <c r="C754" s="10"/>
      <c r="N754" s="125" t="s">
        <v>464</v>
      </c>
      <c r="O754" s="126">
        <v>45175.084374999999</v>
      </c>
      <c r="P754" s="125" t="s">
        <v>474</v>
      </c>
      <c r="Q754" s="127">
        <v>65.716999999999999</v>
      </c>
      <c r="R754" s="127">
        <v>115</v>
      </c>
      <c r="S754" s="127">
        <v>999</v>
      </c>
      <c r="V754" s="17"/>
      <c r="X754" s="12"/>
      <c r="Y754" s="10"/>
    </row>
    <row r="755" spans="2:41">
      <c r="B755" s="12"/>
      <c r="C755" s="10"/>
      <c r="N755" s="125" t="s">
        <v>464</v>
      </c>
      <c r="O755" s="126">
        <v>45180.468090280003</v>
      </c>
      <c r="P755" s="125" t="s">
        <v>474</v>
      </c>
      <c r="Q755" s="127">
        <v>40</v>
      </c>
      <c r="R755" s="127">
        <v>70</v>
      </c>
      <c r="S755" s="127">
        <v>123455</v>
      </c>
      <c r="V755" s="17"/>
      <c r="X755" s="12"/>
      <c r="Y755" s="10"/>
    </row>
    <row r="756" spans="2:41">
      <c r="B756" s="12"/>
      <c r="C756" s="10"/>
      <c r="E756" s="14"/>
      <c r="R756" s="187">
        <f>SUM(R754:R755)</f>
        <v>185</v>
      </c>
      <c r="V756" s="17"/>
      <c r="X756" s="12"/>
      <c r="Y756" s="10"/>
      <c r="AA756" s="14"/>
    </row>
    <row r="757" spans="2:41">
      <c r="B757" s="12"/>
      <c r="C757" s="10"/>
      <c r="V757" s="17"/>
      <c r="X757" s="12"/>
      <c r="Y757" s="10"/>
    </row>
    <row r="758" spans="2:41">
      <c r="B758" s="15" t="s">
        <v>18</v>
      </c>
      <c r="C758" s="16">
        <f>SUM(C744:C757)</f>
        <v>1185</v>
      </c>
      <c r="D758" t="s">
        <v>22</v>
      </c>
      <c r="E758" t="s">
        <v>21</v>
      </c>
      <c r="V758" s="17"/>
      <c r="X758" s="15" t="s">
        <v>18</v>
      </c>
      <c r="Y758" s="16">
        <f>SUM(Y744:Y757)</f>
        <v>240</v>
      </c>
      <c r="Z758" t="s">
        <v>22</v>
      </c>
      <c r="AA758" t="s">
        <v>21</v>
      </c>
    </row>
    <row r="759" spans="2:41">
      <c r="E759" s="1" t="s">
        <v>19</v>
      </c>
      <c r="V759" s="17"/>
      <c r="AA759" s="1" t="s">
        <v>19</v>
      </c>
    </row>
    <row r="760" spans="2:41">
      <c r="V760" s="17"/>
    </row>
    <row r="761" spans="2:41">
      <c r="V761" s="17"/>
    </row>
    <row r="762" spans="2:41">
      <c r="V762" s="17"/>
    </row>
    <row r="763" spans="2:41">
      <c r="V763" s="17"/>
    </row>
    <row r="764" spans="2:41">
      <c r="V764" s="17"/>
    </row>
    <row r="765" spans="2:41">
      <c r="V765" s="17"/>
    </row>
    <row r="766" spans="2:41">
      <c r="V766" s="17"/>
    </row>
    <row r="767" spans="2:41">
      <c r="V767" s="17"/>
    </row>
    <row r="768" spans="2:41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  <c r="AC772" s="215" t="s">
        <v>29</v>
      </c>
      <c r="AD772" s="215"/>
      <c r="AE772" s="215"/>
    </row>
    <row r="773" spans="2:41">
      <c r="H773" s="216" t="s">
        <v>28</v>
      </c>
      <c r="I773" s="216"/>
      <c r="J773" s="216"/>
      <c r="V773" s="17"/>
      <c r="AC773" s="215"/>
      <c r="AD773" s="215"/>
      <c r="AE773" s="215"/>
    </row>
    <row r="774" spans="2:41">
      <c r="H774" s="216"/>
      <c r="I774" s="216"/>
      <c r="J774" s="216"/>
      <c r="V774" s="17"/>
      <c r="AC774" s="215"/>
      <c r="AD774" s="215"/>
      <c r="AE774" s="215"/>
    </row>
    <row r="775" spans="2:41" ht="23.25">
      <c r="B775" s="22" t="s">
        <v>70</v>
      </c>
      <c r="V775" s="17"/>
      <c r="X775" s="22" t="s">
        <v>70</v>
      </c>
    </row>
    <row r="776" spans="2:41" ht="23.25">
      <c r="B776" s="23" t="s">
        <v>32</v>
      </c>
      <c r="C776" s="20">
        <f>IF(X735="PAGADO",0,Y740)</f>
        <v>0</v>
      </c>
      <c r="E776" s="217" t="s">
        <v>543</v>
      </c>
      <c r="F776" s="217"/>
      <c r="G776" s="217"/>
      <c r="H776" s="217"/>
      <c r="O776" s="228" t="s">
        <v>110</v>
      </c>
      <c r="P776" s="228"/>
      <c r="Q776" s="228"/>
      <c r="V776" s="17"/>
      <c r="X776" s="23" t="s">
        <v>82</v>
      </c>
      <c r="Y776" s="20">
        <f>IF(B776="PAGADO",0,C781)</f>
        <v>-1208.1099999999999</v>
      </c>
      <c r="AA776" s="217" t="s">
        <v>543</v>
      </c>
      <c r="AB776" s="217"/>
      <c r="AC776" s="217"/>
      <c r="AD776" s="217"/>
    </row>
    <row r="777" spans="2:41">
      <c r="B777" s="1" t="s">
        <v>0</v>
      </c>
      <c r="C777" s="19">
        <f>H792</f>
        <v>320</v>
      </c>
      <c r="E777" s="2" t="s">
        <v>1</v>
      </c>
      <c r="F777" s="2" t="s">
        <v>2</v>
      </c>
      <c r="G777" s="2" t="s">
        <v>3</v>
      </c>
      <c r="H777" s="2" t="s">
        <v>4</v>
      </c>
      <c r="N777" s="2" t="s">
        <v>1</v>
      </c>
      <c r="O777" s="2" t="s">
        <v>5</v>
      </c>
      <c r="P777" s="2" t="s">
        <v>4</v>
      </c>
      <c r="Q777" s="2" t="s">
        <v>6</v>
      </c>
      <c r="R777" s="2" t="s">
        <v>7</v>
      </c>
      <c r="S777" s="3"/>
      <c r="V777" s="17"/>
      <c r="X777" s="1" t="s">
        <v>0</v>
      </c>
      <c r="Y777" s="19">
        <f>AD792</f>
        <v>2120</v>
      </c>
      <c r="AA777" s="2" t="s">
        <v>1</v>
      </c>
      <c r="AB777" s="2" t="s">
        <v>2</v>
      </c>
      <c r="AC777" s="2" t="s">
        <v>3</v>
      </c>
      <c r="AD777" s="2" t="s">
        <v>4</v>
      </c>
      <c r="AJ777" s="2" t="s">
        <v>1</v>
      </c>
      <c r="AK777" s="2" t="s">
        <v>5</v>
      </c>
      <c r="AL777" s="2" t="s">
        <v>4</v>
      </c>
      <c r="AM777" s="2" t="s">
        <v>6</v>
      </c>
      <c r="AN777" s="2" t="s">
        <v>7</v>
      </c>
      <c r="AO777" s="3"/>
    </row>
    <row r="778" spans="2:41">
      <c r="C778" s="20"/>
      <c r="E778" s="4">
        <v>45181</v>
      </c>
      <c r="F778" s="3" t="s">
        <v>1459</v>
      </c>
      <c r="G778" s="3" t="s">
        <v>1460</v>
      </c>
      <c r="H778" s="5">
        <v>90</v>
      </c>
      <c r="N778" s="25">
        <v>45204</v>
      </c>
      <c r="O778" s="3" t="s">
        <v>110</v>
      </c>
      <c r="P778" s="3"/>
      <c r="Q778" s="3"/>
      <c r="R778" s="18">
        <v>1000</v>
      </c>
      <c r="S778" s="3"/>
      <c r="V778" s="17"/>
      <c r="Y778" s="20"/>
      <c r="AA778" s="4">
        <v>45155</v>
      </c>
      <c r="AB778" s="3" t="s">
        <v>329</v>
      </c>
      <c r="AC778" s="3" t="s">
        <v>497</v>
      </c>
      <c r="AD778" s="5">
        <v>375</v>
      </c>
      <c r="AJ778" s="3"/>
      <c r="AK778" s="3"/>
      <c r="AL778" s="3"/>
      <c r="AM778" s="3"/>
      <c r="AN778" s="18"/>
      <c r="AO778" s="3"/>
    </row>
    <row r="779" spans="2:41">
      <c r="B779" s="1" t="s">
        <v>24</v>
      </c>
      <c r="C779" s="19">
        <f>IF(C776&gt;0,C776+C777,C777)</f>
        <v>320</v>
      </c>
      <c r="E779" s="4">
        <v>45182</v>
      </c>
      <c r="F779" s="3" t="s">
        <v>1459</v>
      </c>
      <c r="G779" s="3" t="s">
        <v>1460</v>
      </c>
      <c r="H779" s="5">
        <v>90</v>
      </c>
      <c r="N779" s="3"/>
      <c r="O779" s="3"/>
      <c r="P779" s="3"/>
      <c r="Q779" s="3"/>
      <c r="R779" s="18"/>
      <c r="S779" s="3"/>
      <c r="V779" s="17"/>
      <c r="X779" s="1" t="s">
        <v>24</v>
      </c>
      <c r="Y779" s="19">
        <f>IF(Y776&gt;0,Y777+Y776,Y777)</f>
        <v>2120</v>
      </c>
      <c r="AA779" s="4">
        <v>45161</v>
      </c>
      <c r="AB779" s="3" t="s">
        <v>1524</v>
      </c>
      <c r="AC779" s="3" t="s">
        <v>1525</v>
      </c>
      <c r="AD779" s="5">
        <v>130</v>
      </c>
      <c r="AJ779" s="3"/>
      <c r="AK779" s="3"/>
      <c r="AL779" s="3"/>
      <c r="AM779" s="3"/>
      <c r="AN779" s="18"/>
      <c r="AO779" s="3"/>
    </row>
    <row r="780" spans="2:41">
      <c r="B780" s="1" t="s">
        <v>9</v>
      </c>
      <c r="C780" s="20">
        <f>C803</f>
        <v>1528.11</v>
      </c>
      <c r="E780" s="4">
        <v>45201</v>
      </c>
      <c r="F780" s="3" t="s">
        <v>1518</v>
      </c>
      <c r="G780" s="3" t="s">
        <v>86</v>
      </c>
      <c r="H780" s="5">
        <v>140</v>
      </c>
      <c r="N780" s="3"/>
      <c r="O780" s="3"/>
      <c r="P780" s="3"/>
      <c r="Q780" s="3"/>
      <c r="R780" s="18"/>
      <c r="S780" s="3"/>
      <c r="V780" s="17"/>
      <c r="X780" s="1" t="s">
        <v>9</v>
      </c>
      <c r="Y780" s="20">
        <f>Y803</f>
        <v>1267.2099999999998</v>
      </c>
      <c r="AA780" s="4">
        <v>45177</v>
      </c>
      <c r="AB780" s="3" t="s">
        <v>329</v>
      </c>
      <c r="AC780" s="3" t="s">
        <v>1529</v>
      </c>
      <c r="AD780" s="5">
        <v>285</v>
      </c>
      <c r="AJ780" s="3"/>
      <c r="AK780" s="3"/>
      <c r="AL780" s="3"/>
      <c r="AM780" s="3"/>
      <c r="AN780" s="18"/>
      <c r="AO780" s="3"/>
    </row>
    <row r="781" spans="2:41">
      <c r="B781" s="6" t="s">
        <v>25</v>
      </c>
      <c r="C781" s="21">
        <f>C779-C780</f>
        <v>-1208.1099999999999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6" t="s">
        <v>8</v>
      </c>
      <c r="Y781" s="21">
        <f>Y779-Y780</f>
        <v>852.79000000000019</v>
      </c>
      <c r="AA781" s="4">
        <v>45186</v>
      </c>
      <c r="AB781" s="3" t="s">
        <v>329</v>
      </c>
      <c r="AC781" s="3" t="s">
        <v>1062</v>
      </c>
      <c r="AD781" s="5">
        <v>285</v>
      </c>
      <c r="AJ781" s="3"/>
      <c r="AK781" s="3"/>
      <c r="AL781" s="3"/>
      <c r="AM781" s="3"/>
      <c r="AN781" s="18"/>
      <c r="AO781" s="3"/>
    </row>
    <row r="782" spans="2:41" ht="26.25">
      <c r="B782" s="218" t="str">
        <f>IF(C781&lt;0,"NO PAGAR","COBRAR")</f>
        <v>NO PAGAR</v>
      </c>
      <c r="C782" s="218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218" t="str">
        <f>IF(Y781&lt;0,"NO PAGAR","COBRAR")</f>
        <v>COBRAR</v>
      </c>
      <c r="Y782" s="218"/>
      <c r="AA782" s="4">
        <v>45188</v>
      </c>
      <c r="AB782" s="3" t="s">
        <v>329</v>
      </c>
      <c r="AC782" s="3" t="s">
        <v>1062</v>
      </c>
      <c r="AD782" s="5">
        <v>285</v>
      </c>
      <c r="AJ782" s="3"/>
      <c r="AK782" s="3"/>
      <c r="AL782" s="3"/>
      <c r="AM782" s="3"/>
      <c r="AN782" s="18"/>
      <c r="AO782" s="3"/>
    </row>
    <row r="783" spans="2:41">
      <c r="B783" s="210" t="s">
        <v>9</v>
      </c>
      <c r="C783" s="211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210" t="s">
        <v>9</v>
      </c>
      <c r="Y783" s="211"/>
      <c r="AA783" s="4">
        <v>45189</v>
      </c>
      <c r="AB783" s="3" t="s">
        <v>329</v>
      </c>
      <c r="AC783" s="3" t="s">
        <v>1062</v>
      </c>
      <c r="AD783" s="5">
        <v>285</v>
      </c>
      <c r="AJ783" s="3"/>
      <c r="AK783" s="3"/>
      <c r="AL783" s="3"/>
      <c r="AM783" s="3"/>
      <c r="AN783" s="18"/>
      <c r="AO783" s="3"/>
    </row>
    <row r="784" spans="2:41">
      <c r="B784" s="9" t="str">
        <f>IF(C817&lt;0,"SALDO A FAVOR","SALDO ADELANTAD0'")</f>
        <v>SALDO ADELANTAD0'</v>
      </c>
      <c r="C784" s="10">
        <f>IF(Y735&lt;=0,Y735*-1)</f>
        <v>0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9" t="str">
        <f>IF(C781&lt;0,"SALDO ADELANTADO","SALDO A FAVOR'")</f>
        <v>SALDO ADELANTADO</v>
      </c>
      <c r="Y784" s="10">
        <f>IF(C781&lt;=0,C781*-1)</f>
        <v>1208.1099999999999</v>
      </c>
      <c r="AA784" s="4">
        <v>45194</v>
      </c>
      <c r="AB784" s="3" t="s">
        <v>329</v>
      </c>
      <c r="AC784" s="3" t="s">
        <v>1529</v>
      </c>
      <c r="AD784" s="5">
        <v>285</v>
      </c>
      <c r="AJ784" s="3"/>
      <c r="AK784" s="3"/>
      <c r="AL784" s="3"/>
      <c r="AM784" s="3"/>
      <c r="AN784" s="18"/>
      <c r="AO784" s="3"/>
    </row>
    <row r="785" spans="2:41">
      <c r="B785" s="11" t="s">
        <v>10</v>
      </c>
      <c r="C785" s="10">
        <f>R794</f>
        <v>1000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10</v>
      </c>
      <c r="Y785" s="10">
        <f>AN794</f>
        <v>0</v>
      </c>
      <c r="AA785" s="4">
        <v>45152</v>
      </c>
      <c r="AB785" s="3" t="s">
        <v>1530</v>
      </c>
      <c r="AC785" s="3" t="s">
        <v>152</v>
      </c>
      <c r="AD785" s="5">
        <v>190</v>
      </c>
      <c r="AJ785" s="3"/>
      <c r="AK785" s="3"/>
      <c r="AL785" s="3"/>
      <c r="AM785" s="3"/>
      <c r="AN785" s="18"/>
      <c r="AO785" s="3"/>
    </row>
    <row r="786" spans="2:41">
      <c r="B786" s="11" t="s">
        <v>11</v>
      </c>
      <c r="C786" s="10">
        <v>150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11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12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12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13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13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14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14</v>
      </c>
      <c r="Y789" s="10">
        <v>59.1</v>
      </c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15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15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1515</v>
      </c>
      <c r="C791" s="10">
        <v>18.05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16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1507</v>
      </c>
      <c r="C792" s="10">
        <f>S802</f>
        <v>360.06</v>
      </c>
      <c r="E792" s="212" t="s">
        <v>7</v>
      </c>
      <c r="F792" s="213"/>
      <c r="G792" s="214"/>
      <c r="H792" s="5">
        <f>SUM(H778:H791)</f>
        <v>320</v>
      </c>
      <c r="N792" s="3"/>
      <c r="O792" s="3"/>
      <c r="P792" s="3"/>
      <c r="Q792" s="3"/>
      <c r="R792" s="18"/>
      <c r="S792" s="3"/>
      <c r="V792" s="17"/>
      <c r="X792" s="11" t="s">
        <v>17</v>
      </c>
      <c r="Y792" s="10"/>
      <c r="AA792" s="212" t="s">
        <v>7</v>
      </c>
      <c r="AB792" s="213"/>
      <c r="AC792" s="214"/>
      <c r="AD792" s="5">
        <f>SUM(AD778:AD791)</f>
        <v>2120</v>
      </c>
      <c r="AJ792" s="3"/>
      <c r="AK792" s="3"/>
      <c r="AL792" s="3"/>
      <c r="AM792" s="3"/>
      <c r="AN792" s="18"/>
      <c r="AO792" s="3"/>
    </row>
    <row r="793" spans="2:41">
      <c r="B793" s="12"/>
      <c r="C793" s="10"/>
      <c r="E793" s="13"/>
      <c r="F793" s="13"/>
      <c r="G793" s="13"/>
      <c r="N793" s="3"/>
      <c r="O793" s="3"/>
      <c r="P793" s="3"/>
      <c r="Q793" s="3"/>
      <c r="R793" s="18"/>
      <c r="S793" s="3"/>
      <c r="V793" s="17"/>
      <c r="X793" s="12"/>
      <c r="Y793" s="10"/>
      <c r="AA793" s="13"/>
      <c r="AB793" s="13"/>
      <c r="AC793" s="13"/>
      <c r="AJ793" s="3"/>
      <c r="AK793" s="3"/>
      <c r="AL793" s="3"/>
      <c r="AM793" s="3"/>
      <c r="AN793" s="18"/>
      <c r="AO793" s="3"/>
    </row>
    <row r="794" spans="2:41">
      <c r="B794" s="12"/>
      <c r="C794" s="10"/>
      <c r="N794" s="212" t="s">
        <v>7</v>
      </c>
      <c r="O794" s="213"/>
      <c r="P794" s="213"/>
      <c r="Q794" s="214"/>
      <c r="R794" s="18">
        <f>SUM(R778:R793)</f>
        <v>1000</v>
      </c>
      <c r="S794" s="3"/>
      <c r="V794" s="17"/>
      <c r="X794" s="12"/>
      <c r="Y794" s="10"/>
      <c r="AJ794" s="212" t="s">
        <v>7</v>
      </c>
      <c r="AK794" s="213"/>
      <c r="AL794" s="213"/>
      <c r="AM794" s="214"/>
      <c r="AN794" s="18">
        <f>SUM(AN778:AN793)</f>
        <v>0</v>
      </c>
      <c r="AO794" s="3"/>
    </row>
    <row r="795" spans="2:41">
      <c r="B795" s="12"/>
      <c r="C795" s="10"/>
      <c r="N795" s="125" t="s">
        <v>464</v>
      </c>
      <c r="O795" s="126">
        <v>45191.009016199998</v>
      </c>
      <c r="P795" s="125" t="s">
        <v>1465</v>
      </c>
      <c r="Q795" s="125" t="s">
        <v>474</v>
      </c>
      <c r="R795" s="127">
        <v>37.146000000000001</v>
      </c>
      <c r="S795" s="127">
        <v>65.010000000000005</v>
      </c>
      <c r="T795" s="128" t="s">
        <v>148</v>
      </c>
      <c r="V795" s="17"/>
      <c r="X795" s="12"/>
      <c r="Y795" s="10"/>
    </row>
    <row r="796" spans="2:41">
      <c r="B796" s="12"/>
      <c r="C796" s="10"/>
      <c r="N796" s="125" t="s">
        <v>464</v>
      </c>
      <c r="O796" s="126">
        <v>45186.723599539997</v>
      </c>
      <c r="P796" s="125" t="s">
        <v>1466</v>
      </c>
      <c r="Q796" s="125" t="s">
        <v>474</v>
      </c>
      <c r="R796" s="127">
        <v>16.018000000000001</v>
      </c>
      <c r="S796" s="127">
        <v>28.03</v>
      </c>
      <c r="T796" s="128" t="s">
        <v>148</v>
      </c>
      <c r="V796" s="17"/>
      <c r="X796" s="12"/>
      <c r="Y796" s="10"/>
    </row>
    <row r="797" spans="2:41">
      <c r="B797" s="12"/>
      <c r="C797" s="10"/>
      <c r="E797" s="14"/>
      <c r="N797" s="125" t="s">
        <v>464</v>
      </c>
      <c r="O797" s="126">
        <v>45188.804201389998</v>
      </c>
      <c r="P797" s="125" t="s">
        <v>1467</v>
      </c>
      <c r="Q797" s="125" t="s">
        <v>474</v>
      </c>
      <c r="R797" s="127">
        <v>30.292999999999999</v>
      </c>
      <c r="S797" s="127">
        <v>53.01</v>
      </c>
      <c r="T797" s="128" t="s">
        <v>148</v>
      </c>
      <c r="V797" s="17"/>
      <c r="X797" s="12"/>
      <c r="Y797" s="10"/>
      <c r="AA797" s="14"/>
    </row>
    <row r="798" spans="2:41">
      <c r="B798" s="12"/>
      <c r="C798" s="10"/>
      <c r="N798" s="125" t="s">
        <v>464</v>
      </c>
      <c r="O798" s="126">
        <v>45189.760578699999</v>
      </c>
      <c r="P798" s="125" t="s">
        <v>1468</v>
      </c>
      <c r="Q798" s="125" t="s">
        <v>474</v>
      </c>
      <c r="R798" s="127">
        <v>25.141999999999999</v>
      </c>
      <c r="S798" s="127">
        <v>44</v>
      </c>
      <c r="T798" s="128" t="s">
        <v>148</v>
      </c>
      <c r="V798" s="17"/>
      <c r="X798" s="12"/>
      <c r="Y798" s="10"/>
    </row>
    <row r="799" spans="2:41">
      <c r="B799" s="12"/>
      <c r="C799" s="10"/>
      <c r="N799" s="125" t="s">
        <v>464</v>
      </c>
      <c r="O799" s="126">
        <v>45194.749953699997</v>
      </c>
      <c r="P799" s="125" t="s">
        <v>1469</v>
      </c>
      <c r="Q799" s="125" t="s">
        <v>474</v>
      </c>
      <c r="R799" s="127">
        <v>25.431999999999999</v>
      </c>
      <c r="S799" s="127">
        <v>44.51</v>
      </c>
      <c r="T799" s="128" t="s">
        <v>148</v>
      </c>
      <c r="V799" s="17"/>
      <c r="X799" s="12"/>
      <c r="Y799" s="10"/>
    </row>
    <row r="800" spans="2:41">
      <c r="B800" s="12"/>
      <c r="C800" s="10"/>
      <c r="N800" s="125" t="s">
        <v>464</v>
      </c>
      <c r="O800" s="126">
        <v>45198.162592590001</v>
      </c>
      <c r="P800" s="125" t="s">
        <v>1470</v>
      </c>
      <c r="Q800" s="125" t="s">
        <v>474</v>
      </c>
      <c r="R800" s="127">
        <v>34.856000000000002</v>
      </c>
      <c r="S800" s="127">
        <v>61</v>
      </c>
      <c r="T800" s="128" t="s">
        <v>148</v>
      </c>
      <c r="V800" s="17"/>
      <c r="X800" s="12"/>
      <c r="Y800" s="10"/>
    </row>
    <row r="801" spans="1:43">
      <c r="B801" s="12"/>
      <c r="C801" s="10"/>
      <c r="N801" s="125" t="s">
        <v>464</v>
      </c>
      <c r="O801" s="126">
        <v>45199.756840280003</v>
      </c>
      <c r="P801" s="125" t="s">
        <v>1471</v>
      </c>
      <c r="Q801" s="125" t="s">
        <v>474</v>
      </c>
      <c r="R801" s="127">
        <v>36.857999999999997</v>
      </c>
      <c r="S801" s="127">
        <v>64.5</v>
      </c>
      <c r="T801" s="128" t="s">
        <v>148</v>
      </c>
      <c r="V801" s="17"/>
      <c r="X801" s="12"/>
      <c r="Y801" s="10"/>
    </row>
    <row r="802" spans="1:43">
      <c r="B802" s="11"/>
      <c r="C802" s="10"/>
      <c r="E802" t="s">
        <v>22</v>
      </c>
      <c r="F802" t="s">
        <v>21</v>
      </c>
      <c r="S802" s="187">
        <f>SUM(S795:S801)</f>
        <v>360.06</v>
      </c>
      <c r="V802" s="17"/>
      <c r="X802" s="11"/>
      <c r="Y802" s="10"/>
    </row>
    <row r="803" spans="1:43">
      <c r="B803" s="15" t="s">
        <v>18</v>
      </c>
      <c r="C803" s="16">
        <f>SUM(C784:C802)</f>
        <v>1528.11</v>
      </c>
      <c r="F803" s="1" t="s">
        <v>19</v>
      </c>
      <c r="V803" s="17"/>
      <c r="X803" s="15" t="s">
        <v>18</v>
      </c>
      <c r="Y803" s="16">
        <f>SUM(Y784:Y802)</f>
        <v>1267.2099999999998</v>
      </c>
    </row>
    <row r="804" spans="1:43">
      <c r="V804" s="17"/>
      <c r="Z804" t="s">
        <v>22</v>
      </c>
      <c r="AA804" t="s">
        <v>21</v>
      </c>
    </row>
    <row r="805" spans="1:43">
      <c r="V805" s="17"/>
      <c r="AA805" s="1" t="s">
        <v>19</v>
      </c>
    </row>
    <row r="806" spans="1:43">
      <c r="V806" s="17"/>
    </row>
    <row r="807" spans="1:43">
      <c r="V807" s="17"/>
    </row>
    <row r="808" spans="1:43">
      <c r="V808" s="17"/>
    </row>
    <row r="809" spans="1:43">
      <c r="V809" s="17"/>
    </row>
    <row r="810" spans="1:43">
      <c r="V810" s="17"/>
    </row>
    <row r="811" spans="1:43">
      <c r="V811" s="17"/>
    </row>
    <row r="812" spans="1:4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</row>
    <row r="815" spans="1:43">
      <c r="V815" s="17"/>
    </row>
    <row r="816" spans="1:43">
      <c r="H816" s="216" t="s">
        <v>30</v>
      </c>
      <c r="I816" s="216"/>
      <c r="J816" s="216"/>
      <c r="V816" s="17"/>
      <c r="AA816" s="216" t="s">
        <v>31</v>
      </c>
      <c r="AB816" s="216"/>
      <c r="AC816" s="216"/>
    </row>
    <row r="817" spans="2:41">
      <c r="H817" s="216"/>
      <c r="I817" s="216"/>
      <c r="J817" s="216"/>
      <c r="V817" s="17"/>
      <c r="AA817" s="216"/>
      <c r="AB817" s="216"/>
      <c r="AC817" s="216"/>
    </row>
    <row r="818" spans="2:41">
      <c r="V818" s="17"/>
    </row>
    <row r="819" spans="2:41">
      <c r="V819" s="17"/>
    </row>
    <row r="820" spans="2:41" ht="23.25">
      <c r="B820" s="24" t="s">
        <v>70</v>
      </c>
      <c r="V820" s="17"/>
      <c r="X820" s="22" t="s">
        <v>70</v>
      </c>
    </row>
    <row r="821" spans="2:41" ht="23.25">
      <c r="B821" s="23" t="s">
        <v>32</v>
      </c>
      <c r="C821" s="20">
        <f>IF(X776="PAGADO",0,C781)</f>
        <v>0</v>
      </c>
      <c r="E821" s="217" t="s">
        <v>543</v>
      </c>
      <c r="F821" s="217"/>
      <c r="G821" s="217"/>
      <c r="H821" s="217"/>
      <c r="V821" s="17"/>
      <c r="X821" s="23" t="s">
        <v>32</v>
      </c>
      <c r="Y821" s="20">
        <f>IF(B1615="PAGADO",0,C826)</f>
        <v>53.357999999999947</v>
      </c>
      <c r="AA821" s="217" t="s">
        <v>543</v>
      </c>
      <c r="AB821" s="217"/>
      <c r="AC821" s="217"/>
      <c r="AD821" s="217"/>
    </row>
    <row r="822" spans="2:41">
      <c r="B822" s="1" t="s">
        <v>0</v>
      </c>
      <c r="C822" s="19">
        <f>H837</f>
        <v>1235</v>
      </c>
      <c r="E822" s="2" t="s">
        <v>1</v>
      </c>
      <c r="F822" s="2" t="s">
        <v>2</v>
      </c>
      <c r="G822" s="2" t="s">
        <v>3</v>
      </c>
      <c r="H822" s="2" t="s">
        <v>4</v>
      </c>
      <c r="N822" s="2" t="s">
        <v>1</v>
      </c>
      <c r="O822" s="2" t="s">
        <v>5</v>
      </c>
      <c r="P822" s="2" t="s">
        <v>4</v>
      </c>
      <c r="Q822" s="2" t="s">
        <v>6</v>
      </c>
      <c r="R822" s="2" t="s">
        <v>7</v>
      </c>
      <c r="S822" s="3"/>
      <c r="V822" s="17"/>
      <c r="X822" s="1" t="s">
        <v>0</v>
      </c>
      <c r="Y822" s="19">
        <f>AD837</f>
        <v>170</v>
      </c>
      <c r="AA822" s="2" t="s">
        <v>1</v>
      </c>
      <c r="AB822" s="2" t="s">
        <v>2</v>
      </c>
      <c r="AC822" s="2" t="s">
        <v>3</v>
      </c>
      <c r="AD822" s="2" t="s">
        <v>4</v>
      </c>
      <c r="AJ822" s="2" t="s">
        <v>1</v>
      </c>
      <c r="AK822" s="2" t="s">
        <v>5</v>
      </c>
      <c r="AL822" s="2" t="s">
        <v>4</v>
      </c>
      <c r="AM822" s="2" t="s">
        <v>6</v>
      </c>
      <c r="AN822" s="2" t="s">
        <v>7</v>
      </c>
      <c r="AO822" s="3"/>
    </row>
    <row r="823" spans="2:41">
      <c r="C823" s="20"/>
      <c r="E823" s="4">
        <v>45145</v>
      </c>
      <c r="F823" s="3" t="s">
        <v>168</v>
      </c>
      <c r="G823" s="3" t="s">
        <v>170</v>
      </c>
      <c r="H823" s="5">
        <v>390</v>
      </c>
      <c r="N823" s="25">
        <v>45211</v>
      </c>
      <c r="O823" s="3" t="s">
        <v>110</v>
      </c>
      <c r="P823" s="3"/>
      <c r="Q823" s="3"/>
      <c r="R823" s="18">
        <v>147.21</v>
      </c>
      <c r="S823" s="3"/>
      <c r="V823" s="17"/>
      <c r="Y823" s="20"/>
      <c r="AA823" s="4">
        <v>45195</v>
      </c>
      <c r="AB823" s="3" t="s">
        <v>199</v>
      </c>
      <c r="AC823" s="3" t="s">
        <v>200</v>
      </c>
      <c r="AD823" s="5">
        <v>170</v>
      </c>
      <c r="AJ823" s="25">
        <v>45222</v>
      </c>
      <c r="AK823" s="3" t="s">
        <v>1385</v>
      </c>
      <c r="AL823" s="3"/>
      <c r="AM823" s="3"/>
      <c r="AN823" s="18">
        <v>100</v>
      </c>
      <c r="AO823" s="3"/>
    </row>
    <row r="824" spans="2:41">
      <c r="B824" s="1" t="s">
        <v>24</v>
      </c>
      <c r="C824" s="19">
        <f>IF(C821&gt;0,C821+C822,C822)</f>
        <v>1235</v>
      </c>
      <c r="E824" s="4">
        <v>45148</v>
      </c>
      <c r="F824" s="3" t="s">
        <v>168</v>
      </c>
      <c r="G824" s="3" t="s">
        <v>170</v>
      </c>
      <c r="H824" s="5">
        <v>390</v>
      </c>
      <c r="N824" s="25">
        <v>45216</v>
      </c>
      <c r="O824" s="3" t="s">
        <v>110</v>
      </c>
      <c r="P824" s="3"/>
      <c r="Q824" s="3"/>
      <c r="R824" s="18">
        <v>632.79</v>
      </c>
      <c r="S824" s="3"/>
      <c r="V824" s="17"/>
      <c r="X824" s="1" t="s">
        <v>24</v>
      </c>
      <c r="Y824" s="19">
        <f>IF(Y821&gt;0,Y821+Y822,Y822)</f>
        <v>223.35799999999995</v>
      </c>
      <c r="AA824" s="4"/>
      <c r="AB824" s="3"/>
      <c r="AC824" s="3"/>
      <c r="AD824" s="5"/>
      <c r="AJ824" s="25">
        <v>45224</v>
      </c>
      <c r="AK824" s="3" t="s">
        <v>1588</v>
      </c>
      <c r="AL824" s="3"/>
      <c r="AM824" s="3"/>
      <c r="AN824" s="18">
        <v>70</v>
      </c>
      <c r="AO824" s="3"/>
    </row>
    <row r="825" spans="2:41">
      <c r="B825" s="1" t="s">
        <v>9</v>
      </c>
      <c r="C825" s="20">
        <f>C849</f>
        <v>1181.6420000000001</v>
      </c>
      <c r="E825" s="4">
        <v>45161</v>
      </c>
      <c r="F825" s="3" t="s">
        <v>199</v>
      </c>
      <c r="G825" s="3" t="s">
        <v>169</v>
      </c>
      <c r="H825" s="5">
        <v>180</v>
      </c>
      <c r="N825" s="3"/>
      <c r="O825" s="3"/>
      <c r="P825" s="3"/>
      <c r="Q825" s="3"/>
      <c r="R825" s="18"/>
      <c r="S825" s="3"/>
      <c r="V825" s="17"/>
      <c r="X825" s="1" t="s">
        <v>9</v>
      </c>
      <c r="Y825" s="20">
        <f>Y849</f>
        <v>170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6" t="s">
        <v>26</v>
      </c>
      <c r="C826" s="21">
        <f>C824-C825</f>
        <v>53.357999999999947</v>
      </c>
      <c r="E826" s="4">
        <v>45163</v>
      </c>
      <c r="F826" s="3" t="s">
        <v>199</v>
      </c>
      <c r="G826" s="3" t="s">
        <v>152</v>
      </c>
      <c r="H826" s="5">
        <v>200</v>
      </c>
      <c r="N826" s="3"/>
      <c r="O826" s="3"/>
      <c r="P826" s="3"/>
      <c r="Q826" s="3"/>
      <c r="R826" s="18"/>
      <c r="S826" s="3"/>
      <c r="V826" s="17"/>
      <c r="X826" s="6" t="s">
        <v>27</v>
      </c>
      <c r="Y826" s="21">
        <f>Y824-Y825</f>
        <v>53.357999999999947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ht="23.25">
      <c r="B827" s="6"/>
      <c r="C827" s="7"/>
      <c r="E827" s="4">
        <v>45175</v>
      </c>
      <c r="F827" s="3" t="s">
        <v>1555</v>
      </c>
      <c r="G827" s="3"/>
      <c r="H827" s="5">
        <v>75</v>
      </c>
      <c r="N827" s="3"/>
      <c r="O827" s="3"/>
      <c r="P827" s="3"/>
      <c r="Q827" s="3"/>
      <c r="R827" s="18"/>
      <c r="S827" s="3"/>
      <c r="V827" s="17"/>
      <c r="X827" s="219" t="str">
        <f>IF(Y826&lt;0,"NO PAGAR","COBRAR'")</f>
        <v>COBRAR'</v>
      </c>
      <c r="Y827" s="219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ht="23.25">
      <c r="B828" s="219" t="str">
        <f>IF(C826&lt;0,"NO PAGAR","COBRAR'")</f>
        <v>COBRAR'</v>
      </c>
      <c r="C828" s="219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6"/>
      <c r="Y828" s="8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210" t="s">
        <v>9</v>
      </c>
      <c r="C829" s="211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210" t="s">
        <v>9</v>
      </c>
      <c r="Y829" s="211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9" t="str">
        <f>IF(Y781&lt;0,"SALDO ADELANTADO","SALDO A FAVOR '")</f>
        <v>SALDO A FAVOR '</v>
      </c>
      <c r="C830" s="10" t="b">
        <f>IF(Y781&lt;=0,Y781*-1)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9" t="str">
        <f>IF(C826&lt;0,"SALDO ADELANTADO","SALDO A FAVOR'")</f>
        <v>SALDO A FAVOR'</v>
      </c>
      <c r="Y830" s="10" t="b">
        <f>IF(C826&lt;=0,C826*-1)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10</v>
      </c>
      <c r="C831" s="10">
        <f>R839</f>
        <v>780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10</v>
      </c>
      <c r="Y831" s="10">
        <f>AN839</f>
        <v>170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11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11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12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12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13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13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14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14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15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15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16</v>
      </c>
      <c r="C837" s="10"/>
      <c r="E837" s="212" t="s">
        <v>7</v>
      </c>
      <c r="F837" s="213"/>
      <c r="G837" s="214"/>
      <c r="H837" s="5">
        <f>SUM(H823:H836)</f>
        <v>1235</v>
      </c>
      <c r="N837" s="3"/>
      <c r="O837" s="3"/>
      <c r="P837" s="3"/>
      <c r="Q837" s="3"/>
      <c r="R837" s="18"/>
      <c r="S837" s="3"/>
      <c r="V837" s="17"/>
      <c r="X837" s="11" t="s">
        <v>16</v>
      </c>
      <c r="Y837" s="10"/>
      <c r="AA837" s="212" t="s">
        <v>7</v>
      </c>
      <c r="AB837" s="213"/>
      <c r="AC837" s="214"/>
      <c r="AD837" s="5">
        <f>SUM(AD823:AD836)</f>
        <v>170</v>
      </c>
      <c r="AJ837" s="3"/>
      <c r="AK837" s="3"/>
      <c r="AL837" s="3"/>
      <c r="AM837" s="3"/>
      <c r="AN837" s="18"/>
      <c r="AO837" s="3"/>
    </row>
    <row r="838" spans="2:41">
      <c r="B838" s="11" t="s">
        <v>1560</v>
      </c>
      <c r="C838" s="10">
        <f>R846</f>
        <v>401.642</v>
      </c>
      <c r="E838" s="13"/>
      <c r="F838" s="13"/>
      <c r="G838" s="13"/>
      <c r="N838" s="3"/>
      <c r="O838" s="3"/>
      <c r="P838" s="3"/>
      <c r="Q838" s="3"/>
      <c r="R838" s="18"/>
      <c r="S838" s="3"/>
      <c r="V838" s="17"/>
      <c r="X838" s="11" t="s">
        <v>17</v>
      </c>
      <c r="Y838" s="10"/>
      <c r="AA838" s="13"/>
      <c r="AB838" s="13"/>
      <c r="AC838" s="13"/>
      <c r="AJ838" s="3"/>
      <c r="AK838" s="3"/>
      <c r="AL838" s="3"/>
      <c r="AM838" s="3"/>
      <c r="AN838" s="18"/>
      <c r="AO838" s="3"/>
    </row>
    <row r="839" spans="2:41">
      <c r="B839" s="12"/>
      <c r="C839" s="10"/>
      <c r="N839" s="212" t="s">
        <v>7</v>
      </c>
      <c r="O839" s="213"/>
      <c r="P839" s="213"/>
      <c r="Q839" s="214"/>
      <c r="R839" s="18">
        <f>SUM(R823:R838)</f>
        <v>780</v>
      </c>
      <c r="S839" s="3"/>
      <c r="V839" s="17"/>
      <c r="X839" s="12"/>
      <c r="Y839" s="10"/>
      <c r="AJ839" s="212" t="s">
        <v>7</v>
      </c>
      <c r="AK839" s="213"/>
      <c r="AL839" s="213"/>
      <c r="AM839" s="214"/>
      <c r="AN839" s="18">
        <f>SUM(AN823:AN838)</f>
        <v>170</v>
      </c>
      <c r="AO839" s="3"/>
    </row>
    <row r="840" spans="2:41">
      <c r="B840" s="12"/>
      <c r="C840" s="10"/>
      <c r="N840" t="s">
        <v>1556</v>
      </c>
      <c r="O840" s="196">
        <v>44995</v>
      </c>
      <c r="P840" t="s">
        <v>464</v>
      </c>
      <c r="Q840" t="s">
        <v>474</v>
      </c>
      <c r="R840">
        <v>50</v>
      </c>
      <c r="S840">
        <v>28.57</v>
      </c>
      <c r="V840" s="17"/>
      <c r="X840" s="12"/>
      <c r="Y840" s="10"/>
    </row>
    <row r="841" spans="2:41">
      <c r="B841" s="12"/>
      <c r="C841" s="10"/>
      <c r="N841" t="s">
        <v>1556</v>
      </c>
      <c r="O841" s="196">
        <v>45026</v>
      </c>
      <c r="P841" t="s">
        <v>464</v>
      </c>
      <c r="Q841" t="s">
        <v>474</v>
      </c>
      <c r="R841">
        <v>65</v>
      </c>
      <c r="S841">
        <v>37.145000000000003</v>
      </c>
      <c r="V841" s="17"/>
      <c r="X841" s="12"/>
      <c r="Y841" s="10"/>
    </row>
    <row r="842" spans="2:41">
      <c r="B842" s="12"/>
      <c r="C842" s="10"/>
      <c r="E842" s="14"/>
      <c r="N842" t="s">
        <v>1556</v>
      </c>
      <c r="O842" s="196">
        <v>45148</v>
      </c>
      <c r="P842" t="s">
        <v>464</v>
      </c>
      <c r="Q842" t="s">
        <v>474</v>
      </c>
      <c r="R842">
        <v>102.02</v>
      </c>
      <c r="S842">
        <v>58.298999999999999</v>
      </c>
      <c r="V842" s="17"/>
      <c r="X842" s="12"/>
      <c r="Y842" s="10"/>
      <c r="AA842" s="14"/>
    </row>
    <row r="843" spans="2:41">
      <c r="B843" s="12"/>
      <c r="C843" s="10"/>
      <c r="N843" t="s">
        <v>1556</v>
      </c>
      <c r="O843" s="196">
        <v>45179</v>
      </c>
      <c r="P843" t="s">
        <v>464</v>
      </c>
      <c r="Q843" t="s">
        <v>474</v>
      </c>
      <c r="R843">
        <v>35.549999999999997</v>
      </c>
      <c r="S843">
        <v>20.314</v>
      </c>
      <c r="V843" s="17"/>
      <c r="X843" s="12"/>
      <c r="Y843" s="10"/>
    </row>
    <row r="844" spans="2:41">
      <c r="B844" s="12"/>
      <c r="C844" s="10"/>
      <c r="N844" t="s">
        <v>1556</v>
      </c>
      <c r="O844" s="196">
        <v>45270</v>
      </c>
      <c r="P844" t="s">
        <v>464</v>
      </c>
      <c r="Q844" t="s">
        <v>474</v>
      </c>
      <c r="R844">
        <v>50.052</v>
      </c>
      <c r="S844">
        <v>28.600999999999999</v>
      </c>
      <c r="V844" s="17"/>
      <c r="X844" s="12"/>
      <c r="Y844" s="10"/>
    </row>
    <row r="845" spans="2:41">
      <c r="B845" s="12"/>
      <c r="C845" s="10"/>
      <c r="N845" t="s">
        <v>1556</v>
      </c>
      <c r="O845" s="196">
        <v>45270</v>
      </c>
      <c r="P845" t="s">
        <v>464</v>
      </c>
      <c r="Q845" t="s">
        <v>474</v>
      </c>
      <c r="R845">
        <v>99.02</v>
      </c>
      <c r="S845">
        <v>56.582000000000001</v>
      </c>
      <c r="V845" s="17"/>
      <c r="X845" s="12"/>
      <c r="Y845" s="10"/>
    </row>
    <row r="846" spans="2:41">
      <c r="B846" s="12"/>
      <c r="C846" s="10"/>
      <c r="R846">
        <f>SUM(R840:R845)</f>
        <v>401.642</v>
      </c>
      <c r="V846" s="17"/>
      <c r="X846" s="12"/>
      <c r="Y846" s="10"/>
    </row>
    <row r="847" spans="2:41">
      <c r="B847" s="12"/>
      <c r="C847" s="10"/>
      <c r="V847" s="17"/>
      <c r="X847" s="12"/>
      <c r="Y847" s="10"/>
    </row>
    <row r="848" spans="2:41">
      <c r="B848" s="11"/>
      <c r="C848" s="10"/>
      <c r="V848" s="17"/>
      <c r="X848" s="11"/>
      <c r="Y848" s="10"/>
    </row>
    <row r="849" spans="2:31">
      <c r="B849" s="15" t="s">
        <v>18</v>
      </c>
      <c r="C849" s="16">
        <f>SUM(C830:C848)</f>
        <v>1181.6420000000001</v>
      </c>
      <c r="D849" t="s">
        <v>22</v>
      </c>
      <c r="E849" t="s">
        <v>21</v>
      </c>
      <c r="V849" s="17"/>
      <c r="X849" s="15" t="s">
        <v>18</v>
      </c>
      <c r="Y849" s="16">
        <f>SUM(Y830:Y848)</f>
        <v>170</v>
      </c>
      <c r="Z849" t="s">
        <v>22</v>
      </c>
      <c r="AA849" t="s">
        <v>21</v>
      </c>
    </row>
    <row r="850" spans="2:31">
      <c r="E850" s="1" t="s">
        <v>19</v>
      </c>
      <c r="V850" s="17"/>
      <c r="AA850" s="1" t="s">
        <v>19</v>
      </c>
    </row>
    <row r="851" spans="2:31">
      <c r="V851" s="17"/>
    </row>
    <row r="852" spans="2:31">
      <c r="V852" s="17"/>
    </row>
    <row r="853" spans="2:31">
      <c r="V853" s="17"/>
    </row>
    <row r="854" spans="2:31">
      <c r="V854" s="17"/>
    </row>
    <row r="855" spans="2:31">
      <c r="V855" s="17"/>
    </row>
    <row r="856" spans="2:31">
      <c r="V856" s="17"/>
    </row>
    <row r="857" spans="2:31">
      <c r="V857" s="17"/>
    </row>
    <row r="858" spans="2:31">
      <c r="V858" s="17"/>
    </row>
    <row r="859" spans="2:31">
      <c r="V859" s="17"/>
    </row>
    <row r="860" spans="2:31">
      <c r="V860" s="17"/>
    </row>
    <row r="861" spans="2:31">
      <c r="V861" s="17"/>
    </row>
    <row r="862" spans="2:31">
      <c r="V862" s="17"/>
    </row>
    <row r="863" spans="2:31">
      <c r="V863" s="17"/>
    </row>
    <row r="864" spans="2:31">
      <c r="V864" s="17"/>
      <c r="AC864" s="215" t="s">
        <v>29</v>
      </c>
      <c r="AD864" s="215"/>
      <c r="AE864" s="215"/>
    </row>
    <row r="865" spans="2:41">
      <c r="H865" s="216" t="s">
        <v>28</v>
      </c>
      <c r="I865" s="216"/>
      <c r="J865" s="216"/>
      <c r="V865" s="17"/>
      <c r="AC865" s="215"/>
      <c r="AD865" s="215"/>
      <c r="AE865" s="215"/>
    </row>
    <row r="866" spans="2:41">
      <c r="H866" s="216"/>
      <c r="I866" s="216"/>
      <c r="J866" s="216"/>
      <c r="V866" s="17"/>
      <c r="AC866" s="215"/>
      <c r="AD866" s="215"/>
      <c r="AE866" s="215"/>
    </row>
    <row r="867" spans="2:41">
      <c r="V867" s="17"/>
    </row>
    <row r="868" spans="2:41">
      <c r="V868" s="17"/>
    </row>
    <row r="869" spans="2:41" ht="23.25">
      <c r="B869" s="22" t="s">
        <v>71</v>
      </c>
      <c r="V869" s="17"/>
      <c r="X869" s="22" t="s">
        <v>71</v>
      </c>
    </row>
    <row r="870" spans="2:41" ht="23.25">
      <c r="B870" s="23" t="s">
        <v>130</v>
      </c>
      <c r="C870" s="20">
        <f>IF(X821="PAGADO",0,Y826)</f>
        <v>53.357999999999947</v>
      </c>
      <c r="E870" s="217" t="s">
        <v>543</v>
      </c>
      <c r="F870" s="217"/>
      <c r="G870" s="217"/>
      <c r="H870" s="217"/>
      <c r="V870" s="17"/>
      <c r="X870" s="23" t="s">
        <v>32</v>
      </c>
      <c r="Y870" s="20">
        <f>IF(B870="PAGADO",0,C875)</f>
        <v>0</v>
      </c>
      <c r="AA870" s="217" t="s">
        <v>355</v>
      </c>
      <c r="AB870" s="217"/>
      <c r="AC870" s="217"/>
      <c r="AD870" s="217"/>
    </row>
    <row r="871" spans="2:41">
      <c r="B871" s="1" t="s">
        <v>0</v>
      </c>
      <c r="C871" s="19">
        <f>H886</f>
        <v>3000</v>
      </c>
      <c r="E871" s="2" t="s">
        <v>1</v>
      </c>
      <c r="F871" s="2" t="s">
        <v>2</v>
      </c>
      <c r="G871" s="2" t="s">
        <v>3</v>
      </c>
      <c r="H871" s="2" t="s">
        <v>4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855</v>
      </c>
      <c r="AA871" s="2" t="s">
        <v>1</v>
      </c>
      <c r="AB871" s="2" t="s">
        <v>2</v>
      </c>
      <c r="AC871" s="2" t="s">
        <v>3</v>
      </c>
      <c r="AD871" s="2" t="s">
        <v>4</v>
      </c>
      <c r="AJ871" s="2" t="s">
        <v>1</v>
      </c>
      <c r="AK871" s="2" t="s">
        <v>5</v>
      </c>
      <c r="AL871" s="2" t="s">
        <v>4</v>
      </c>
      <c r="AM871" s="2" t="s">
        <v>6</v>
      </c>
      <c r="AN871" s="2" t="s">
        <v>7</v>
      </c>
      <c r="AO871" s="3"/>
    </row>
    <row r="872" spans="2:41">
      <c r="C872" s="20"/>
      <c r="E872" s="4">
        <v>45202</v>
      </c>
      <c r="F872" s="3" t="s">
        <v>1202</v>
      </c>
      <c r="G872" s="3" t="s">
        <v>101</v>
      </c>
      <c r="H872" s="5">
        <v>430</v>
      </c>
      <c r="N872" s="25">
        <v>45225</v>
      </c>
      <c r="O872" s="3" t="s">
        <v>110</v>
      </c>
      <c r="P872" s="3"/>
      <c r="Q872" s="3"/>
      <c r="R872" s="18">
        <v>553.36</v>
      </c>
      <c r="S872" s="3"/>
      <c r="V872" s="17"/>
      <c r="Y872" s="20"/>
      <c r="AA872" s="4">
        <v>45207</v>
      </c>
      <c r="AB872" s="3" t="s">
        <v>1206</v>
      </c>
      <c r="AC872" s="3" t="s">
        <v>102</v>
      </c>
      <c r="AD872" s="5">
        <v>285</v>
      </c>
      <c r="AJ872" s="3"/>
      <c r="AK872" s="3"/>
      <c r="AL872" s="3"/>
      <c r="AM872" s="3"/>
      <c r="AN872" s="18"/>
      <c r="AO872" s="3"/>
    </row>
    <row r="873" spans="2:41">
      <c r="B873" s="1" t="s">
        <v>24</v>
      </c>
      <c r="C873" s="19">
        <f>IF(C870&gt;0,C870+C871,C871)</f>
        <v>3053.3580000000002</v>
      </c>
      <c r="E873" s="4">
        <v>45183</v>
      </c>
      <c r="F873" s="3" t="s">
        <v>516</v>
      </c>
      <c r="G873" s="3" t="s">
        <v>260</v>
      </c>
      <c r="H873" s="5">
        <v>160</v>
      </c>
      <c r="N873" s="25">
        <v>45225</v>
      </c>
      <c r="O873" s="3" t="s">
        <v>110</v>
      </c>
      <c r="P873" s="3"/>
      <c r="Q873" s="3"/>
      <c r="R873" s="18">
        <v>1000</v>
      </c>
      <c r="S873" s="3"/>
      <c r="V873" s="17"/>
      <c r="X873" s="1" t="s">
        <v>24</v>
      </c>
      <c r="Y873" s="19">
        <f>IF(Y870&gt;0,Y871+Y870,Y871)</f>
        <v>855</v>
      </c>
      <c r="AA873" s="4">
        <v>45215</v>
      </c>
      <c r="AB873" s="3" t="s">
        <v>1206</v>
      </c>
      <c r="AC873" s="3" t="s">
        <v>99</v>
      </c>
      <c r="AD873" s="5">
        <v>285</v>
      </c>
      <c r="AJ873" s="3"/>
      <c r="AK873" s="3"/>
      <c r="AL873" s="3"/>
      <c r="AM873" s="3"/>
      <c r="AN873" s="18"/>
      <c r="AO873" s="3"/>
    </row>
    <row r="874" spans="2:41">
      <c r="B874" s="1" t="s">
        <v>9</v>
      </c>
      <c r="C874" s="20">
        <f>C897</f>
        <v>2057.7939999999999</v>
      </c>
      <c r="E874" s="4">
        <v>45203</v>
      </c>
      <c r="F874" s="3" t="s">
        <v>199</v>
      </c>
      <c r="G874" s="3" t="s">
        <v>200</v>
      </c>
      <c r="H874" s="5">
        <v>170</v>
      </c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Y897</f>
        <v>77.150000000000006</v>
      </c>
      <c r="AA874" s="4">
        <v>45217</v>
      </c>
      <c r="AB874" s="3" t="s">
        <v>1206</v>
      </c>
      <c r="AC874" s="3" t="s">
        <v>102</v>
      </c>
      <c r="AD874" s="5">
        <v>285</v>
      </c>
      <c r="AJ874" s="3"/>
      <c r="AK874" s="3"/>
      <c r="AL874" s="3"/>
      <c r="AM874" s="3"/>
      <c r="AN874" s="18"/>
      <c r="AO874" s="3"/>
    </row>
    <row r="875" spans="2:41">
      <c r="B875" s="6" t="s">
        <v>25</v>
      </c>
      <c r="C875" s="21">
        <f>C873-C874</f>
        <v>995.56400000000031</v>
      </c>
      <c r="E875" s="4">
        <v>45206</v>
      </c>
      <c r="F875" s="3" t="s">
        <v>199</v>
      </c>
      <c r="G875" s="3" t="s">
        <v>1617</v>
      </c>
      <c r="H875" s="5">
        <v>580</v>
      </c>
      <c r="N875" s="3"/>
      <c r="O875" s="3"/>
      <c r="P875" s="3"/>
      <c r="Q875" s="3"/>
      <c r="R875" s="18"/>
      <c r="S875" s="3"/>
      <c r="V875" s="17"/>
      <c r="X875" s="6" t="s">
        <v>8</v>
      </c>
      <c r="Y875" s="21">
        <f>Y873-Y874</f>
        <v>777.85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6.25">
      <c r="B876" s="218" t="str">
        <f>IF(C875&lt;0,"NO PAGAR","COBRAR")</f>
        <v>COBRAR</v>
      </c>
      <c r="C876" s="218"/>
      <c r="E876" s="4">
        <v>45211</v>
      </c>
      <c r="F876" s="3" t="s">
        <v>199</v>
      </c>
      <c r="G876" s="3" t="s">
        <v>1617</v>
      </c>
      <c r="H876" s="5">
        <v>580</v>
      </c>
      <c r="N876" s="3"/>
      <c r="O876" s="3"/>
      <c r="P876" s="3"/>
      <c r="Q876" s="3"/>
      <c r="R876" s="18"/>
      <c r="S876" s="3"/>
      <c r="V876" s="17"/>
      <c r="X876" s="218" t="str">
        <f>IF(Y875&lt;0,"NO PAGAR","COBRAR")</f>
        <v>COBRAR</v>
      </c>
      <c r="Y876" s="218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210" t="s">
        <v>9</v>
      </c>
      <c r="C877" s="211"/>
      <c r="E877" s="4">
        <v>45124</v>
      </c>
      <c r="F877" s="3" t="s">
        <v>144</v>
      </c>
      <c r="G877" s="3" t="s">
        <v>170</v>
      </c>
      <c r="H877" s="5">
        <v>380</v>
      </c>
      <c r="N877" s="3"/>
      <c r="O877" s="3"/>
      <c r="P877" s="3"/>
      <c r="Q877" s="3"/>
      <c r="R877" s="18"/>
      <c r="S877" s="3"/>
      <c r="V877" s="17"/>
      <c r="X877" s="210" t="s">
        <v>9</v>
      </c>
      <c r="Y877" s="211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9" t="str">
        <f>IF(C911&lt;0,"SALDO A FAVOR","SALDO ADELANTAD0'")</f>
        <v>SALDO ADELANTAD0'</v>
      </c>
      <c r="C878" s="10" t="b">
        <f>IF(Y826&lt;=0,Y826*-1)</f>
        <v>0</v>
      </c>
      <c r="E878" s="4">
        <v>45132</v>
      </c>
      <c r="F878" s="3" t="s">
        <v>144</v>
      </c>
      <c r="G878" s="3" t="s">
        <v>170</v>
      </c>
      <c r="H878" s="5">
        <v>380</v>
      </c>
      <c r="N878" s="3"/>
      <c r="O878" s="3"/>
      <c r="P878" s="3"/>
      <c r="Q878" s="3"/>
      <c r="R878" s="18"/>
      <c r="S878" s="3"/>
      <c r="V878" s="17"/>
      <c r="X878" s="9" t="str">
        <f>IF(C875&lt;0,"SALDO ADELANTADO","SALDO A FAVOR'")</f>
        <v>SALDO A FAVOR'</v>
      </c>
      <c r="Y878" s="10" t="b">
        <f>IF(C875&lt;=0,C875*-1)</f>
        <v>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10</v>
      </c>
      <c r="C879" s="10">
        <f>R888</f>
        <v>1553.3600000000001</v>
      </c>
      <c r="E879" s="4">
        <v>45162</v>
      </c>
      <c r="F879" s="3" t="s">
        <v>144</v>
      </c>
      <c r="G879" s="3" t="s">
        <v>152</v>
      </c>
      <c r="H879" s="5">
        <v>190</v>
      </c>
      <c r="N879" s="3"/>
      <c r="O879" s="3"/>
      <c r="P879" s="3"/>
      <c r="Q879" s="3"/>
      <c r="R879" s="18"/>
      <c r="S879" s="3"/>
      <c r="V879" s="17"/>
      <c r="X879" s="11" t="s">
        <v>10</v>
      </c>
      <c r="Y879" s="10">
        <f>AN888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11</v>
      </c>
      <c r="C880" s="10">
        <v>150</v>
      </c>
      <c r="E880" s="4">
        <v>45159</v>
      </c>
      <c r="F880" s="3" t="s">
        <v>1460</v>
      </c>
      <c r="G880" s="3" t="s">
        <v>200</v>
      </c>
      <c r="H880" s="5">
        <v>130</v>
      </c>
      <c r="N880" s="3"/>
      <c r="O880" s="3"/>
      <c r="P880" s="3"/>
      <c r="Q880" s="3"/>
      <c r="R880" s="18"/>
      <c r="S880" s="3"/>
      <c r="V880" s="17"/>
      <c r="X880" s="11" t="s">
        <v>11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12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12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13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13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14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14</v>
      </c>
      <c r="Y883" s="159">
        <v>59.1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15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15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16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1650</v>
      </c>
      <c r="Y885" s="10">
        <v>18.05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1637</v>
      </c>
      <c r="C886" s="10">
        <f>R895</f>
        <v>354.43399999999997</v>
      </c>
      <c r="E886" s="212" t="s">
        <v>7</v>
      </c>
      <c r="F886" s="213"/>
      <c r="G886" s="214"/>
      <c r="H886" s="5">
        <f>SUM(H872:H885)</f>
        <v>3000</v>
      </c>
      <c r="N886" s="3"/>
      <c r="O886" s="3"/>
      <c r="P886" s="3"/>
      <c r="Q886" s="3"/>
      <c r="R886" s="18"/>
      <c r="S886" s="3"/>
      <c r="V886" s="17"/>
      <c r="X886" s="11" t="s">
        <v>17</v>
      </c>
      <c r="Y886" s="10"/>
      <c r="AA886" s="212" t="s">
        <v>7</v>
      </c>
      <c r="AB886" s="213"/>
      <c r="AC886" s="214"/>
      <c r="AD886" s="5">
        <f>SUM(AD872:AD885)</f>
        <v>855</v>
      </c>
      <c r="AJ886" s="3"/>
      <c r="AK886" s="3"/>
      <c r="AL886" s="3"/>
      <c r="AM886" s="3"/>
      <c r="AN886" s="18"/>
      <c r="AO886" s="3"/>
    </row>
    <row r="887" spans="2:41">
      <c r="B887" s="12"/>
      <c r="C887" s="10"/>
      <c r="E887" s="13"/>
      <c r="F887" s="13"/>
      <c r="G887" s="13"/>
      <c r="N887" s="3"/>
      <c r="O887" s="3"/>
      <c r="P887" s="3"/>
      <c r="Q887" s="3"/>
      <c r="R887" s="18"/>
      <c r="S887" s="3"/>
      <c r="V887" s="17"/>
      <c r="X887" s="12"/>
      <c r="Y887" s="10"/>
      <c r="AA887" s="13"/>
      <c r="AB887" s="13"/>
      <c r="AC887" s="13"/>
      <c r="AJ887" s="3"/>
      <c r="AK887" s="3"/>
      <c r="AL887" s="3"/>
      <c r="AM887" s="3"/>
      <c r="AN887" s="18"/>
      <c r="AO887" s="3"/>
    </row>
    <row r="888" spans="2:41">
      <c r="B888" s="12"/>
      <c r="C888" s="10"/>
      <c r="N888" s="212" t="s">
        <v>7</v>
      </c>
      <c r="O888" s="213"/>
      <c r="P888" s="213"/>
      <c r="Q888" s="214"/>
      <c r="R888" s="18">
        <f>SUM(R872:R887)</f>
        <v>1553.3600000000001</v>
      </c>
      <c r="S888" s="3"/>
      <c r="V888" s="17"/>
      <c r="X888" s="12"/>
      <c r="Y888" s="10"/>
      <c r="AJ888" s="212" t="s">
        <v>7</v>
      </c>
      <c r="AK888" s="213"/>
      <c r="AL888" s="213"/>
      <c r="AM888" s="214"/>
      <c r="AN888" s="18">
        <f>SUM(AN872:AN887)</f>
        <v>0</v>
      </c>
      <c r="AO888" s="3"/>
    </row>
    <row r="889" spans="2:41">
      <c r="B889" s="12"/>
      <c r="C889" s="10"/>
      <c r="N889" s="125" t="s">
        <v>464</v>
      </c>
      <c r="O889" s="125" t="s">
        <v>550</v>
      </c>
      <c r="P889" s="126">
        <v>45224.895914350003</v>
      </c>
      <c r="Q889" s="127">
        <v>41.14</v>
      </c>
      <c r="R889" s="127">
        <v>72</v>
      </c>
      <c r="V889" s="17"/>
      <c r="X889" s="12"/>
      <c r="Y889" s="10"/>
    </row>
    <row r="890" spans="2:41">
      <c r="B890" s="12"/>
      <c r="C890" s="10"/>
      <c r="N890" s="125" t="s">
        <v>464</v>
      </c>
      <c r="O890" s="125" t="s">
        <v>465</v>
      </c>
      <c r="P890" s="126">
        <v>45225.775416670003</v>
      </c>
      <c r="Q890" s="127">
        <v>28.001999999999999</v>
      </c>
      <c r="R890" s="127">
        <v>49.003999999999998</v>
      </c>
      <c r="V890" s="17"/>
      <c r="X890" s="12"/>
      <c r="Y890" s="10"/>
    </row>
    <row r="891" spans="2:41">
      <c r="B891" s="12"/>
      <c r="C891" s="10"/>
      <c r="E891" s="14"/>
      <c r="N891" s="125" t="s">
        <v>464</v>
      </c>
      <c r="O891" s="125" t="s">
        <v>468</v>
      </c>
      <c r="P891" s="126">
        <v>45217.82603009</v>
      </c>
      <c r="Q891" s="127">
        <v>29.145</v>
      </c>
      <c r="R891" s="127">
        <v>51</v>
      </c>
      <c r="V891" s="17"/>
      <c r="X891" s="12"/>
      <c r="Y891" s="10"/>
      <c r="AA891" s="14"/>
    </row>
    <row r="892" spans="2:41">
      <c r="B892" s="12"/>
      <c r="C892" s="10"/>
      <c r="N892" s="125" t="s">
        <v>464</v>
      </c>
      <c r="O892" s="125" t="s">
        <v>468</v>
      </c>
      <c r="P892" s="126">
        <v>45223.701643519998</v>
      </c>
      <c r="Q892" s="127">
        <v>38.296999999999997</v>
      </c>
      <c r="R892" s="127">
        <v>67.02</v>
      </c>
      <c r="V892" s="17"/>
      <c r="X892" s="12"/>
      <c r="Y892" s="10"/>
    </row>
    <row r="893" spans="2:41">
      <c r="B893" s="12"/>
      <c r="C893" s="10"/>
      <c r="N893" s="125" t="s">
        <v>464</v>
      </c>
      <c r="O893" s="125" t="s">
        <v>468</v>
      </c>
      <c r="P893" s="126">
        <v>45229.467222220002</v>
      </c>
      <c r="Q893" s="127">
        <v>25.95</v>
      </c>
      <c r="R893" s="127">
        <v>45.41</v>
      </c>
      <c r="V893" s="17"/>
      <c r="X893" s="12"/>
      <c r="Y893" s="10"/>
    </row>
    <row r="894" spans="2:41">
      <c r="B894" s="12"/>
      <c r="C894" s="10"/>
      <c r="N894" s="125" t="s">
        <v>464</v>
      </c>
      <c r="O894" s="125" t="s">
        <v>468</v>
      </c>
      <c r="P894" s="126">
        <v>45215.729895830002</v>
      </c>
      <c r="Q894" s="127">
        <v>39.997999999999998</v>
      </c>
      <c r="R894" s="127">
        <v>70</v>
      </c>
      <c r="V894" s="17"/>
      <c r="X894" s="12"/>
      <c r="Y894" s="10"/>
    </row>
    <row r="895" spans="2:41">
      <c r="B895" s="12"/>
      <c r="C895" s="10"/>
      <c r="R895" s="187">
        <f>SUM(R889:R894)</f>
        <v>354.43399999999997</v>
      </c>
      <c r="V895" s="17"/>
      <c r="X895" s="12"/>
      <c r="Y895" s="10"/>
    </row>
    <row r="896" spans="2:41">
      <c r="B896" s="11"/>
      <c r="C896" s="10"/>
      <c r="V896" s="17"/>
      <c r="X896" s="11"/>
      <c r="Y896" s="10"/>
    </row>
    <row r="897" spans="1:43">
      <c r="B897" s="15" t="s">
        <v>18</v>
      </c>
      <c r="C897" s="16">
        <f>SUM(C878:C896)</f>
        <v>2057.7939999999999</v>
      </c>
      <c r="V897" s="17"/>
      <c r="X897" s="15" t="s">
        <v>18</v>
      </c>
      <c r="Y897" s="16">
        <f>SUM(Y878:Y896)</f>
        <v>77.150000000000006</v>
      </c>
    </row>
    <row r="898" spans="1:43">
      <c r="D898" t="s">
        <v>22</v>
      </c>
      <c r="E898" t="s">
        <v>21</v>
      </c>
      <c r="V898" s="17"/>
      <c r="Z898" t="s">
        <v>22</v>
      </c>
      <c r="AA898" t="s">
        <v>21</v>
      </c>
    </row>
    <row r="899" spans="1:43">
      <c r="E899" s="1" t="s">
        <v>19</v>
      </c>
      <c r="V899" s="17"/>
      <c r="AA899" s="1" t="s">
        <v>19</v>
      </c>
    </row>
    <row r="900" spans="1:43">
      <c r="V900" s="17"/>
    </row>
    <row r="901" spans="1:43">
      <c r="V901" s="17"/>
    </row>
    <row r="902" spans="1:43">
      <c r="V902" s="17"/>
    </row>
    <row r="903" spans="1:43">
      <c r="V903" s="17"/>
    </row>
    <row r="904" spans="1:43">
      <c r="V904" s="17"/>
    </row>
    <row r="905" spans="1:43">
      <c r="V905" s="17"/>
    </row>
    <row r="906" spans="1:43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</row>
    <row r="907" spans="1:43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</row>
    <row r="908" spans="1:43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</row>
    <row r="909" spans="1:43">
      <c r="V909" s="17"/>
    </row>
    <row r="910" spans="1:43" ht="15" customHeight="1">
      <c r="F910" s="216" t="s">
        <v>30</v>
      </c>
      <c r="G910" s="216"/>
      <c r="H910" s="216"/>
      <c r="I910" s="209"/>
      <c r="J910" s="209"/>
      <c r="V910" s="17"/>
      <c r="AA910" s="216" t="s">
        <v>31</v>
      </c>
      <c r="AB910" s="216"/>
      <c r="AC910" s="216"/>
    </row>
    <row r="911" spans="1:43" ht="15" customHeight="1">
      <c r="F911" s="216"/>
      <c r="G911" s="216"/>
      <c r="H911" s="216"/>
      <c r="I911" s="209"/>
      <c r="J911" s="209"/>
      <c r="V911" s="17"/>
      <c r="AA911" s="216"/>
      <c r="AB911" s="216"/>
      <c r="AC911" s="216"/>
    </row>
    <row r="912" spans="1:43" ht="23.25">
      <c r="B912" s="24" t="s">
        <v>73</v>
      </c>
      <c r="V912" s="17"/>
      <c r="X912" s="22" t="s">
        <v>71</v>
      </c>
    </row>
    <row r="913" spans="2:41" ht="23.25">
      <c r="B913" s="23" t="s">
        <v>130</v>
      </c>
      <c r="C913" s="20">
        <f>IF(X870="PAGADO",0,Y875)</f>
        <v>777.85</v>
      </c>
      <c r="E913" s="217" t="s">
        <v>355</v>
      </c>
      <c r="F913" s="217"/>
      <c r="G913" s="217"/>
      <c r="H913" s="217"/>
      <c r="V913" s="17"/>
      <c r="X913" s="23" t="s">
        <v>32</v>
      </c>
      <c r="Y913" s="20">
        <f>IF(B913="PAGADO",0,C918)</f>
        <v>0</v>
      </c>
      <c r="AA913" s="217" t="s">
        <v>79</v>
      </c>
      <c r="AB913" s="217"/>
      <c r="AC913" s="217"/>
      <c r="AD913" s="217"/>
    </row>
    <row r="914" spans="2:41">
      <c r="B914" s="1" t="s">
        <v>0</v>
      </c>
      <c r="C914" s="19">
        <f>H929</f>
        <v>350</v>
      </c>
      <c r="E914" s="2" t="s">
        <v>1</v>
      </c>
      <c r="F914" s="2" t="s">
        <v>2</v>
      </c>
      <c r="G914" s="2" t="s">
        <v>3</v>
      </c>
      <c r="H914" s="2" t="s">
        <v>4</v>
      </c>
      <c r="N914" s="2" t="s">
        <v>1</v>
      </c>
      <c r="O914" s="2" t="s">
        <v>5</v>
      </c>
      <c r="P914" s="2" t="s">
        <v>4</v>
      </c>
      <c r="Q914" s="2" t="s">
        <v>6</v>
      </c>
      <c r="R914" s="2" t="s">
        <v>7</v>
      </c>
      <c r="S914" s="3"/>
      <c r="V914" s="17"/>
      <c r="X914" s="1" t="s">
        <v>0</v>
      </c>
      <c r="Y914" s="19">
        <f>AD929</f>
        <v>580</v>
      </c>
      <c r="AA914" s="2" t="s">
        <v>1</v>
      </c>
      <c r="AB914" s="2" t="s">
        <v>2</v>
      </c>
      <c r="AC914" s="2" t="s">
        <v>3</v>
      </c>
      <c r="AD914" s="2" t="s">
        <v>4</v>
      </c>
      <c r="AJ914" s="2" t="s">
        <v>1</v>
      </c>
      <c r="AK914" s="2" t="s">
        <v>5</v>
      </c>
      <c r="AL914" s="2" t="s">
        <v>4</v>
      </c>
      <c r="AM914" s="2" t="s">
        <v>6</v>
      </c>
      <c r="AN914" s="2" t="s">
        <v>7</v>
      </c>
      <c r="AO914" s="3"/>
    </row>
    <row r="915" spans="2:41">
      <c r="C915" s="20"/>
      <c r="E915" s="4">
        <v>45174</v>
      </c>
      <c r="F915" s="3" t="s">
        <v>1664</v>
      </c>
      <c r="G915" s="3" t="s">
        <v>99</v>
      </c>
      <c r="H915" s="5">
        <v>350</v>
      </c>
      <c r="N915" s="3"/>
      <c r="O915" s="3"/>
      <c r="P915" s="3"/>
      <c r="Q915" s="3"/>
      <c r="R915" s="18"/>
      <c r="S915" s="3"/>
      <c r="V915" s="17"/>
      <c r="Y915" s="20"/>
      <c r="AA915" s="4">
        <v>45191</v>
      </c>
      <c r="AB915" s="3" t="s">
        <v>1222</v>
      </c>
      <c r="AC915" s="3" t="s">
        <v>152</v>
      </c>
      <c r="AD915" s="5">
        <v>240</v>
      </c>
      <c r="AJ915" s="3"/>
      <c r="AK915" s="3"/>
      <c r="AL915" s="3"/>
      <c r="AM915" s="3"/>
      <c r="AN915" s="18"/>
      <c r="AO915" s="3"/>
    </row>
    <row r="916" spans="2:41">
      <c r="B916" s="1" t="s">
        <v>24</v>
      </c>
      <c r="C916" s="19">
        <f>IF(C913&gt;0,C913+C914,C914)</f>
        <v>1127.8499999999999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" t="s">
        <v>24</v>
      </c>
      <c r="Y916" s="19">
        <f>IF(Y913&gt;0,Y913+Y914,Y914)</f>
        <v>580</v>
      </c>
      <c r="AA916" s="4">
        <v>45228</v>
      </c>
      <c r="AB916" s="3" t="s">
        <v>1222</v>
      </c>
      <c r="AC916" s="3" t="s">
        <v>200</v>
      </c>
      <c r="AD916" s="5">
        <v>210</v>
      </c>
      <c r="AJ916" s="3"/>
      <c r="AK916" s="3"/>
      <c r="AL916" s="3"/>
      <c r="AM916" s="3"/>
      <c r="AN916" s="18"/>
      <c r="AO916" s="3"/>
    </row>
    <row r="917" spans="2:41">
      <c r="B917" s="1" t="s">
        <v>9</v>
      </c>
      <c r="C917" s="20">
        <f>C937</f>
        <v>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9</v>
      </c>
      <c r="Y917" s="20">
        <f>Y937</f>
        <v>0</v>
      </c>
      <c r="AA917" s="4">
        <v>45170</v>
      </c>
      <c r="AB917" s="3" t="s">
        <v>1171</v>
      </c>
      <c r="AC917" s="3" t="s">
        <v>200</v>
      </c>
      <c r="AD917" s="5">
        <v>130</v>
      </c>
      <c r="AJ917" s="3"/>
      <c r="AK917" s="3"/>
      <c r="AL917" s="3"/>
      <c r="AM917" s="3"/>
      <c r="AN917" s="18"/>
      <c r="AO917" s="3"/>
    </row>
    <row r="918" spans="2:41">
      <c r="B918" s="6" t="s">
        <v>26</v>
      </c>
      <c r="C918" s="21">
        <f>C916-C917</f>
        <v>1127.8499999999999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6" t="s">
        <v>27</v>
      </c>
      <c r="Y918" s="21">
        <f>Y916-Y917</f>
        <v>580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ht="23.25">
      <c r="B919" s="6"/>
      <c r="C919" s="7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219" t="str">
        <f>IF(Y918&lt;0,"NO PAGAR","COBRAR'")</f>
        <v>COBRAR'</v>
      </c>
      <c r="Y919" s="219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3.25">
      <c r="B920" s="219" t="str">
        <f>IF(C918&lt;0,"NO PAGAR","COBRAR'")</f>
        <v>COBRAR'</v>
      </c>
      <c r="C920" s="219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6"/>
      <c r="Y920" s="8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210" t="s">
        <v>9</v>
      </c>
      <c r="C921" s="211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210" t="s">
        <v>9</v>
      </c>
      <c r="Y921" s="211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9" t="str">
        <f>IF(Y875&lt;0,"SALDO ADELANTADO","SALDO A FAVOR '")</f>
        <v>SALDO A FAVOR '</v>
      </c>
      <c r="C922" s="10" t="b">
        <f>IF(Y875&lt;=0,Y875*-1)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IF(C918&lt;0,"SALDO ADELANTADO","SALDO A FAVOR'")</f>
        <v>SALDO A FAVOR'</v>
      </c>
      <c r="Y922" s="10" t="b">
        <f>IF(C918&lt;=0,C918*-1)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10</v>
      </c>
      <c r="C923" s="10">
        <f>R931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AN931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16</v>
      </c>
      <c r="C929" s="10"/>
      <c r="E929" s="212" t="s">
        <v>7</v>
      </c>
      <c r="F929" s="213"/>
      <c r="G929" s="214"/>
      <c r="H929" s="5">
        <f>SUM(H915:H928)</f>
        <v>350</v>
      </c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212" t="s">
        <v>7</v>
      </c>
      <c r="AB929" s="213"/>
      <c r="AC929" s="214"/>
      <c r="AD929" s="5">
        <f>SUM(AD915:AD928)</f>
        <v>580</v>
      </c>
      <c r="AJ929" s="3"/>
      <c r="AK929" s="3"/>
      <c r="AL929" s="3"/>
      <c r="AM929" s="3"/>
      <c r="AN929" s="18"/>
      <c r="AO929" s="3"/>
    </row>
    <row r="930" spans="2:41">
      <c r="B930" s="11" t="s">
        <v>17</v>
      </c>
      <c r="C930" s="10"/>
      <c r="E930" s="13"/>
      <c r="F930" s="13"/>
      <c r="G930" s="13"/>
      <c r="N930" s="3"/>
      <c r="O930" s="3"/>
      <c r="P930" s="3"/>
      <c r="Q930" s="3"/>
      <c r="R930" s="18"/>
      <c r="S930" s="3"/>
      <c r="V930" s="17"/>
      <c r="X930" s="11" t="s">
        <v>17</v>
      </c>
      <c r="Y930" s="10"/>
      <c r="AA930" s="13"/>
      <c r="AB930" s="13"/>
      <c r="AC930" s="13"/>
      <c r="AJ930" s="3"/>
      <c r="AK930" s="3"/>
      <c r="AL930" s="3"/>
      <c r="AM930" s="3"/>
      <c r="AN930" s="18"/>
      <c r="AO930" s="3"/>
    </row>
    <row r="931" spans="2:41">
      <c r="B931" s="12"/>
      <c r="C931" s="10"/>
      <c r="N931" s="212" t="s">
        <v>7</v>
      </c>
      <c r="O931" s="213"/>
      <c r="P931" s="213"/>
      <c r="Q931" s="214"/>
      <c r="R931" s="18">
        <f>SUM(R915:R930)</f>
        <v>0</v>
      </c>
      <c r="S931" s="3"/>
      <c r="V931" s="17"/>
      <c r="X931" s="12"/>
      <c r="Y931" s="10"/>
      <c r="AJ931" s="212" t="s">
        <v>7</v>
      </c>
      <c r="AK931" s="213"/>
      <c r="AL931" s="213"/>
      <c r="AM931" s="214"/>
      <c r="AN931" s="18">
        <f>SUM(AN915:AN930)</f>
        <v>0</v>
      </c>
      <c r="AO931" s="3"/>
    </row>
    <row r="932" spans="2:41">
      <c r="B932" s="12"/>
      <c r="C932" s="10"/>
      <c r="V932" s="17"/>
      <c r="X932" s="12"/>
      <c r="Y932" s="10"/>
    </row>
    <row r="933" spans="2:41">
      <c r="B933" s="12"/>
      <c r="C933" s="10"/>
      <c r="V933" s="17"/>
      <c r="X933" s="12"/>
      <c r="Y933" s="10"/>
    </row>
    <row r="934" spans="2:41">
      <c r="B934" s="12"/>
      <c r="C934" s="10"/>
      <c r="E934" s="14"/>
      <c r="V934" s="17"/>
      <c r="X934" s="12"/>
      <c r="Y934" s="10"/>
      <c r="AA934" s="14"/>
    </row>
    <row r="935" spans="2:41">
      <c r="B935" s="12"/>
      <c r="C935" s="10"/>
      <c r="V935" s="17"/>
      <c r="X935" s="12"/>
      <c r="Y935" s="10"/>
    </row>
    <row r="936" spans="2:41">
      <c r="B936" s="12"/>
      <c r="C936" s="10"/>
      <c r="V936" s="17"/>
      <c r="X936" s="12"/>
      <c r="Y936" s="10"/>
    </row>
    <row r="937" spans="2:41">
      <c r="B937" s="15" t="s">
        <v>18</v>
      </c>
      <c r="C937" s="16">
        <f>SUM(C922:C936)</f>
        <v>0</v>
      </c>
      <c r="D937" t="s">
        <v>22</v>
      </c>
      <c r="E937" t="s">
        <v>21</v>
      </c>
      <c r="V937" s="17"/>
      <c r="X937" s="15" t="s">
        <v>18</v>
      </c>
      <c r="Y937" s="16">
        <f>SUM(Y922:Y936)</f>
        <v>0</v>
      </c>
      <c r="Z937" t="s">
        <v>22</v>
      </c>
      <c r="AA937" t="s">
        <v>21</v>
      </c>
    </row>
    <row r="938" spans="2:41">
      <c r="E938" s="1" t="s">
        <v>19</v>
      </c>
      <c r="V938" s="17"/>
      <c r="AA938" s="1" t="s">
        <v>19</v>
      </c>
    </row>
    <row r="939" spans="2:41">
      <c r="V939" s="17"/>
    </row>
    <row r="940" spans="2:41">
      <c r="V940" s="17"/>
    </row>
    <row r="941" spans="2:41">
      <c r="V941" s="17"/>
    </row>
    <row r="942" spans="2:41">
      <c r="V942" s="17"/>
    </row>
    <row r="943" spans="2:41">
      <c r="V943" s="17"/>
    </row>
    <row r="944" spans="2:41">
      <c r="V944" s="17"/>
    </row>
    <row r="945" spans="2:41">
      <c r="V945" s="17"/>
    </row>
    <row r="946" spans="2:41">
      <c r="V946" s="17"/>
    </row>
    <row r="947" spans="2:41">
      <c r="V947" s="17"/>
    </row>
    <row r="948" spans="2:41">
      <c r="V948" s="17"/>
    </row>
    <row r="949" spans="2:41">
      <c r="V949" s="17"/>
    </row>
    <row r="950" spans="2:41">
      <c r="V950" s="17"/>
    </row>
    <row r="951" spans="2:41">
      <c r="V951" s="17"/>
      <c r="AC951" s="215" t="s">
        <v>29</v>
      </c>
      <c r="AD951" s="215"/>
      <c r="AE951" s="215"/>
    </row>
    <row r="952" spans="2:41">
      <c r="H952" s="216" t="s">
        <v>28</v>
      </c>
      <c r="I952" s="216"/>
      <c r="J952" s="216"/>
      <c r="V952" s="17"/>
      <c r="AC952" s="215"/>
      <c r="AD952" s="215"/>
      <c r="AE952" s="215"/>
    </row>
    <row r="953" spans="2:41">
      <c r="H953" s="216"/>
      <c r="I953" s="216"/>
      <c r="J953" s="216"/>
      <c r="V953" s="17"/>
      <c r="AC953" s="215"/>
      <c r="AD953" s="215"/>
      <c r="AE953" s="215"/>
    </row>
    <row r="954" spans="2:41">
      <c r="V954" s="17"/>
    </row>
    <row r="955" spans="2:41">
      <c r="V955" s="17"/>
    </row>
    <row r="956" spans="2:41" ht="23.25">
      <c r="B956" s="22" t="s">
        <v>72</v>
      </c>
      <c r="V956" s="17"/>
      <c r="X956" s="22" t="s">
        <v>74</v>
      </c>
    </row>
    <row r="957" spans="2:41" ht="23.25">
      <c r="B957" s="23" t="s">
        <v>32</v>
      </c>
      <c r="C957" s="20">
        <f>IF(X913="PAGADO",0,Y918)</f>
        <v>580</v>
      </c>
      <c r="E957" s="217" t="s">
        <v>20</v>
      </c>
      <c r="F957" s="217"/>
      <c r="G957" s="217"/>
      <c r="H957" s="217"/>
      <c r="V957" s="17"/>
      <c r="X957" s="23" t="s">
        <v>32</v>
      </c>
      <c r="Y957" s="20">
        <f>IF(B957="PAGADO",0,C962)</f>
        <v>580</v>
      </c>
      <c r="AA957" s="217" t="s">
        <v>20</v>
      </c>
      <c r="AB957" s="217"/>
      <c r="AC957" s="217"/>
      <c r="AD957" s="217"/>
    </row>
    <row r="958" spans="2:41">
      <c r="B958" s="1" t="s">
        <v>0</v>
      </c>
      <c r="C958" s="19">
        <f>H973</f>
        <v>0</v>
      </c>
      <c r="E958" s="2" t="s">
        <v>1</v>
      </c>
      <c r="F958" s="2" t="s">
        <v>2</v>
      </c>
      <c r="G958" s="2" t="s">
        <v>3</v>
      </c>
      <c r="H958" s="2" t="s">
        <v>4</v>
      </c>
      <c r="N958" s="2" t="s">
        <v>1</v>
      </c>
      <c r="O958" s="2" t="s">
        <v>5</v>
      </c>
      <c r="P958" s="2" t="s">
        <v>4</v>
      </c>
      <c r="Q958" s="2" t="s">
        <v>6</v>
      </c>
      <c r="R958" s="2" t="s">
        <v>7</v>
      </c>
      <c r="S958" s="3"/>
      <c r="V958" s="17"/>
      <c r="X958" s="1" t="s">
        <v>0</v>
      </c>
      <c r="Y958" s="19">
        <f>AD973</f>
        <v>0</v>
      </c>
      <c r="AA958" s="2" t="s">
        <v>1</v>
      </c>
      <c r="AB958" s="2" t="s">
        <v>2</v>
      </c>
      <c r="AC958" s="2" t="s">
        <v>3</v>
      </c>
      <c r="AD958" s="2" t="s">
        <v>4</v>
      </c>
      <c r="AJ958" s="2" t="s">
        <v>1</v>
      </c>
      <c r="AK958" s="2" t="s">
        <v>5</v>
      </c>
      <c r="AL958" s="2" t="s">
        <v>4</v>
      </c>
      <c r="AM958" s="2" t="s">
        <v>6</v>
      </c>
      <c r="AN958" s="2" t="s">
        <v>7</v>
      </c>
      <c r="AO958" s="3"/>
    </row>
    <row r="959" spans="2:41">
      <c r="C959" s="2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Y959" s="2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" t="s">
        <v>24</v>
      </c>
      <c r="C960" s="19">
        <f>IF(C957&gt;0,C957+C958,C958)</f>
        <v>580</v>
      </c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" t="s">
        <v>24</v>
      </c>
      <c r="Y960" s="19">
        <f>IF(Y957&gt;0,Y957+Y958,Y958)</f>
        <v>580</v>
      </c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" t="s">
        <v>9</v>
      </c>
      <c r="C961" s="20">
        <f>C984</f>
        <v>0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" t="s">
        <v>9</v>
      </c>
      <c r="Y961" s="20">
        <f>Y984</f>
        <v>0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6" t="s">
        <v>25</v>
      </c>
      <c r="C962" s="21">
        <f>C960-C961</f>
        <v>580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6" t="s">
        <v>8</v>
      </c>
      <c r="Y962" s="21">
        <f>Y960-Y961</f>
        <v>580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ht="26.25">
      <c r="B963" s="218" t="str">
        <f>IF(C962&lt;0,"NO PAGAR","COBRAR")</f>
        <v>COBRAR</v>
      </c>
      <c r="C963" s="218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218" t="str">
        <f>IF(Y962&lt;0,"NO PAGAR","COBRAR")</f>
        <v>COBRAR</v>
      </c>
      <c r="Y963" s="218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210" t="s">
        <v>9</v>
      </c>
      <c r="C964" s="211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210" t="s">
        <v>9</v>
      </c>
      <c r="Y964" s="211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9" t="str">
        <f>IF(C998&lt;0,"SALDO A FAVOR","SALDO ADELANTAD0'")</f>
        <v>SALDO ADELANTAD0'</v>
      </c>
      <c r="C965" s="10">
        <f>IF(Y913&lt;=0,Y913*-1)</f>
        <v>0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9" t="str">
        <f>IF(C962&lt;0,"SALDO ADELANTADO","SALDO A FAVOR'")</f>
        <v>SALDO A FAVOR'</v>
      </c>
      <c r="Y965" s="10" t="b">
        <f>IF(C962&lt;=0,C962*-1)</f>
        <v>0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10</v>
      </c>
      <c r="C966" s="10">
        <f>R975</f>
        <v>0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10</v>
      </c>
      <c r="Y966" s="10">
        <f>AN975</f>
        <v>0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11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11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12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12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13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13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14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14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15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15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16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16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17</v>
      </c>
      <c r="C973" s="10"/>
      <c r="E973" s="212" t="s">
        <v>7</v>
      </c>
      <c r="F973" s="213"/>
      <c r="G973" s="214"/>
      <c r="H973" s="5">
        <f>SUM(H959:H972)</f>
        <v>0</v>
      </c>
      <c r="N973" s="3"/>
      <c r="O973" s="3"/>
      <c r="P973" s="3"/>
      <c r="Q973" s="3"/>
      <c r="R973" s="18"/>
      <c r="S973" s="3"/>
      <c r="V973" s="17"/>
      <c r="X973" s="11" t="s">
        <v>17</v>
      </c>
      <c r="Y973" s="10"/>
      <c r="AA973" s="212" t="s">
        <v>7</v>
      </c>
      <c r="AB973" s="213"/>
      <c r="AC973" s="214"/>
      <c r="AD973" s="5">
        <f>SUM(AD959:AD972)</f>
        <v>0</v>
      </c>
      <c r="AJ973" s="3"/>
      <c r="AK973" s="3"/>
      <c r="AL973" s="3"/>
      <c r="AM973" s="3"/>
      <c r="AN973" s="18"/>
      <c r="AO973" s="3"/>
    </row>
    <row r="974" spans="2:41">
      <c r="B974" s="12"/>
      <c r="C974" s="10"/>
      <c r="E974" s="13"/>
      <c r="F974" s="13"/>
      <c r="G974" s="13"/>
      <c r="N974" s="3"/>
      <c r="O974" s="3"/>
      <c r="P974" s="3"/>
      <c r="Q974" s="3"/>
      <c r="R974" s="18"/>
      <c r="S974" s="3"/>
      <c r="V974" s="17"/>
      <c r="X974" s="12"/>
      <c r="Y974" s="10"/>
      <c r="AA974" s="13"/>
      <c r="AB974" s="13"/>
      <c r="AC974" s="13"/>
      <c r="AJ974" s="3"/>
      <c r="AK974" s="3"/>
      <c r="AL974" s="3"/>
      <c r="AM974" s="3"/>
      <c r="AN974" s="18"/>
      <c r="AO974" s="3"/>
    </row>
    <row r="975" spans="2:41">
      <c r="B975" s="12"/>
      <c r="C975" s="10"/>
      <c r="N975" s="212" t="s">
        <v>7</v>
      </c>
      <c r="O975" s="213"/>
      <c r="P975" s="213"/>
      <c r="Q975" s="214"/>
      <c r="R975" s="18">
        <f>SUM(R959:R974)</f>
        <v>0</v>
      </c>
      <c r="S975" s="3"/>
      <c r="V975" s="17"/>
      <c r="X975" s="12"/>
      <c r="Y975" s="10"/>
      <c r="AJ975" s="212" t="s">
        <v>7</v>
      </c>
      <c r="AK975" s="213"/>
      <c r="AL975" s="213"/>
      <c r="AM975" s="214"/>
      <c r="AN975" s="18">
        <f>SUM(AN959:AN974)</f>
        <v>0</v>
      </c>
      <c r="AO975" s="3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V977" s="17"/>
      <c r="X977" s="12"/>
      <c r="Y977" s="10"/>
    </row>
    <row r="978" spans="2:27">
      <c r="B978" s="12"/>
      <c r="C978" s="10"/>
      <c r="E978" s="14"/>
      <c r="V978" s="17"/>
      <c r="X978" s="12"/>
      <c r="Y978" s="10"/>
      <c r="AA978" s="14"/>
    </row>
    <row r="979" spans="2:27">
      <c r="B979" s="12"/>
      <c r="C979" s="10"/>
      <c r="V979" s="17"/>
      <c r="X979" s="12"/>
      <c r="Y979" s="10"/>
    </row>
    <row r="980" spans="2:27">
      <c r="B980" s="12"/>
      <c r="C980" s="10"/>
      <c r="V980" s="17"/>
      <c r="X980" s="12"/>
      <c r="Y980" s="10"/>
    </row>
    <row r="981" spans="2:27">
      <c r="B981" s="12"/>
      <c r="C981" s="10"/>
      <c r="V981" s="17"/>
      <c r="X981" s="12"/>
      <c r="Y981" s="10"/>
    </row>
    <row r="982" spans="2:27">
      <c r="B982" s="12"/>
      <c r="C982" s="10"/>
      <c r="V982" s="17"/>
      <c r="X982" s="12"/>
      <c r="Y982" s="10"/>
    </row>
    <row r="983" spans="2:27">
      <c r="B983" s="11"/>
      <c r="C983" s="10"/>
      <c r="V983" s="17"/>
      <c r="X983" s="11"/>
      <c r="Y983" s="10"/>
    </row>
    <row r="984" spans="2:27">
      <c r="B984" s="15" t="s">
        <v>18</v>
      </c>
      <c r="C984" s="16">
        <f>SUM(C965:C983)</f>
        <v>0</v>
      </c>
      <c r="V984" s="17"/>
      <c r="X984" s="15" t="s">
        <v>18</v>
      </c>
      <c r="Y984" s="16">
        <f>SUM(Y965:Y983)</f>
        <v>0</v>
      </c>
    </row>
    <row r="985" spans="2:27">
      <c r="D985" t="s">
        <v>22</v>
      </c>
      <c r="E985" t="s">
        <v>21</v>
      </c>
      <c r="V985" s="17"/>
      <c r="Z985" t="s">
        <v>22</v>
      </c>
      <c r="AA985" t="s">
        <v>21</v>
      </c>
    </row>
    <row r="986" spans="2:27">
      <c r="E986" s="1" t="s">
        <v>19</v>
      </c>
      <c r="V986" s="17"/>
      <c r="AA986" s="1" t="s">
        <v>19</v>
      </c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1:4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</row>
    <row r="994" spans="1:43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</row>
    <row r="995" spans="1:43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</row>
    <row r="996" spans="1:43">
      <c r="V996" s="17"/>
    </row>
    <row r="997" spans="1:43">
      <c r="H997" s="216" t="s">
        <v>30</v>
      </c>
      <c r="I997" s="216"/>
      <c r="J997" s="216"/>
      <c r="V997" s="17"/>
      <c r="AA997" s="216" t="s">
        <v>31</v>
      </c>
      <c r="AB997" s="216"/>
      <c r="AC997" s="216"/>
    </row>
    <row r="998" spans="1:43">
      <c r="H998" s="216"/>
      <c r="I998" s="216"/>
      <c r="J998" s="216"/>
      <c r="V998" s="17"/>
      <c r="AA998" s="216"/>
      <c r="AB998" s="216"/>
      <c r="AC998" s="216"/>
    </row>
    <row r="999" spans="1:43">
      <c r="V999" s="17"/>
    </row>
    <row r="1000" spans="1:43">
      <c r="V1000" s="17"/>
    </row>
    <row r="1001" spans="1:43" ht="23.25">
      <c r="B1001" s="24" t="s">
        <v>72</v>
      </c>
      <c r="V1001" s="17"/>
      <c r="X1001" s="22" t="s">
        <v>72</v>
      </c>
    </row>
    <row r="1002" spans="1:43" ht="23.25">
      <c r="B1002" s="23" t="s">
        <v>32</v>
      </c>
      <c r="C1002" s="20">
        <f>IF(X957="PAGADO",0,C962)</f>
        <v>580</v>
      </c>
      <c r="E1002" s="217" t="s">
        <v>20</v>
      </c>
      <c r="F1002" s="217"/>
      <c r="G1002" s="217"/>
      <c r="H1002" s="217"/>
      <c r="V1002" s="17"/>
      <c r="X1002" s="23" t="s">
        <v>32</v>
      </c>
      <c r="Y1002" s="20">
        <f>IF(B1802="PAGADO",0,C1007)</f>
        <v>580</v>
      </c>
      <c r="AA1002" s="217" t="s">
        <v>20</v>
      </c>
      <c r="AB1002" s="217"/>
      <c r="AC1002" s="217"/>
      <c r="AD1002" s="217"/>
    </row>
    <row r="1003" spans="1:43">
      <c r="B1003" s="1" t="s">
        <v>0</v>
      </c>
      <c r="C1003" s="19">
        <f>H1018</f>
        <v>0</v>
      </c>
      <c r="E1003" s="2" t="s">
        <v>1</v>
      </c>
      <c r="F1003" s="2" t="s">
        <v>2</v>
      </c>
      <c r="G1003" s="2" t="s">
        <v>3</v>
      </c>
      <c r="H1003" s="2" t="s">
        <v>4</v>
      </c>
      <c r="N1003" s="2" t="s">
        <v>1</v>
      </c>
      <c r="O1003" s="2" t="s">
        <v>5</v>
      </c>
      <c r="P1003" s="2" t="s">
        <v>4</v>
      </c>
      <c r="Q1003" s="2" t="s">
        <v>6</v>
      </c>
      <c r="R1003" s="2" t="s">
        <v>7</v>
      </c>
      <c r="S1003" s="3"/>
      <c r="V1003" s="17"/>
      <c r="X1003" s="1" t="s">
        <v>0</v>
      </c>
      <c r="Y1003" s="19">
        <f>AD1018</f>
        <v>0</v>
      </c>
      <c r="AA1003" s="2" t="s">
        <v>1</v>
      </c>
      <c r="AB1003" s="2" t="s">
        <v>2</v>
      </c>
      <c r="AC1003" s="2" t="s">
        <v>3</v>
      </c>
      <c r="AD1003" s="2" t="s">
        <v>4</v>
      </c>
      <c r="AJ1003" s="2" t="s">
        <v>1</v>
      </c>
      <c r="AK1003" s="2" t="s">
        <v>5</v>
      </c>
      <c r="AL1003" s="2" t="s">
        <v>4</v>
      </c>
      <c r="AM1003" s="2" t="s">
        <v>6</v>
      </c>
      <c r="AN1003" s="2" t="s">
        <v>7</v>
      </c>
      <c r="AO1003" s="3"/>
    </row>
    <row r="1004" spans="1:43">
      <c r="C1004" s="2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Y1004" s="2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1:43">
      <c r="B1005" s="1" t="s">
        <v>24</v>
      </c>
      <c r="C1005" s="19">
        <f>IF(C1002&gt;0,C1002+C1003,C1003)</f>
        <v>580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" t="s">
        <v>24</v>
      </c>
      <c r="Y1005" s="19">
        <f>IF(Y1002&gt;0,Y1002+Y1003,Y1003)</f>
        <v>580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1:43">
      <c r="B1006" s="1" t="s">
        <v>9</v>
      </c>
      <c r="C1006" s="20">
        <f>C1030</f>
        <v>0</v>
      </c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" t="s">
        <v>9</v>
      </c>
      <c r="Y1006" s="20">
        <f>Y1030</f>
        <v>0</v>
      </c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1:43">
      <c r="B1007" s="6" t="s">
        <v>26</v>
      </c>
      <c r="C1007" s="21">
        <f>C1005-C1006</f>
        <v>580</v>
      </c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6" t="s">
        <v>27</v>
      </c>
      <c r="Y1007" s="21">
        <f>Y1005-Y1006</f>
        <v>580</v>
      </c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1:43" ht="23.25">
      <c r="B1008" s="6"/>
      <c r="C1008" s="7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219" t="str">
        <f>IF(Y1007&lt;0,"NO PAGAR","COBRAR'")</f>
        <v>COBRAR'</v>
      </c>
      <c r="Y1008" s="219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 ht="23.25">
      <c r="B1009" s="219" t="str">
        <f>IF(C1007&lt;0,"NO PAGAR","COBRAR'")</f>
        <v>COBRAR'</v>
      </c>
      <c r="C1009" s="219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6"/>
      <c r="Y1009" s="8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210" t="s">
        <v>9</v>
      </c>
      <c r="C1010" s="211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210" t="s">
        <v>9</v>
      </c>
      <c r="Y1010" s="211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9" t="str">
        <f>IF(Y962&lt;0,"SALDO ADELANTADO","SALDO A FAVOR '")</f>
        <v>SALDO A FAVOR '</v>
      </c>
      <c r="C1011" s="10" t="b">
        <f>IF(Y962&lt;=0,Y962*-1)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9" t="str">
        <f>IF(C1007&lt;0,"SALDO ADELANTADO","SALDO A FAVOR'")</f>
        <v>SALDO A FAVOR'</v>
      </c>
      <c r="Y1011" s="10" t="b">
        <f>IF(C1007&lt;=0,C1007*-1)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10</v>
      </c>
      <c r="C1012" s="10">
        <f>R1020</f>
        <v>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10</v>
      </c>
      <c r="Y1012" s="10">
        <f>AN1020</f>
        <v>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11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11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12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12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13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13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14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14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15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15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16</v>
      </c>
      <c r="C1018" s="10"/>
      <c r="E1018" s="212" t="s">
        <v>7</v>
      </c>
      <c r="F1018" s="213"/>
      <c r="G1018" s="214"/>
      <c r="H1018" s="5">
        <f>SUM(H1004:H1017)</f>
        <v>0</v>
      </c>
      <c r="N1018" s="3"/>
      <c r="O1018" s="3"/>
      <c r="P1018" s="3"/>
      <c r="Q1018" s="3"/>
      <c r="R1018" s="18"/>
      <c r="S1018" s="3"/>
      <c r="V1018" s="17"/>
      <c r="X1018" s="11" t="s">
        <v>16</v>
      </c>
      <c r="Y1018" s="10"/>
      <c r="AA1018" s="212" t="s">
        <v>7</v>
      </c>
      <c r="AB1018" s="213"/>
      <c r="AC1018" s="214"/>
      <c r="AD1018" s="5">
        <f>SUM(AD1004:AD1017)</f>
        <v>0</v>
      </c>
      <c r="AJ1018" s="3"/>
      <c r="AK1018" s="3"/>
      <c r="AL1018" s="3"/>
      <c r="AM1018" s="3"/>
      <c r="AN1018" s="18"/>
      <c r="AO1018" s="3"/>
    </row>
    <row r="1019" spans="2:41">
      <c r="B1019" s="11" t="s">
        <v>17</v>
      </c>
      <c r="C1019" s="10"/>
      <c r="E1019" s="13"/>
      <c r="F1019" s="13"/>
      <c r="G1019" s="13"/>
      <c r="N1019" s="3"/>
      <c r="O1019" s="3"/>
      <c r="P1019" s="3"/>
      <c r="Q1019" s="3"/>
      <c r="R1019" s="18"/>
      <c r="S1019" s="3"/>
      <c r="V1019" s="17"/>
      <c r="X1019" s="11" t="s">
        <v>17</v>
      </c>
      <c r="Y1019" s="10"/>
      <c r="AA1019" s="13"/>
      <c r="AB1019" s="13"/>
      <c r="AC1019" s="13"/>
      <c r="AJ1019" s="3"/>
      <c r="AK1019" s="3"/>
      <c r="AL1019" s="3"/>
      <c r="AM1019" s="3"/>
      <c r="AN1019" s="18"/>
      <c r="AO1019" s="3"/>
    </row>
    <row r="1020" spans="2:41">
      <c r="B1020" s="12"/>
      <c r="C1020" s="10"/>
      <c r="N1020" s="212" t="s">
        <v>7</v>
      </c>
      <c r="O1020" s="213"/>
      <c r="P1020" s="213"/>
      <c r="Q1020" s="214"/>
      <c r="R1020" s="18">
        <f>SUM(R1004:R1019)</f>
        <v>0</v>
      </c>
      <c r="S1020" s="3"/>
      <c r="V1020" s="17"/>
      <c r="X1020" s="12"/>
      <c r="Y1020" s="10"/>
      <c r="AJ1020" s="212" t="s">
        <v>7</v>
      </c>
      <c r="AK1020" s="213"/>
      <c r="AL1020" s="213"/>
      <c r="AM1020" s="214"/>
      <c r="AN1020" s="18">
        <f>SUM(AN1004:AN1019)</f>
        <v>0</v>
      </c>
      <c r="AO1020" s="3"/>
    </row>
    <row r="1021" spans="2:41">
      <c r="B1021" s="12"/>
      <c r="C1021" s="10"/>
      <c r="V1021" s="17"/>
      <c r="X1021" s="12"/>
      <c r="Y1021" s="10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E1023" s="14"/>
      <c r="V1023" s="17"/>
      <c r="X1023" s="12"/>
      <c r="Y1023" s="10"/>
      <c r="AA1023" s="14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2"/>
      <c r="C1026" s="10"/>
      <c r="V1026" s="17"/>
      <c r="X1026" s="12"/>
      <c r="Y1026" s="10"/>
    </row>
    <row r="1027" spans="2:27">
      <c r="B1027" s="12"/>
      <c r="C1027" s="10"/>
      <c r="V1027" s="17"/>
      <c r="X1027" s="12"/>
      <c r="Y1027" s="10"/>
    </row>
    <row r="1028" spans="2:27">
      <c r="B1028" s="12"/>
      <c r="C1028" s="10"/>
      <c r="V1028" s="17"/>
      <c r="X1028" s="12"/>
      <c r="Y1028" s="10"/>
    </row>
    <row r="1029" spans="2:27">
      <c r="B1029" s="11"/>
      <c r="C1029" s="10"/>
      <c r="V1029" s="17"/>
      <c r="X1029" s="11"/>
      <c r="Y1029" s="10"/>
    </row>
    <row r="1030" spans="2:27">
      <c r="B1030" s="15" t="s">
        <v>18</v>
      </c>
      <c r="C1030" s="16">
        <f>SUM(C1011:C1029)</f>
        <v>0</v>
      </c>
      <c r="D1030" t="s">
        <v>22</v>
      </c>
      <c r="E1030" t="s">
        <v>21</v>
      </c>
      <c r="V1030" s="17"/>
      <c r="X1030" s="15" t="s">
        <v>18</v>
      </c>
      <c r="Y1030" s="16">
        <f>SUM(Y1011:Y1029)</f>
        <v>0</v>
      </c>
      <c r="Z1030" t="s">
        <v>22</v>
      </c>
      <c r="AA1030" t="s">
        <v>21</v>
      </c>
    </row>
    <row r="1031" spans="2:27">
      <c r="E1031" s="1" t="s">
        <v>19</v>
      </c>
      <c r="V1031" s="17"/>
      <c r="AA1031" s="1" t="s">
        <v>19</v>
      </c>
    </row>
    <row r="1032" spans="2:27">
      <c r="V1032" s="17"/>
    </row>
    <row r="1033" spans="2:27">
      <c r="V1033" s="17"/>
    </row>
    <row r="1034" spans="2:27">
      <c r="V1034" s="17"/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</sheetData>
  <mergeCells count="293">
    <mergeCell ref="E973:G973"/>
    <mergeCell ref="AA973:AC973"/>
    <mergeCell ref="N975:Q975"/>
    <mergeCell ref="AJ975:AM975"/>
    <mergeCell ref="H997:J998"/>
    <mergeCell ref="AA997:AC998"/>
    <mergeCell ref="E957:H957"/>
    <mergeCell ref="AA957:AD957"/>
    <mergeCell ref="B963:C963"/>
    <mergeCell ref="X963:Y963"/>
    <mergeCell ref="B964:C964"/>
    <mergeCell ref="X964:Y964"/>
    <mergeCell ref="E1018:G1018"/>
    <mergeCell ref="AA1018:AC1018"/>
    <mergeCell ref="N1020:Q1020"/>
    <mergeCell ref="AJ1020:AM1020"/>
    <mergeCell ref="E1002:H1002"/>
    <mergeCell ref="AA1002:AD1002"/>
    <mergeCell ref="X1008:Y1008"/>
    <mergeCell ref="B1009:C1009"/>
    <mergeCell ref="B1010:C1010"/>
    <mergeCell ref="X1010:Y1010"/>
    <mergeCell ref="AA929:AC929"/>
    <mergeCell ref="N931:Q931"/>
    <mergeCell ref="AJ931:AM931"/>
    <mergeCell ref="AC951:AE953"/>
    <mergeCell ref="H952:J953"/>
    <mergeCell ref="E913:H913"/>
    <mergeCell ref="AA913:AD913"/>
    <mergeCell ref="X919:Y919"/>
    <mergeCell ref="B920:C920"/>
    <mergeCell ref="B921:C921"/>
    <mergeCell ref="X921:Y921"/>
    <mergeCell ref="E929:G929"/>
    <mergeCell ref="E886:G886"/>
    <mergeCell ref="AA886:AC886"/>
    <mergeCell ref="N888:Q888"/>
    <mergeCell ref="AJ888:AM888"/>
    <mergeCell ref="AA910:AC911"/>
    <mergeCell ref="E870:H870"/>
    <mergeCell ref="AA870:AD870"/>
    <mergeCell ref="B876:C876"/>
    <mergeCell ref="X876:Y876"/>
    <mergeCell ref="B877:C877"/>
    <mergeCell ref="X877:Y877"/>
    <mergeCell ref="F910:H911"/>
    <mergeCell ref="E837:G837"/>
    <mergeCell ref="AA837:AC837"/>
    <mergeCell ref="N839:Q839"/>
    <mergeCell ref="AJ839:AM839"/>
    <mergeCell ref="AC864:AE866"/>
    <mergeCell ref="H865:J866"/>
    <mergeCell ref="E821:H821"/>
    <mergeCell ref="AA821:AD821"/>
    <mergeCell ref="X827:Y827"/>
    <mergeCell ref="B828:C828"/>
    <mergeCell ref="B829:C829"/>
    <mergeCell ref="X829:Y829"/>
    <mergeCell ref="E792:G792"/>
    <mergeCell ref="AA792:AC792"/>
    <mergeCell ref="N794:Q794"/>
    <mergeCell ref="AJ794:AM794"/>
    <mergeCell ref="H816:J817"/>
    <mergeCell ref="AA816:AC817"/>
    <mergeCell ref="E776:H776"/>
    <mergeCell ref="AA776:AD776"/>
    <mergeCell ref="B782:C782"/>
    <mergeCell ref="X782:Y782"/>
    <mergeCell ref="B783:C783"/>
    <mergeCell ref="X783:Y783"/>
    <mergeCell ref="E751:G751"/>
    <mergeCell ref="AA751:AC751"/>
    <mergeCell ref="N753:Q753"/>
    <mergeCell ref="O776:Q776"/>
    <mergeCell ref="AJ753:AM753"/>
    <mergeCell ref="AC772:AE774"/>
    <mergeCell ref="H773:J774"/>
    <mergeCell ref="E735:H735"/>
    <mergeCell ref="AA735:AD735"/>
    <mergeCell ref="X741:Y741"/>
    <mergeCell ref="B742:C742"/>
    <mergeCell ref="B743:C743"/>
    <mergeCell ref="X743:Y743"/>
    <mergeCell ref="AK735:AM735"/>
    <mergeCell ref="E708:G708"/>
    <mergeCell ref="AA708:AC708"/>
    <mergeCell ref="N710:Q710"/>
    <mergeCell ref="AJ710:AM710"/>
    <mergeCell ref="H730:J731"/>
    <mergeCell ref="AA730:AC731"/>
    <mergeCell ref="E692:H692"/>
    <mergeCell ref="AA692:AD692"/>
    <mergeCell ref="B698:C698"/>
    <mergeCell ref="X698:Y698"/>
    <mergeCell ref="B699:C699"/>
    <mergeCell ref="X699:Y699"/>
    <mergeCell ref="AK692:AM692"/>
    <mergeCell ref="E666:G666"/>
    <mergeCell ref="AA666:AC666"/>
    <mergeCell ref="N668:Q668"/>
    <mergeCell ref="AJ668:AM668"/>
    <mergeCell ref="AC688:AE690"/>
    <mergeCell ref="H689:J690"/>
    <mergeCell ref="E650:H650"/>
    <mergeCell ref="AA650:AD650"/>
    <mergeCell ref="X656:Y656"/>
    <mergeCell ref="B657:C657"/>
    <mergeCell ref="B658:C658"/>
    <mergeCell ref="X658:Y658"/>
    <mergeCell ref="E621:G621"/>
    <mergeCell ref="AA621:AC621"/>
    <mergeCell ref="N623:Q623"/>
    <mergeCell ref="AJ623:AM623"/>
    <mergeCell ref="H645:J646"/>
    <mergeCell ref="AA645:AC646"/>
    <mergeCell ref="E605:H605"/>
    <mergeCell ref="AA605:AD605"/>
    <mergeCell ref="B611:C611"/>
    <mergeCell ref="X611:Y611"/>
    <mergeCell ref="B612:C612"/>
    <mergeCell ref="X612:Y612"/>
    <mergeCell ref="E577:G577"/>
    <mergeCell ref="AA577:AC577"/>
    <mergeCell ref="N579:Q579"/>
    <mergeCell ref="AJ579:AM579"/>
    <mergeCell ref="AC599:AE601"/>
    <mergeCell ref="H600:J601"/>
    <mergeCell ref="E561:H561"/>
    <mergeCell ref="AA561:AD561"/>
    <mergeCell ref="X567:Y567"/>
    <mergeCell ref="B568:C568"/>
    <mergeCell ref="B569:C569"/>
    <mergeCell ref="X569:Y569"/>
    <mergeCell ref="E536:G536"/>
    <mergeCell ref="AA536:AC536"/>
    <mergeCell ref="N538:Q538"/>
    <mergeCell ref="AJ538:AM538"/>
    <mergeCell ref="H556:J557"/>
    <mergeCell ref="AA556:AC557"/>
    <mergeCell ref="E520:H520"/>
    <mergeCell ref="AA520:AD520"/>
    <mergeCell ref="B526:C526"/>
    <mergeCell ref="X526:Y526"/>
    <mergeCell ref="B527:C527"/>
    <mergeCell ref="X527:Y527"/>
    <mergeCell ref="E490:G490"/>
    <mergeCell ref="AA490:AC490"/>
    <mergeCell ref="N492:Q492"/>
    <mergeCell ref="AJ492:AM492"/>
    <mergeCell ref="AC516:AE518"/>
    <mergeCell ref="H517:J518"/>
    <mergeCell ref="E474:H474"/>
    <mergeCell ref="AA474:AD474"/>
    <mergeCell ref="X480:Y480"/>
    <mergeCell ref="B481:C481"/>
    <mergeCell ref="B482:C482"/>
    <mergeCell ref="X482:Y482"/>
    <mergeCell ref="E453:G453"/>
    <mergeCell ref="AA453:AC453"/>
    <mergeCell ref="N455:Q455"/>
    <mergeCell ref="AJ452:AM452"/>
    <mergeCell ref="H471:J472"/>
    <mergeCell ref="AA471:AC472"/>
    <mergeCell ref="E437:H437"/>
    <mergeCell ref="AA437:AD437"/>
    <mergeCell ref="B443:C443"/>
    <mergeCell ref="X443:Y443"/>
    <mergeCell ref="B444:C444"/>
    <mergeCell ref="X444:Y444"/>
    <mergeCell ref="AA407:AC407"/>
    <mergeCell ref="N409:Q409"/>
    <mergeCell ref="AJ402:AM402"/>
    <mergeCell ref="AC431:AE433"/>
    <mergeCell ref="H432:J433"/>
    <mergeCell ref="X397:Y397"/>
    <mergeCell ref="B398:C398"/>
    <mergeCell ref="B399:C399"/>
    <mergeCell ref="X399:Y399"/>
    <mergeCell ref="E407:G407"/>
    <mergeCell ref="AJ363:AM363"/>
    <mergeCell ref="H386:J387"/>
    <mergeCell ref="AA386:AC387"/>
    <mergeCell ref="E391:H391"/>
    <mergeCell ref="AA391:AD391"/>
    <mergeCell ref="B359:C359"/>
    <mergeCell ref="X359:Y359"/>
    <mergeCell ref="E368:G368"/>
    <mergeCell ref="AA368:AC368"/>
    <mergeCell ref="N370:Q370"/>
    <mergeCell ref="AB349:AD351"/>
    <mergeCell ref="H347:J348"/>
    <mergeCell ref="E352:H352"/>
    <mergeCell ref="AA352:AD352"/>
    <mergeCell ref="B358:C358"/>
    <mergeCell ref="X358:Y358"/>
    <mergeCell ref="X349:X351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C253:AE255"/>
    <mergeCell ref="H254:J255"/>
    <mergeCell ref="E259:H259"/>
    <mergeCell ref="AA259:AD259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156"/>
  <sheetViews>
    <sheetView topLeftCell="E910" zoomScale="89" zoomScaleNormal="89" workbookViewId="0">
      <selection activeCell="S922" sqref="S922"/>
    </sheetView>
  </sheetViews>
  <sheetFormatPr baseColWidth="10" defaultColWidth="11.42578125" defaultRowHeight="15"/>
  <cols>
    <col min="1" max="1" width="3.7109375" customWidth="1"/>
    <col min="2" max="2" width="27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0" max="30" width="12.140625" bestFit="1" customWidth="1"/>
    <col min="34" max="34" width="13.28515625" customWidth="1"/>
    <col min="35" max="35" width="9.7109375" customWidth="1"/>
    <col min="36" max="36" width="12.42578125" customWidth="1"/>
    <col min="37" max="37" width="23.85546875" customWidth="1"/>
    <col min="38" max="38" width="8.7109375" customWidth="1"/>
    <col min="39" max="39" width="12.5703125" customWidth="1"/>
    <col min="40" max="40" width="15.140625" customWidth="1"/>
    <col min="41" max="41" width="12" customWidth="1"/>
    <col min="42" max="42" width="7" customWidth="1"/>
    <col min="43" max="43" width="6" customWidth="1"/>
  </cols>
  <sheetData>
    <row r="1" spans="2:41">
      <c r="V1" s="17"/>
    </row>
    <row r="2" spans="2:41">
      <c r="V2" s="17"/>
      <c r="AC2" s="215" t="s">
        <v>29</v>
      </c>
      <c r="AD2" s="215"/>
      <c r="AE2" s="215"/>
    </row>
    <row r="3" spans="2:41">
      <c r="H3" s="216" t="s">
        <v>28</v>
      </c>
      <c r="I3" s="216"/>
      <c r="J3" s="216"/>
      <c r="V3" s="17"/>
      <c r="AC3" s="215"/>
      <c r="AD3" s="215"/>
      <c r="AE3" s="215"/>
    </row>
    <row r="4" spans="2:41">
      <c r="H4" s="216"/>
      <c r="I4" s="216"/>
      <c r="J4" s="216"/>
      <c r="V4" s="17"/>
      <c r="AC4" s="215"/>
      <c r="AD4" s="215"/>
      <c r="AE4" s="21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17" t="s">
        <v>62</v>
      </c>
      <c r="F8" s="217"/>
      <c r="G8" s="217"/>
      <c r="H8" s="217"/>
      <c r="O8" s="228" t="s">
        <v>188</v>
      </c>
      <c r="P8" s="228"/>
      <c r="Q8" s="228"/>
      <c r="V8" s="17"/>
      <c r="X8" s="23" t="s">
        <v>156</v>
      </c>
      <c r="Y8" s="20">
        <f>IF(B8="PAGADO",0,C13)</f>
        <v>212.35000000000002</v>
      </c>
      <c r="AA8" s="217" t="s">
        <v>142</v>
      </c>
      <c r="AB8" s="217"/>
      <c r="AC8" s="217"/>
      <c r="AD8" s="217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>
      <c r="B14" s="218" t="str">
        <f>IF(C13&lt;0,"NO PAGAR","COBRAR")</f>
        <v>COBRAR</v>
      </c>
      <c r="C14" s="21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8" t="str">
        <f>IF(Y13&lt;0,"NO PAGAR","COBRAR")</f>
        <v>COBRAR</v>
      </c>
      <c r="Y14" s="218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>
      <c r="B15" s="210" t="s">
        <v>9</v>
      </c>
      <c r="C15" s="21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0" t="s">
        <v>9</v>
      </c>
      <c r="Y15" s="211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2" t="s">
        <v>7</v>
      </c>
      <c r="F24" s="213"/>
      <c r="G24" s="214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212" t="s">
        <v>7</v>
      </c>
      <c r="AB24" s="213"/>
      <c r="AC24" s="214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2" t="s">
        <v>7</v>
      </c>
      <c r="O26" s="213"/>
      <c r="P26" s="213"/>
      <c r="Q26" s="214"/>
      <c r="R26" s="18">
        <f>SUM(R10:R25)</f>
        <v>282.64999999999998</v>
      </c>
      <c r="S26" s="3"/>
      <c r="V26" s="17"/>
      <c r="X26" s="12"/>
      <c r="Y26" s="10"/>
      <c r="AJ26" s="212" t="s">
        <v>7</v>
      </c>
      <c r="AK26" s="213"/>
      <c r="AL26" s="213"/>
      <c r="AM26" s="21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>
      <c r="H49" s="216"/>
      <c r="I49" s="216"/>
      <c r="J49" s="216"/>
      <c r="V49" s="17"/>
      <c r="AA49" s="216"/>
      <c r="AB49" s="216"/>
      <c r="AC49" s="21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217" t="s">
        <v>142</v>
      </c>
      <c r="F53" s="217"/>
      <c r="G53" s="217"/>
      <c r="H53" s="217"/>
      <c r="V53" s="17"/>
      <c r="X53" s="23" t="s">
        <v>32</v>
      </c>
      <c r="Y53" s="20">
        <f>IF(B53="PAGADO",0,C58)</f>
        <v>142.09</v>
      </c>
      <c r="AA53" s="217" t="s">
        <v>253</v>
      </c>
      <c r="AB53" s="217"/>
      <c r="AC53" s="217"/>
      <c r="AD53" s="217"/>
    </row>
    <row r="54" spans="2:41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9" t="str">
        <f>IF(Y58&lt;0,"NO PAGAR","COBRAR'")</f>
        <v>COBRAR'</v>
      </c>
      <c r="Y59" s="21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9" t="str">
        <f>IF(C58&lt;0,"NO PAGAR","COBRAR'")</f>
        <v>COBRAR'</v>
      </c>
      <c r="C60" s="21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0" t="s">
        <v>9</v>
      </c>
      <c r="C61" s="21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0" t="s">
        <v>9</v>
      </c>
      <c r="Y61" s="21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218</v>
      </c>
      <c r="C69" s="10">
        <v>17.91</v>
      </c>
      <c r="E69" s="212" t="s">
        <v>7</v>
      </c>
      <c r="F69" s="213"/>
      <c r="G69" s="214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2" t="s">
        <v>7</v>
      </c>
      <c r="AB69" s="213"/>
      <c r="AC69" s="214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2" t="s">
        <v>7</v>
      </c>
      <c r="O71" s="213"/>
      <c r="P71" s="213"/>
      <c r="Q71" s="214"/>
      <c r="R71" s="18">
        <f>SUM(R55:R70)</f>
        <v>0</v>
      </c>
      <c r="S71" s="3"/>
      <c r="V71" s="17"/>
      <c r="X71" s="12"/>
      <c r="Y71" s="10"/>
      <c r="AJ71" s="212" t="s">
        <v>7</v>
      </c>
      <c r="AK71" s="213"/>
      <c r="AL71" s="213"/>
      <c r="AM71" s="21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  <c r="AC99" s="215" t="s">
        <v>29</v>
      </c>
      <c r="AD99" s="215"/>
      <c r="AE99" s="215"/>
    </row>
    <row r="100" spans="2:41">
      <c r="H100" s="216" t="s">
        <v>28</v>
      </c>
      <c r="I100" s="216"/>
      <c r="J100" s="216"/>
      <c r="V100" s="17"/>
      <c r="AC100" s="215"/>
      <c r="AD100" s="215"/>
      <c r="AE100" s="215"/>
    </row>
    <row r="101" spans="2:41">
      <c r="H101" s="216"/>
      <c r="I101" s="216"/>
      <c r="J101" s="216"/>
      <c r="V101" s="17"/>
      <c r="AC101" s="215"/>
      <c r="AD101" s="215"/>
      <c r="AE101" s="215"/>
    </row>
    <row r="102" spans="2:41">
      <c r="V102" s="17"/>
    </row>
    <row r="103" spans="2:41">
      <c r="V103" s="17"/>
    </row>
    <row r="104" spans="2:41" ht="23.25">
      <c r="B104" s="22" t="s">
        <v>33</v>
      </c>
      <c r="V104" s="17"/>
      <c r="X104" s="22" t="s">
        <v>33</v>
      </c>
    </row>
    <row r="105" spans="2:41" ht="23.25">
      <c r="B105" s="23" t="s">
        <v>130</v>
      </c>
      <c r="C105" s="20">
        <f>IF(X53="PAGADO",0,Y58)</f>
        <v>602.09</v>
      </c>
      <c r="E105" s="217" t="s">
        <v>62</v>
      </c>
      <c r="F105" s="217"/>
      <c r="G105" s="217"/>
      <c r="H105" s="217"/>
      <c r="V105" s="17"/>
      <c r="X105" s="23" t="s">
        <v>75</v>
      </c>
      <c r="Y105" s="20">
        <f>IF(B105="PAGADO",0,C110)</f>
        <v>0</v>
      </c>
      <c r="AA105" s="217" t="s">
        <v>308</v>
      </c>
      <c r="AB105" s="217"/>
      <c r="AC105" s="217"/>
      <c r="AD105" s="217"/>
    </row>
    <row r="106" spans="2:41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>
      <c r="B111" s="218" t="str">
        <f>IF(C110&lt;0,"NO PAGAR","COBRAR")</f>
        <v>COBRAR</v>
      </c>
      <c r="C111" s="218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218" t="str">
        <f>IF(Y110&lt;0,"NO PAGAR","COBRAR")</f>
        <v>NO PAGAR</v>
      </c>
      <c r="Y111" s="218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210" t="s">
        <v>9</v>
      </c>
      <c r="C112" s="211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0" t="s">
        <v>9</v>
      </c>
      <c r="Y112" s="211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>
      <c r="B121" s="11" t="s">
        <v>17</v>
      </c>
      <c r="C121" s="10"/>
      <c r="E121" s="212" t="s">
        <v>7</v>
      </c>
      <c r="F121" s="213"/>
      <c r="G121" s="214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212" t="s">
        <v>7</v>
      </c>
      <c r="AB121" s="213"/>
      <c r="AC121" s="214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>
      <c r="B123" s="12"/>
      <c r="C123" s="10"/>
      <c r="N123" s="212" t="s">
        <v>7</v>
      </c>
      <c r="O123" s="213"/>
      <c r="P123" s="213"/>
      <c r="Q123" s="214"/>
      <c r="R123" s="18">
        <f>SUM(R107:R122)</f>
        <v>0</v>
      </c>
      <c r="S123" s="3"/>
      <c r="V123" s="17"/>
      <c r="X123" s="12"/>
      <c r="Y123" s="10"/>
      <c r="AJ123" s="212" t="s">
        <v>7</v>
      </c>
      <c r="AK123" s="213"/>
      <c r="AL123" s="213"/>
      <c r="AM123" s="214"/>
      <c r="AN123" s="18">
        <f>SUM(AN107:AN122)</f>
        <v>0</v>
      </c>
      <c r="AO123" s="3"/>
    </row>
    <row r="124" spans="1:43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>
      <c r="E126" s="1" t="s">
        <v>19</v>
      </c>
      <c r="V126" s="17"/>
      <c r="AA126" s="1" t="s">
        <v>19</v>
      </c>
    </row>
    <row r="127" spans="1:43">
      <c r="V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V131" s="17"/>
    </row>
    <row r="132" spans="1:43">
      <c r="H132" s="216" t="s">
        <v>30</v>
      </c>
      <c r="I132" s="216"/>
      <c r="J132" s="216"/>
      <c r="V132" s="17"/>
      <c r="AA132" s="216" t="s">
        <v>31</v>
      </c>
      <c r="AB132" s="216"/>
      <c r="AC132" s="216"/>
    </row>
    <row r="133" spans="1:43">
      <c r="H133" s="216"/>
      <c r="I133" s="216"/>
      <c r="J133" s="216"/>
      <c r="V133" s="17"/>
      <c r="AA133" s="216"/>
      <c r="AB133" s="216"/>
      <c r="AC133" s="216"/>
    </row>
    <row r="134" spans="1:43">
      <c r="V134" s="17"/>
    </row>
    <row r="135" spans="1:43">
      <c r="V135" s="17"/>
    </row>
    <row r="136" spans="1:43" ht="23.25">
      <c r="B136" s="24" t="s">
        <v>33</v>
      </c>
      <c r="V136" s="17"/>
      <c r="X136" s="22" t="s">
        <v>33</v>
      </c>
    </row>
    <row r="137" spans="1:43" ht="23.25">
      <c r="B137" s="23" t="s">
        <v>32</v>
      </c>
      <c r="C137" s="20">
        <f>IF(X105="PAGADO",0,Y110)</f>
        <v>-65.06</v>
      </c>
      <c r="E137" s="217" t="s">
        <v>308</v>
      </c>
      <c r="F137" s="217"/>
      <c r="G137" s="217"/>
      <c r="H137" s="217"/>
      <c r="V137" s="17"/>
      <c r="X137" s="23" t="s">
        <v>82</v>
      </c>
      <c r="Y137" s="20">
        <f>IF(B137="PAGADO",0,C142)</f>
        <v>474.76</v>
      </c>
      <c r="AA137" s="217" t="s">
        <v>308</v>
      </c>
      <c r="AB137" s="217"/>
      <c r="AC137" s="217"/>
      <c r="AD137" s="217"/>
    </row>
    <row r="138" spans="1:43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341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343</v>
      </c>
      <c r="AC139" s="3"/>
      <c r="AD139" s="5">
        <v>10</v>
      </c>
      <c r="AJ139" s="25">
        <v>44979</v>
      </c>
      <c r="AK139" s="3" t="s">
        <v>379</v>
      </c>
      <c r="AL139" s="3">
        <v>20</v>
      </c>
      <c r="AM139" s="3"/>
      <c r="AN139" s="18">
        <v>20</v>
      </c>
      <c r="AO139" s="3"/>
    </row>
    <row r="140" spans="1:43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366</v>
      </c>
      <c r="AC140" s="3" t="s">
        <v>367</v>
      </c>
      <c r="AD140" s="5">
        <v>110</v>
      </c>
      <c r="AE140" t="s">
        <v>376</v>
      </c>
      <c r="AJ140" s="3"/>
      <c r="AK140" s="3"/>
      <c r="AL140" s="3"/>
      <c r="AM140" s="3"/>
      <c r="AN140" s="18"/>
      <c r="AO140" s="3"/>
    </row>
    <row r="141" spans="1:43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375</v>
      </c>
      <c r="AD141" s="5">
        <v>580</v>
      </c>
      <c r="AE141" t="s">
        <v>376</v>
      </c>
      <c r="AJ141" s="3"/>
      <c r="AK141" s="3"/>
      <c r="AL141" s="3"/>
      <c r="AM141" s="3"/>
      <c r="AN141" s="18"/>
      <c r="AO141" s="3"/>
    </row>
    <row r="142" spans="1:43">
      <c r="B142" s="6" t="s">
        <v>26</v>
      </c>
      <c r="C142" s="21">
        <f>C140-C141</f>
        <v>474.76</v>
      </c>
      <c r="E142" s="4">
        <v>44966</v>
      </c>
      <c r="F142" s="3" t="s">
        <v>323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219" t="str">
        <f>IF(Y142&lt;0,"NO PAGAR","COBRAR'")</f>
        <v>COBRAR'</v>
      </c>
      <c r="Y143" s="219"/>
      <c r="AA143" s="4">
        <v>44949</v>
      </c>
      <c r="AB143" s="3" t="s">
        <v>279</v>
      </c>
      <c r="AC143" s="3" t="s">
        <v>89</v>
      </c>
      <c r="AD143" s="5">
        <v>120</v>
      </c>
      <c r="AE143" t="s">
        <v>376</v>
      </c>
      <c r="AJ143" s="3"/>
      <c r="AK143" s="3"/>
      <c r="AL143" s="3"/>
      <c r="AM143" s="3"/>
      <c r="AN143" s="18"/>
      <c r="AO143" s="3"/>
    </row>
    <row r="144" spans="1:43" ht="23.25">
      <c r="B144" s="219" t="str">
        <f>IF(C142&lt;0,"NO PAGAR","COBRAR'")</f>
        <v>COBRAR'</v>
      </c>
      <c r="C144" s="219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387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>
      <c r="B145" s="210" t="s">
        <v>9</v>
      </c>
      <c r="C145" s="211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210" t="s">
        <v>9</v>
      </c>
      <c r="Y145" s="211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16</v>
      </c>
      <c r="C153" s="10"/>
      <c r="E153" s="212" t="s">
        <v>7</v>
      </c>
      <c r="F153" s="213"/>
      <c r="G153" s="214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212" t="s">
        <v>7</v>
      </c>
      <c r="AB153" s="213"/>
      <c r="AC153" s="214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>
      <c r="B155" s="12"/>
      <c r="C155" s="10"/>
      <c r="N155" s="212" t="s">
        <v>7</v>
      </c>
      <c r="O155" s="213"/>
      <c r="P155" s="213"/>
      <c r="Q155" s="214"/>
      <c r="R155" s="18">
        <f>SUM(R139:R154)</f>
        <v>20</v>
      </c>
      <c r="S155" s="3"/>
      <c r="V155" s="17"/>
      <c r="X155" s="12"/>
      <c r="Y155" s="10"/>
      <c r="AJ155" s="212" t="s">
        <v>7</v>
      </c>
      <c r="AK155" s="213"/>
      <c r="AL155" s="213"/>
      <c r="AM155" s="214"/>
      <c r="AN155" s="18">
        <f>SUM(AN139:AN154)</f>
        <v>20</v>
      </c>
      <c r="AO155" s="3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E158" s="14"/>
      <c r="V158" s="17"/>
      <c r="X158" s="12"/>
      <c r="Y158" s="10"/>
      <c r="AA158" s="14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1"/>
      <c r="C164" s="10"/>
      <c r="V164" s="17"/>
      <c r="X164" s="11"/>
      <c r="Y164" s="10"/>
    </row>
    <row r="165" spans="2:27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>
      <c r="E166" s="1" t="s">
        <v>19</v>
      </c>
      <c r="V166" s="17"/>
      <c r="AA166" s="1" t="s">
        <v>19</v>
      </c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  <c r="AC180" s="215" t="s">
        <v>29</v>
      </c>
      <c r="AD180" s="215"/>
      <c r="AE180" s="215"/>
    </row>
    <row r="181" spans="2:41">
      <c r="H181" s="216" t="s">
        <v>28</v>
      </c>
      <c r="I181" s="216"/>
      <c r="J181" s="216"/>
      <c r="V181" s="17"/>
      <c r="AC181" s="215"/>
      <c r="AD181" s="215"/>
      <c r="AE181" s="215"/>
    </row>
    <row r="182" spans="2:41">
      <c r="H182" s="216"/>
      <c r="I182" s="216"/>
      <c r="J182" s="216"/>
      <c r="V182" s="17"/>
      <c r="AC182" s="215"/>
      <c r="AD182" s="215"/>
      <c r="AE182" s="215"/>
    </row>
    <row r="183" spans="2:41">
      <c r="V183" s="17"/>
    </row>
    <row r="184" spans="2:41">
      <c r="V184" s="17"/>
    </row>
    <row r="185" spans="2:41" ht="23.25">
      <c r="B185" s="22" t="s">
        <v>63</v>
      </c>
      <c r="V185" s="17"/>
      <c r="X185" s="22" t="s">
        <v>63</v>
      </c>
    </row>
    <row r="186" spans="2:41" ht="23.25">
      <c r="B186" s="23" t="s">
        <v>32</v>
      </c>
      <c r="C186" s="20">
        <f>IF(X137="PAGADO",0,Y142)</f>
        <v>0</v>
      </c>
      <c r="E186" s="217" t="s">
        <v>253</v>
      </c>
      <c r="F186" s="217"/>
      <c r="G186" s="217"/>
      <c r="H186" s="217"/>
      <c r="V186" s="17"/>
      <c r="X186" s="23" t="s">
        <v>130</v>
      </c>
      <c r="Y186" s="20">
        <f>IF(B186="PAGADO",0,C191)</f>
        <v>1010</v>
      </c>
      <c r="AA186" s="217" t="s">
        <v>308</v>
      </c>
      <c r="AB186" s="217"/>
      <c r="AC186" s="217"/>
      <c r="AD186" s="217"/>
    </row>
    <row r="187" spans="2:41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>
      <c r="C188" s="20"/>
      <c r="E188" s="4">
        <v>44958</v>
      </c>
      <c r="F188" s="3" t="s">
        <v>237</v>
      </c>
      <c r="G188" s="3" t="s">
        <v>396</v>
      </c>
      <c r="H188" s="5">
        <v>220</v>
      </c>
      <c r="I188" t="s">
        <v>376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457</v>
      </c>
      <c r="AL188" s="3"/>
      <c r="AM188" s="3"/>
      <c r="AN188" s="18">
        <v>59.5</v>
      </c>
      <c r="AO188" s="3"/>
    </row>
    <row r="189" spans="2:41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439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376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442</v>
      </c>
      <c r="AD190" s="5">
        <v>170</v>
      </c>
      <c r="AE190" t="s">
        <v>376</v>
      </c>
      <c r="AJ190" s="3"/>
      <c r="AK190" s="3"/>
      <c r="AL190" s="3"/>
      <c r="AM190" s="3"/>
      <c r="AN190" s="18"/>
      <c r="AO190" s="3"/>
    </row>
    <row r="191" spans="2:41">
      <c r="B191" s="6" t="s">
        <v>25</v>
      </c>
      <c r="C191" s="21">
        <f>C189-C190</f>
        <v>1010</v>
      </c>
      <c r="E191" s="4">
        <v>44980</v>
      </c>
      <c r="F191" s="3" t="s">
        <v>420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>
      <c r="B192" s="218" t="str">
        <f>IF(C191&lt;0,"NO PAGAR","COBRAR")</f>
        <v>COBRAR</v>
      </c>
      <c r="C192" s="218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218" t="str">
        <f>IF(Y191&lt;0,"NO PAGAR","COBRAR")</f>
        <v>COBRAR</v>
      </c>
      <c r="Y192" s="218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210" t="s">
        <v>9</v>
      </c>
      <c r="C193" s="211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210" t="s">
        <v>9</v>
      </c>
      <c r="Y193" s="211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450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459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17</v>
      </c>
      <c r="C202" s="10"/>
      <c r="E202" s="212" t="s">
        <v>7</v>
      </c>
      <c r="F202" s="213"/>
      <c r="G202" s="214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445</v>
      </c>
      <c r="Y202" s="10">
        <v>260</v>
      </c>
      <c r="AA202" s="212" t="s">
        <v>7</v>
      </c>
      <c r="AB202" s="213"/>
      <c r="AC202" s="214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>
      <c r="B204" s="12"/>
      <c r="C204" s="10"/>
      <c r="N204" s="212" t="s">
        <v>7</v>
      </c>
      <c r="O204" s="213"/>
      <c r="P204" s="213"/>
      <c r="Q204" s="214"/>
      <c r="R204" s="18">
        <f>SUM(R188:R203)</f>
        <v>0</v>
      </c>
      <c r="S204" s="3"/>
      <c r="V204" s="17"/>
      <c r="X204" s="12"/>
      <c r="Y204" s="10"/>
      <c r="AJ204" s="212" t="s">
        <v>7</v>
      </c>
      <c r="AK204" s="213"/>
      <c r="AL204" s="213"/>
      <c r="AM204" s="214"/>
      <c r="AN204" s="18">
        <f>SUM(AN188:AN203)</f>
        <v>59.5</v>
      </c>
      <c r="AO204" s="3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E207" s="14"/>
      <c r="V207" s="17"/>
      <c r="X207" s="12"/>
      <c r="Y207" s="10"/>
      <c r="AA207" s="14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1"/>
      <c r="C212" s="10"/>
      <c r="V212" s="17"/>
      <c r="X212" s="11"/>
      <c r="Y212" s="10"/>
    </row>
    <row r="213" spans="1:43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>
      <c r="E215" s="1" t="s">
        <v>19</v>
      </c>
      <c r="V215" s="17"/>
      <c r="AA215" s="1" t="s">
        <v>19</v>
      </c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>
      <c r="V225" s="17"/>
    </row>
    <row r="226" spans="2:41">
      <c r="H226" s="216" t="s">
        <v>30</v>
      </c>
      <c r="I226" s="216"/>
      <c r="J226" s="216"/>
      <c r="V226" s="17"/>
      <c r="AA226" s="216" t="s">
        <v>31</v>
      </c>
      <c r="AB226" s="216"/>
      <c r="AC226" s="216"/>
    </row>
    <row r="227" spans="2:41">
      <c r="H227" s="216"/>
      <c r="I227" s="216"/>
      <c r="J227" s="216"/>
      <c r="V227" s="17"/>
      <c r="AA227" s="216"/>
      <c r="AB227" s="216"/>
      <c r="AC227" s="216"/>
    </row>
    <row r="228" spans="2:41">
      <c r="V228" s="17"/>
    </row>
    <row r="229" spans="2:41">
      <c r="V229" s="17"/>
    </row>
    <row r="230" spans="2:41" ht="23.25">
      <c r="B230" s="24" t="s">
        <v>63</v>
      </c>
      <c r="V230" s="17"/>
      <c r="X230" s="22" t="s">
        <v>63</v>
      </c>
    </row>
    <row r="231" spans="2:41" ht="23.25">
      <c r="B231" s="23" t="s">
        <v>82</v>
      </c>
      <c r="C231" s="20">
        <f>IF(X186="PAGADO",0,Y191)</f>
        <v>0</v>
      </c>
      <c r="E231" s="217" t="s">
        <v>253</v>
      </c>
      <c r="F231" s="217"/>
      <c r="G231" s="217"/>
      <c r="H231" s="217"/>
      <c r="V231" s="17"/>
      <c r="X231" s="23" t="s">
        <v>82</v>
      </c>
      <c r="Y231" s="20">
        <f>IF(B231="PAGADO",0,C236)</f>
        <v>0</v>
      </c>
      <c r="AA231" s="217" t="s">
        <v>253</v>
      </c>
      <c r="AB231" s="217"/>
      <c r="AC231" s="217"/>
      <c r="AD231" s="217"/>
    </row>
    <row r="232" spans="2:41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>
      <c r="C233" s="20"/>
      <c r="E233" s="4">
        <v>44998</v>
      </c>
      <c r="F233" s="3" t="s">
        <v>490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376</v>
      </c>
      <c r="AJ233" s="3"/>
      <c r="AK233" s="3"/>
      <c r="AL233" s="3"/>
      <c r="AM233" s="3"/>
      <c r="AN233" s="18"/>
      <c r="AO233" s="3"/>
    </row>
    <row r="234" spans="2:41">
      <c r="B234" s="1" t="s">
        <v>24</v>
      </c>
      <c r="C234" s="19">
        <f>IF(C231&gt;0,C231+C232,C232)</f>
        <v>1920</v>
      </c>
      <c r="E234" s="4">
        <v>44970</v>
      </c>
      <c r="F234" s="3" t="s">
        <v>498</v>
      </c>
      <c r="G234" s="3" t="s">
        <v>97</v>
      </c>
      <c r="H234" s="5">
        <v>325</v>
      </c>
      <c r="I234" t="s">
        <v>376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376</v>
      </c>
      <c r="AJ234" s="3"/>
      <c r="AK234" s="3"/>
      <c r="AL234" s="3"/>
      <c r="AM234" s="3"/>
      <c r="AN234" s="18"/>
      <c r="AO234" s="3"/>
    </row>
    <row r="235" spans="2:41">
      <c r="B235" s="1" t="s">
        <v>9</v>
      </c>
      <c r="C235" s="20">
        <f>C259</f>
        <v>30</v>
      </c>
      <c r="E235" s="4">
        <v>44976</v>
      </c>
      <c r="F235" s="3" t="s">
        <v>494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>
      <c r="B236" s="6" t="s">
        <v>26</v>
      </c>
      <c r="C236" s="21">
        <f>C234-C235</f>
        <v>1890</v>
      </c>
      <c r="E236" s="4">
        <v>44983</v>
      </c>
      <c r="F236" s="3" t="s">
        <v>494</v>
      </c>
      <c r="G236" s="3" t="s">
        <v>499</v>
      </c>
      <c r="H236" s="5">
        <v>330</v>
      </c>
      <c r="I236" t="s">
        <v>376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>
      <c r="B237" s="6"/>
      <c r="C237" s="7"/>
      <c r="E237" s="4">
        <v>44985</v>
      </c>
      <c r="F237" s="3" t="s">
        <v>494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219" t="str">
        <f>IF(Y236&lt;0,"NO PAGAR","COBRAR'")</f>
        <v>COBRAR'</v>
      </c>
      <c r="Y237" s="219"/>
      <c r="AA237" s="4">
        <v>44956</v>
      </c>
      <c r="AB237" s="3" t="s">
        <v>149</v>
      </c>
      <c r="AC237" s="3" t="s">
        <v>89</v>
      </c>
      <c r="AD237" s="5">
        <v>170</v>
      </c>
      <c r="AE237" t="s">
        <v>376</v>
      </c>
      <c r="AJ237" s="3"/>
      <c r="AK237" s="3"/>
      <c r="AL237" s="3"/>
      <c r="AM237" s="3"/>
      <c r="AN237" s="18"/>
      <c r="AO237" s="3"/>
    </row>
    <row r="238" spans="2:41" ht="23.25">
      <c r="B238" s="219" t="str">
        <f>IF(C236&lt;0,"NO PAGAR","COBRAR'")</f>
        <v>COBRAR'</v>
      </c>
      <c r="C238" s="219"/>
      <c r="E238" s="4">
        <v>44994</v>
      </c>
      <c r="F238" s="3" t="s">
        <v>509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376</v>
      </c>
      <c r="AJ238" s="3"/>
      <c r="AK238" s="3"/>
      <c r="AL238" s="3"/>
      <c r="AM238" s="3"/>
      <c r="AN238" s="18"/>
      <c r="AO238" s="3"/>
    </row>
    <row r="239" spans="2:41">
      <c r="B239" s="210" t="s">
        <v>9</v>
      </c>
      <c r="C239" s="211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210" t="s">
        <v>9</v>
      </c>
      <c r="Y239" s="211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16</v>
      </c>
      <c r="C247" s="10"/>
      <c r="E247" s="212" t="s">
        <v>7</v>
      </c>
      <c r="F247" s="213"/>
      <c r="G247" s="214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212" t="s">
        <v>7</v>
      </c>
      <c r="AB247" s="213"/>
      <c r="AC247" s="214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527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>
      <c r="B249" s="12"/>
      <c r="C249" s="10"/>
      <c r="N249" s="212" t="s">
        <v>7</v>
      </c>
      <c r="O249" s="213"/>
      <c r="P249" s="213"/>
      <c r="Q249" s="214"/>
      <c r="R249" s="18">
        <f>SUM(R233:R248)</f>
        <v>0</v>
      </c>
      <c r="S249" s="3"/>
      <c r="V249" s="17"/>
      <c r="X249" s="12"/>
      <c r="Y249" s="10"/>
      <c r="AJ249" s="212" t="s">
        <v>7</v>
      </c>
      <c r="AK249" s="213"/>
      <c r="AL249" s="213"/>
      <c r="AM249" s="214"/>
      <c r="AN249" s="18">
        <f>SUM(AN233:AN248)</f>
        <v>0</v>
      </c>
      <c r="AO249" s="3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E252" s="14"/>
      <c r="V252" s="17"/>
      <c r="X252" s="12"/>
      <c r="Y252" s="10"/>
      <c r="AA252" s="14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 ht="15.75">
      <c r="B256" s="12"/>
      <c r="C256" s="10"/>
      <c r="V256" s="17"/>
      <c r="X256" s="12"/>
      <c r="Y256" s="10"/>
      <c r="AE256" s="72" t="s">
        <v>484</v>
      </c>
      <c r="AF256" s="73">
        <v>1179</v>
      </c>
    </row>
    <row r="257" spans="2:31">
      <c r="B257" s="12"/>
      <c r="C257" s="10"/>
      <c r="V257" s="17"/>
      <c r="X257" s="12"/>
      <c r="Y257" s="10"/>
    </row>
    <row r="258" spans="2:31">
      <c r="B258" s="11"/>
      <c r="C258" s="10"/>
      <c r="V258" s="17"/>
      <c r="X258" s="11"/>
      <c r="Y258" s="10"/>
    </row>
    <row r="259" spans="2:31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>
      <c r="E260" s="1" t="s">
        <v>19</v>
      </c>
      <c r="V260" s="17"/>
      <c r="AA260" s="1" t="s">
        <v>19</v>
      </c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</row>
    <row r="272" spans="2:31">
      <c r="V272" s="17"/>
      <c r="AC272" s="215" t="s">
        <v>29</v>
      </c>
      <c r="AD272" s="215"/>
      <c r="AE272" s="215"/>
    </row>
    <row r="273" spans="2:41">
      <c r="H273" s="216" t="s">
        <v>28</v>
      </c>
      <c r="I273" s="216"/>
      <c r="J273" s="216"/>
      <c r="V273" s="17"/>
      <c r="AC273" s="215"/>
      <c r="AD273" s="215"/>
      <c r="AE273" s="215"/>
    </row>
    <row r="274" spans="2:41">
      <c r="H274" s="216"/>
      <c r="I274" s="216"/>
      <c r="J274" s="216"/>
      <c r="V274" s="17"/>
      <c r="AC274" s="215"/>
      <c r="AD274" s="215"/>
      <c r="AE274" s="215"/>
    </row>
    <row r="275" spans="2:41">
      <c r="V275" s="17"/>
    </row>
    <row r="276" spans="2:41">
      <c r="V276" s="17"/>
    </row>
    <row r="277" spans="2:41" ht="23.25">
      <c r="B277" s="22" t="s">
        <v>65</v>
      </c>
      <c r="V277" s="17"/>
      <c r="X277" s="22" t="s">
        <v>65</v>
      </c>
    </row>
    <row r="278" spans="2:41" ht="23.25">
      <c r="B278" s="23" t="s">
        <v>32</v>
      </c>
      <c r="C278" s="20">
        <f>IF(X231="PAGADO",0,Y236)</f>
        <v>0</v>
      </c>
      <c r="E278" s="217" t="s">
        <v>253</v>
      </c>
      <c r="F278" s="217"/>
      <c r="G278" s="217"/>
      <c r="H278" s="217"/>
      <c r="V278" s="17"/>
      <c r="X278" s="23" t="s">
        <v>32</v>
      </c>
      <c r="Y278" s="20">
        <f>IF(B278="PAGADO",0,C283)</f>
        <v>-367.1</v>
      </c>
      <c r="AA278" s="217" t="s">
        <v>253</v>
      </c>
      <c r="AB278" s="217"/>
      <c r="AC278" s="217"/>
      <c r="AD278" s="217"/>
    </row>
    <row r="279" spans="2:41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627</v>
      </c>
      <c r="AL280" s="3"/>
      <c r="AM280" s="3"/>
      <c r="AN280" s="18">
        <v>59.25</v>
      </c>
      <c r="AO280" s="3"/>
    </row>
    <row r="281" spans="2:41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587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628</v>
      </c>
      <c r="AL281" s="3"/>
      <c r="AM281" s="3"/>
      <c r="AN281" s="18">
        <v>27.68</v>
      </c>
      <c r="AO281" s="3"/>
    </row>
    <row r="282" spans="2:41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600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>
      <c r="B284" s="218" t="str">
        <f>IF(C283&lt;0,"NO PAGAR","COBRAR")</f>
        <v>NO PAGAR</v>
      </c>
      <c r="C284" s="218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218" t="str">
        <f>IF(Y283&lt;0,"NO PAGAR","COBRAR")</f>
        <v>NO PAGAR</v>
      </c>
      <c r="Y284" s="218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210" t="s">
        <v>9</v>
      </c>
      <c r="C285" s="211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210" t="s">
        <v>9</v>
      </c>
      <c r="Y285" s="211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624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570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607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17</v>
      </c>
      <c r="C294" s="10"/>
      <c r="E294" s="212" t="s">
        <v>7</v>
      </c>
      <c r="F294" s="213"/>
      <c r="G294" s="214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212" t="s">
        <v>7</v>
      </c>
      <c r="AB294" s="213"/>
      <c r="AC294" s="214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>
      <c r="B296" s="12"/>
      <c r="C296" s="10"/>
      <c r="N296" s="212" t="s">
        <v>7</v>
      </c>
      <c r="O296" s="213"/>
      <c r="P296" s="213"/>
      <c r="Q296" s="214"/>
      <c r="R296" s="18">
        <f>SUM(R280:R295)</f>
        <v>320</v>
      </c>
      <c r="S296" s="3"/>
      <c r="V296" s="17"/>
      <c r="X296" s="12"/>
      <c r="Y296" s="10"/>
      <c r="AJ296" s="212" t="s">
        <v>7</v>
      </c>
      <c r="AK296" s="213"/>
      <c r="AL296" s="213"/>
      <c r="AM296" s="214"/>
      <c r="AN296" s="18">
        <f>SUM(AN280:AN295)</f>
        <v>86.93</v>
      </c>
      <c r="AO296" s="3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E299" s="14"/>
      <c r="V299" s="17"/>
      <c r="X299" s="12"/>
      <c r="Y299" s="10"/>
      <c r="AA299" s="14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1"/>
      <c r="C304" s="10"/>
      <c r="V304" s="17"/>
      <c r="X304" s="11"/>
      <c r="Y304" s="10"/>
    </row>
    <row r="305" spans="1:43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>
      <c r="E307" s="1" t="s">
        <v>19</v>
      </c>
      <c r="V307" s="17"/>
      <c r="AA307" s="1" t="s">
        <v>19</v>
      </c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V317" s="17"/>
    </row>
    <row r="318" spans="1:43">
      <c r="H318" s="216" t="s">
        <v>30</v>
      </c>
      <c r="I318" s="216"/>
      <c r="J318" s="216"/>
      <c r="V318" s="17"/>
      <c r="AA318" s="216" t="s">
        <v>31</v>
      </c>
      <c r="AB318" s="216"/>
      <c r="AC318" s="216"/>
    </row>
    <row r="319" spans="1:43">
      <c r="H319" s="216"/>
      <c r="I319" s="216"/>
      <c r="J319" s="216"/>
      <c r="V319" s="17"/>
      <c r="AA319" s="216"/>
      <c r="AB319" s="216"/>
      <c r="AC319" s="216"/>
    </row>
    <row r="320" spans="1:43">
      <c r="V320" s="17"/>
    </row>
    <row r="321" spans="2:41">
      <c r="V321" s="17"/>
    </row>
    <row r="322" spans="2:41" ht="23.25">
      <c r="B322" s="24" t="s">
        <v>65</v>
      </c>
      <c r="V322" s="17"/>
      <c r="X322" s="22" t="s">
        <v>65</v>
      </c>
    </row>
    <row r="323" spans="2:41" ht="23.25">
      <c r="B323" s="23" t="s">
        <v>32</v>
      </c>
      <c r="C323" s="20">
        <f>IF(X278="PAGADO",0,Y283)</f>
        <v>-557.68999999999994</v>
      </c>
      <c r="E323" s="217" t="s">
        <v>308</v>
      </c>
      <c r="F323" s="217"/>
      <c r="G323" s="217"/>
      <c r="H323" s="217"/>
      <c r="V323" s="17"/>
      <c r="X323" s="23" t="s">
        <v>32</v>
      </c>
      <c r="Y323" s="20">
        <f>IF(B1056="PAGADO",0,C328)</f>
        <v>-324.73999999999978</v>
      </c>
      <c r="AA323" s="217" t="s">
        <v>308</v>
      </c>
      <c r="AB323" s="217"/>
      <c r="AC323" s="217"/>
      <c r="AD323" s="217"/>
    </row>
    <row r="324" spans="2:41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>
      <c r="C325" s="20"/>
      <c r="E325" s="4">
        <v>45000</v>
      </c>
      <c r="F325" s="3" t="s">
        <v>498</v>
      </c>
      <c r="G325" s="3" t="s">
        <v>106</v>
      </c>
      <c r="H325" s="5">
        <v>320</v>
      </c>
      <c r="I325" t="s">
        <v>376</v>
      </c>
      <c r="N325" s="25">
        <v>45033</v>
      </c>
      <c r="O325" s="3" t="s">
        <v>431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323</v>
      </c>
      <c r="AC325" s="3" t="s">
        <v>672</v>
      </c>
      <c r="AD325" s="3">
        <v>150</v>
      </c>
      <c r="AE325" s="18" t="s">
        <v>673</v>
      </c>
      <c r="AJ325" s="25"/>
      <c r="AK325" s="3"/>
      <c r="AL325" s="3"/>
      <c r="AM325" s="3"/>
      <c r="AN325" s="18"/>
      <c r="AO325" s="3"/>
    </row>
    <row r="326" spans="2:41">
      <c r="B326" s="1" t="s">
        <v>24</v>
      </c>
      <c r="C326" s="19">
        <f>IF(C323&gt;0,C323+C324,C324)</f>
        <v>4030</v>
      </c>
      <c r="E326" s="4">
        <v>45004</v>
      </c>
      <c r="F326" s="3" t="s">
        <v>494</v>
      </c>
      <c r="G326" s="3" t="s">
        <v>331</v>
      </c>
      <c r="H326" s="5">
        <v>310</v>
      </c>
      <c r="I326" t="s">
        <v>376</v>
      </c>
      <c r="N326" s="25">
        <v>45035</v>
      </c>
      <c r="O326" s="3" t="s">
        <v>431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672</v>
      </c>
      <c r="AD326" s="5">
        <v>170</v>
      </c>
      <c r="AE326" s="3" t="s">
        <v>673</v>
      </c>
      <c r="AJ326" s="25"/>
      <c r="AK326" s="3"/>
      <c r="AL326" s="3"/>
      <c r="AM326" s="3"/>
      <c r="AN326" s="18"/>
      <c r="AO326" s="3"/>
    </row>
    <row r="327" spans="2:41">
      <c r="B327" s="1" t="s">
        <v>9</v>
      </c>
      <c r="C327" s="20">
        <f>C351</f>
        <v>4354.74</v>
      </c>
      <c r="E327" s="4">
        <v>45012</v>
      </c>
      <c r="F327" s="3" t="s">
        <v>494</v>
      </c>
      <c r="G327" s="3" t="s">
        <v>644</v>
      </c>
      <c r="H327" s="5">
        <v>340</v>
      </c>
      <c r="I327" t="s">
        <v>376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672</v>
      </c>
      <c r="AD327" s="5">
        <v>170</v>
      </c>
      <c r="AE327" s="3" t="s">
        <v>689</v>
      </c>
      <c r="AJ327" s="3"/>
      <c r="AK327" s="3"/>
      <c r="AL327" s="3"/>
      <c r="AM327" s="3"/>
      <c r="AN327" s="18"/>
      <c r="AO327" s="3"/>
    </row>
    <row r="328" spans="2:41">
      <c r="B328" s="6" t="s">
        <v>26</v>
      </c>
      <c r="C328" s="21">
        <f>C326-C327</f>
        <v>-324.73999999999978</v>
      </c>
      <c r="E328" s="4">
        <v>45008</v>
      </c>
      <c r="F328" s="3" t="s">
        <v>494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>
      <c r="B329" s="6"/>
      <c r="C329" s="7"/>
      <c r="E329" s="4">
        <v>45029</v>
      </c>
      <c r="F329" s="3" t="s">
        <v>323</v>
      </c>
      <c r="G329" s="3" t="s">
        <v>89</v>
      </c>
      <c r="H329" s="5">
        <v>150</v>
      </c>
      <c r="I329" t="s">
        <v>376</v>
      </c>
      <c r="N329" s="3"/>
      <c r="O329" s="3"/>
      <c r="P329" s="3"/>
      <c r="Q329" s="3"/>
      <c r="R329" s="18"/>
      <c r="S329" s="3"/>
      <c r="V329" s="17"/>
      <c r="X329" s="219" t="str">
        <f>IF(Y328&lt;0,"NO PAGAR","COBRAR'")</f>
        <v>NO PAGAR</v>
      </c>
      <c r="Y329" s="219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>
      <c r="B330" s="219" t="str">
        <f>IF(C328&lt;0,"NO PAGAR","COBRAR'")</f>
        <v>NO PAGAR</v>
      </c>
      <c r="C330" s="219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>
      <c r="B331" s="210" t="s">
        <v>9</v>
      </c>
      <c r="C331" s="211"/>
      <c r="E331" s="4">
        <v>44980</v>
      </c>
      <c r="F331" s="3" t="s">
        <v>138</v>
      </c>
      <c r="G331" s="3" t="s">
        <v>152</v>
      </c>
      <c r="H331" s="5">
        <v>190</v>
      </c>
      <c r="I331" t="s">
        <v>376</v>
      </c>
      <c r="N331" s="3"/>
      <c r="O331" s="3"/>
      <c r="P331" s="3"/>
      <c r="Q331" s="3"/>
      <c r="R331" s="18"/>
      <c r="S331" s="3"/>
      <c r="V331" s="17"/>
      <c r="X331" s="210" t="s">
        <v>9</v>
      </c>
      <c r="Y331" s="211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645</v>
      </c>
      <c r="H333" s="5">
        <v>170</v>
      </c>
      <c r="I333" t="s">
        <v>376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>
      <c r="B334" s="11" t="s">
        <v>11</v>
      </c>
      <c r="C334" s="10"/>
      <c r="E334" s="4" t="s">
        <v>646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>
      <c r="B335" s="11" t="s">
        <v>12</v>
      </c>
      <c r="C335" s="10"/>
      <c r="E335" s="4">
        <v>45007</v>
      </c>
      <c r="F335" s="3" t="s">
        <v>194</v>
      </c>
      <c r="G335" s="3" t="s">
        <v>377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376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11" t="s">
        <v>14</v>
      </c>
      <c r="C337" s="10"/>
      <c r="E337" s="4">
        <v>44964</v>
      </c>
      <c r="F337" s="3" t="s">
        <v>663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15</v>
      </c>
      <c r="C338" s="10"/>
      <c r="E338" s="4">
        <v>45033</v>
      </c>
      <c r="F338" s="3" t="s">
        <v>353</v>
      </c>
      <c r="G338" s="3" t="s">
        <v>141</v>
      </c>
      <c r="H338" s="5">
        <v>150</v>
      </c>
      <c r="I338" t="s">
        <v>376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669</v>
      </c>
      <c r="C339" s="10">
        <v>47.05</v>
      </c>
      <c r="E339" s="4">
        <v>45034</v>
      </c>
      <c r="F339" s="3" t="s">
        <v>353</v>
      </c>
      <c r="G339" s="3" t="s">
        <v>89</v>
      </c>
      <c r="H339" s="5">
        <v>140</v>
      </c>
      <c r="I339" t="s">
        <v>376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212" t="s">
        <v>7</v>
      </c>
      <c r="AB339" s="213"/>
      <c r="AC339" s="214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>
      <c r="B340" s="11" t="s">
        <v>17</v>
      </c>
      <c r="C340" s="10"/>
      <c r="E340" s="212" t="s">
        <v>7</v>
      </c>
      <c r="F340" s="213"/>
      <c r="G340" s="214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693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>
      <c r="B341" s="12"/>
      <c r="C341" s="10"/>
      <c r="E341" s="13"/>
      <c r="F341" s="13"/>
      <c r="G341" s="13"/>
      <c r="N341" s="212" t="s">
        <v>7</v>
      </c>
      <c r="O341" s="213"/>
      <c r="P341" s="213"/>
      <c r="Q341" s="214"/>
      <c r="R341" s="18">
        <f>SUM(R325:R340)</f>
        <v>3750</v>
      </c>
      <c r="S341" s="3"/>
      <c r="V341" s="17"/>
      <c r="X341" s="12"/>
      <c r="Y341" s="10"/>
      <c r="AJ341" s="212" t="s">
        <v>7</v>
      </c>
      <c r="AK341" s="213"/>
      <c r="AL341" s="213"/>
      <c r="AM341" s="214"/>
      <c r="AN341" s="18">
        <f>SUM(AN325:AN340)</f>
        <v>0</v>
      </c>
      <c r="AO341" s="3"/>
    </row>
    <row r="342" spans="2:41">
      <c r="B342" s="12"/>
      <c r="C342" s="10"/>
      <c r="V342" s="17"/>
      <c r="X342" s="11"/>
      <c r="Y342" s="10"/>
    </row>
    <row r="343" spans="2:41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>
      <c r="B344" s="12"/>
      <c r="C344" s="10"/>
      <c r="V344" s="17"/>
      <c r="AA344" s="1" t="s">
        <v>19</v>
      </c>
    </row>
    <row r="345" spans="2:41">
      <c r="B345" s="12"/>
      <c r="C345" s="10"/>
      <c r="E345" s="14"/>
      <c r="V345" s="17"/>
    </row>
    <row r="346" spans="2:41">
      <c r="B346" s="12"/>
      <c r="C346" s="10"/>
      <c r="V346" s="17"/>
    </row>
    <row r="347" spans="2:41">
      <c r="B347" s="12"/>
      <c r="C347" s="10"/>
      <c r="V347" s="17"/>
    </row>
    <row r="348" spans="2:41">
      <c r="B348" s="12"/>
      <c r="C348" s="10"/>
      <c r="V348" s="17"/>
    </row>
    <row r="349" spans="2:41">
      <c r="B349" s="12"/>
      <c r="C349" s="10"/>
      <c r="V349" s="17"/>
    </row>
    <row r="350" spans="2:41">
      <c r="B350" s="11"/>
      <c r="C350" s="10"/>
      <c r="V350" s="17"/>
    </row>
    <row r="351" spans="2:41">
      <c r="B351" s="15" t="s">
        <v>18</v>
      </c>
      <c r="C351" s="16">
        <f>SUM(C332:C350)</f>
        <v>4354.74</v>
      </c>
      <c r="D351" t="s">
        <v>22</v>
      </c>
      <c r="V351" s="17"/>
    </row>
    <row r="352" spans="2:41">
      <c r="E352" t="s">
        <v>21</v>
      </c>
      <c r="V352" s="17"/>
    </row>
    <row r="353" spans="5:31">
      <c r="E353" s="1" t="s">
        <v>19</v>
      </c>
      <c r="V353" s="17"/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 ht="9" customHeight="1">
      <c r="V365" s="17"/>
    </row>
    <row r="366" spans="5:31" ht="21" customHeight="1">
      <c r="I366" s="75"/>
      <c r="J366" s="75"/>
      <c r="V366" s="17"/>
    </row>
    <row r="367" spans="5:31" ht="29.25" customHeight="1">
      <c r="H367" s="75" t="s">
        <v>28</v>
      </c>
      <c r="I367" s="75"/>
      <c r="J367" s="75"/>
      <c r="V367" s="17"/>
    </row>
    <row r="368" spans="5:31" ht="26.25">
      <c r="H368" s="75"/>
      <c r="V368" s="17"/>
      <c r="X368" s="229" t="s">
        <v>64</v>
      </c>
      <c r="AC368" s="223" t="s">
        <v>29</v>
      </c>
      <c r="AD368" s="223"/>
      <c r="AE368" s="223"/>
    </row>
    <row r="369" spans="2:41">
      <c r="V369" s="17"/>
      <c r="X369" s="229"/>
      <c r="AC369" s="223"/>
      <c r="AD369" s="223"/>
      <c r="AE369" s="223"/>
    </row>
    <row r="370" spans="2:41" ht="23.25">
      <c r="B370" s="22" t="s">
        <v>64</v>
      </c>
      <c r="V370" s="17"/>
      <c r="X370" s="229"/>
      <c r="AC370" s="223"/>
      <c r="AD370" s="223"/>
      <c r="AE370" s="223"/>
    </row>
    <row r="371" spans="2:41" ht="23.2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217" t="s">
        <v>308</v>
      </c>
      <c r="AB371" s="217"/>
      <c r="AC371" s="217"/>
      <c r="AD371" s="217"/>
    </row>
    <row r="372" spans="2:41" ht="23.25">
      <c r="B372" s="1" t="s">
        <v>0</v>
      </c>
      <c r="C372" s="19">
        <f>H388</f>
        <v>590</v>
      </c>
      <c r="E372" s="217" t="s">
        <v>308</v>
      </c>
      <c r="F372" s="217"/>
      <c r="G372" s="217"/>
      <c r="H372" s="217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89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511</v>
      </c>
      <c r="AL373" s="3">
        <v>500</v>
      </c>
      <c r="AM373" s="3"/>
      <c r="AN373" s="18">
        <v>500</v>
      </c>
      <c r="AO373" s="3"/>
    </row>
    <row r="374" spans="2:41">
      <c r="B374" s="1" t="s">
        <v>24</v>
      </c>
      <c r="C374" s="19">
        <f>IF(C371&gt;0,C371+C372,C372)</f>
        <v>590</v>
      </c>
      <c r="E374" s="4">
        <v>45020</v>
      </c>
      <c r="F374" s="3" t="s">
        <v>706</v>
      </c>
      <c r="G374" s="3" t="s">
        <v>707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752</v>
      </c>
      <c r="AL374" s="3">
        <v>200</v>
      </c>
      <c r="AM374" s="3"/>
      <c r="AN374" s="18">
        <v>200</v>
      </c>
      <c r="AO374" s="3"/>
    </row>
    <row r="375" spans="2:41">
      <c r="B375" s="1" t="s">
        <v>9</v>
      </c>
      <c r="C375" s="20">
        <f>C392</f>
        <v>348.98999999999978</v>
      </c>
      <c r="E375" s="4">
        <v>45019</v>
      </c>
      <c r="F375" s="3" t="s">
        <v>706</v>
      </c>
      <c r="G375" s="3" t="s">
        <v>707</v>
      </c>
      <c r="H375" s="5">
        <v>90</v>
      </c>
      <c r="I375" t="s">
        <v>376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376</v>
      </c>
      <c r="AJ375" s="25">
        <v>45056</v>
      </c>
      <c r="AK375" s="3" t="s">
        <v>765</v>
      </c>
      <c r="AL375" s="3"/>
      <c r="AM375" s="3"/>
      <c r="AN375" s="18">
        <v>58.92</v>
      </c>
      <c r="AO375" s="3"/>
    </row>
    <row r="376" spans="2:41">
      <c r="B376" s="6" t="s">
        <v>25</v>
      </c>
      <c r="C376" s="21">
        <f>C374-C375</f>
        <v>241.01000000000022</v>
      </c>
      <c r="E376" s="4">
        <v>44973</v>
      </c>
      <c r="F376" s="3" t="s">
        <v>708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376</v>
      </c>
      <c r="AJ376" s="25">
        <v>45056</v>
      </c>
      <c r="AK376" s="3" t="s">
        <v>766</v>
      </c>
      <c r="AL376" s="3"/>
      <c r="AM376" s="3"/>
      <c r="AN376" s="18">
        <v>58.92</v>
      </c>
      <c r="AO376" s="3"/>
    </row>
    <row r="377" spans="2:41" ht="26.25">
      <c r="B377" s="218" t="str">
        <f>IF(C376&lt;0,"NO PAGAR","COBRAR")</f>
        <v>COBRAR</v>
      </c>
      <c r="C377" s="218"/>
      <c r="E377" s="4">
        <v>44981</v>
      </c>
      <c r="F377" s="3" t="s">
        <v>709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218" t="str">
        <f>IF(Y376&lt;0,"NO PAGAR","COBRAR")</f>
        <v>NO PAGAR</v>
      </c>
      <c r="Y377" s="218"/>
      <c r="AA377" s="4">
        <v>45028</v>
      </c>
      <c r="AB377" s="3" t="s">
        <v>725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>
      <c r="B378" s="210" t="s">
        <v>9</v>
      </c>
      <c r="C378" s="211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210" t="s">
        <v>9</v>
      </c>
      <c r="Y378" s="211"/>
      <c r="AA378" s="4">
        <v>45002</v>
      </c>
      <c r="AB378" s="3" t="s">
        <v>727</v>
      </c>
      <c r="AC378" s="3" t="s">
        <v>728</v>
      </c>
      <c r="AD378" s="5">
        <v>190</v>
      </c>
      <c r="AE378" s="3" t="s">
        <v>376</v>
      </c>
      <c r="AJ378" s="3"/>
      <c r="AK378" s="3"/>
      <c r="AL378" s="3"/>
      <c r="AM378" s="3"/>
      <c r="AN378" s="18"/>
      <c r="AO378" s="3"/>
    </row>
    <row r="379" spans="2:41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376</v>
      </c>
      <c r="AJ379" s="3"/>
      <c r="AK379" s="3"/>
      <c r="AL379" s="3"/>
      <c r="AM379" s="3"/>
      <c r="AN379" s="18"/>
      <c r="AO379" s="3"/>
    </row>
    <row r="380" spans="2:41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753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753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753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212" t="s">
        <v>7</v>
      </c>
      <c r="AK383" s="213"/>
      <c r="AL383" s="213"/>
      <c r="AM383" s="214"/>
      <c r="AN383" s="18">
        <f>SUM(AN373:AN382)</f>
        <v>817.83999999999992</v>
      </c>
      <c r="AO383" s="3"/>
    </row>
    <row r="384" spans="2:41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762</v>
      </c>
      <c r="Y384" s="10">
        <v>98.62</v>
      </c>
      <c r="AA384" s="4"/>
      <c r="AB384" s="3"/>
      <c r="AC384" s="3"/>
      <c r="AD384" s="5"/>
      <c r="AE384" s="3"/>
    </row>
    <row r="385" spans="2:44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738</v>
      </c>
      <c r="Y386" s="10">
        <v>18.02</v>
      </c>
      <c r="AA386" s="4"/>
      <c r="AB386" s="3"/>
      <c r="AC386" s="3"/>
      <c r="AD386" s="5"/>
      <c r="AE386" s="3"/>
      <c r="AH386" s="65" t="s">
        <v>468</v>
      </c>
      <c r="AI386" s="100">
        <v>24363</v>
      </c>
      <c r="AJ386" s="67" t="s">
        <v>673</v>
      </c>
      <c r="AK386" s="68">
        <v>45035</v>
      </c>
      <c r="AL386" s="65">
        <v>1724600125</v>
      </c>
      <c r="AM386" s="65" t="s">
        <v>62</v>
      </c>
      <c r="AN386" s="107" t="s">
        <v>474</v>
      </c>
      <c r="AO386" s="65">
        <v>9999</v>
      </c>
      <c r="AP386" s="69">
        <v>57.143000000000001</v>
      </c>
      <c r="AQ386" s="69">
        <v>100</v>
      </c>
    </row>
    <row r="387" spans="2:44" ht="15.75" customHeight="1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212" t="s">
        <v>7</v>
      </c>
      <c r="AB387" s="213"/>
      <c r="AC387" s="214"/>
      <c r="AD387" s="5">
        <f>SUM(AD373:AD386)</f>
        <v>1950</v>
      </c>
      <c r="AE387" s="3"/>
      <c r="AH387" s="60" t="s">
        <v>468</v>
      </c>
      <c r="AI387" s="99">
        <v>24591</v>
      </c>
      <c r="AJ387" s="62" t="s">
        <v>673</v>
      </c>
      <c r="AK387" s="63">
        <v>45042</v>
      </c>
      <c r="AL387" s="60">
        <v>1753640125</v>
      </c>
      <c r="AM387" s="60" t="s">
        <v>748</v>
      </c>
      <c r="AN387" s="106" t="s">
        <v>474</v>
      </c>
      <c r="AO387" s="60">
        <v>9999</v>
      </c>
      <c r="AP387" s="64">
        <v>51.426000000000002</v>
      </c>
      <c r="AQ387" s="64">
        <v>90</v>
      </c>
    </row>
    <row r="388" spans="2:44" ht="17.25" customHeight="1">
      <c r="B388" s="12"/>
      <c r="C388" s="10"/>
      <c r="E388" s="212" t="s">
        <v>7</v>
      </c>
      <c r="F388" s="213"/>
      <c r="G388" s="214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5" t="s">
        <v>468</v>
      </c>
      <c r="AI388" s="100">
        <v>24362</v>
      </c>
      <c r="AJ388" s="67" t="s">
        <v>749</v>
      </c>
      <c r="AK388" s="68">
        <v>45035</v>
      </c>
      <c r="AL388" s="65">
        <v>1724600125</v>
      </c>
      <c r="AM388" s="65" t="s">
        <v>62</v>
      </c>
      <c r="AN388" s="107" t="s">
        <v>474</v>
      </c>
      <c r="AO388" s="65">
        <v>9999</v>
      </c>
      <c r="AP388" s="69">
        <v>94.284000000000006</v>
      </c>
      <c r="AQ388" s="69">
        <v>165</v>
      </c>
    </row>
    <row r="389" spans="2:44" ht="18" customHeight="1">
      <c r="B389" s="12"/>
      <c r="C389" s="10"/>
      <c r="E389" s="13"/>
      <c r="F389" s="13"/>
      <c r="G389" s="13"/>
      <c r="N389" s="212" t="s">
        <v>7</v>
      </c>
      <c r="O389" s="213"/>
      <c r="P389" s="213"/>
      <c r="Q389" s="214"/>
      <c r="R389" s="18">
        <f>SUM(R373:R388)</f>
        <v>0</v>
      </c>
      <c r="S389" s="3"/>
      <c r="V389" s="17"/>
      <c r="X389" s="12"/>
      <c r="Y389" s="10"/>
      <c r="AH389" s="60" t="s">
        <v>468</v>
      </c>
      <c r="AI389" s="99">
        <v>24593</v>
      </c>
      <c r="AJ389" s="62" t="s">
        <v>749</v>
      </c>
      <c r="AK389" s="63">
        <v>45042</v>
      </c>
      <c r="AL389" s="60">
        <v>1724600125</v>
      </c>
      <c r="AM389" s="60" t="s">
        <v>62</v>
      </c>
      <c r="AN389" s="106" t="s">
        <v>474</v>
      </c>
      <c r="AO389" s="60">
        <v>9999</v>
      </c>
      <c r="AP389" s="64">
        <v>94.287000000000006</v>
      </c>
      <c r="AQ389" s="64">
        <v>165</v>
      </c>
    </row>
    <row r="390" spans="2:44" ht="17.25" customHeight="1">
      <c r="B390" s="12"/>
      <c r="C390" s="10"/>
      <c r="V390" s="17"/>
      <c r="X390" s="12"/>
      <c r="Y390" s="10"/>
      <c r="AH390" s="65" t="s">
        <v>468</v>
      </c>
      <c r="AI390" s="100">
        <v>24371</v>
      </c>
      <c r="AJ390" s="67" t="s">
        <v>689</v>
      </c>
      <c r="AK390" s="68">
        <v>45035</v>
      </c>
      <c r="AL390" s="65">
        <v>924011786</v>
      </c>
      <c r="AM390" s="65" t="s">
        <v>750</v>
      </c>
      <c r="AN390" s="107" t="s">
        <v>474</v>
      </c>
      <c r="AO390" s="65">
        <v>12345</v>
      </c>
      <c r="AP390" s="69">
        <v>81.319000000000003</v>
      </c>
      <c r="AQ390" s="69">
        <v>142.31</v>
      </c>
    </row>
    <row r="391" spans="2:44" ht="17.25" customHeight="1">
      <c r="B391" s="11"/>
      <c r="C391" s="10"/>
      <c r="V391" s="17"/>
      <c r="X391" s="11"/>
      <c r="Y391" s="10"/>
      <c r="AA391" t="s">
        <v>22</v>
      </c>
      <c r="AB391" t="s">
        <v>21</v>
      </c>
      <c r="AH391" s="60" t="s">
        <v>468</v>
      </c>
      <c r="AI391" s="99">
        <v>24524</v>
      </c>
      <c r="AJ391" s="62" t="s">
        <v>689</v>
      </c>
      <c r="AK391" s="63">
        <v>45040</v>
      </c>
      <c r="AL391" s="60">
        <v>924011786</v>
      </c>
      <c r="AM391" s="60" t="s">
        <v>750</v>
      </c>
      <c r="AN391" s="106" t="s">
        <v>474</v>
      </c>
      <c r="AO391" s="60">
        <v>12345</v>
      </c>
      <c r="AP391" s="64">
        <v>57.143000000000001</v>
      </c>
      <c r="AQ391" s="64">
        <v>100</v>
      </c>
      <c r="AR391" s="101"/>
    </row>
    <row r="392" spans="2:44" ht="15.75" customHeight="1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5" t="s">
        <v>468</v>
      </c>
      <c r="AI392" s="100">
        <v>24597</v>
      </c>
      <c r="AJ392" s="67" t="s">
        <v>689</v>
      </c>
      <c r="AK392" s="68">
        <v>45042</v>
      </c>
      <c r="AL392" s="65">
        <v>924011786</v>
      </c>
      <c r="AM392" s="65" t="s">
        <v>751</v>
      </c>
      <c r="AN392" s="107" t="s">
        <v>474</v>
      </c>
      <c r="AO392" s="65">
        <v>9999</v>
      </c>
      <c r="AP392" s="69">
        <v>50.348999999999997</v>
      </c>
      <c r="AQ392" s="69">
        <v>88.11</v>
      </c>
      <c r="AR392" s="101"/>
    </row>
    <row r="393" spans="2:44" ht="15.75" customHeight="1">
      <c r="D393" t="s">
        <v>22</v>
      </c>
      <c r="E393" t="s">
        <v>21</v>
      </c>
      <c r="V393" s="17"/>
      <c r="AH393" s="60" t="s">
        <v>468</v>
      </c>
      <c r="AI393" s="99">
        <v>24598</v>
      </c>
      <c r="AJ393" s="62" t="s">
        <v>689</v>
      </c>
      <c r="AK393" s="63">
        <v>45042</v>
      </c>
      <c r="AL393" s="60">
        <v>924011786</v>
      </c>
      <c r="AM393" s="60" t="s">
        <v>751</v>
      </c>
      <c r="AN393" s="106" t="s">
        <v>474</v>
      </c>
      <c r="AO393" s="60">
        <v>999</v>
      </c>
      <c r="AP393" s="64">
        <v>7.1420000000000003</v>
      </c>
      <c r="AQ393" s="64">
        <v>12.5</v>
      </c>
      <c r="AR393" s="101"/>
    </row>
    <row r="394" spans="2:44">
      <c r="E394" s="1" t="s">
        <v>19</v>
      </c>
      <c r="V394" s="17"/>
      <c r="AH394" s="59"/>
      <c r="AI394" s="59"/>
      <c r="AJ394" s="59"/>
      <c r="AK394" s="59"/>
      <c r="AL394" s="59"/>
      <c r="AM394" s="59"/>
      <c r="AN394" s="59"/>
      <c r="AO394" s="59"/>
      <c r="AP394" s="59"/>
      <c r="AQ394" s="59">
        <f>SUM(AQ386:AQ393)</f>
        <v>862.92</v>
      </c>
      <c r="AR394" s="101"/>
    </row>
    <row r="395" spans="2:44">
      <c r="V395" s="17"/>
      <c r="AR395" s="101"/>
    </row>
    <row r="396" spans="2:44">
      <c r="V396" s="17"/>
      <c r="AR396" s="101"/>
    </row>
    <row r="397" spans="2:44">
      <c r="V397" s="17"/>
      <c r="AR397" s="101"/>
    </row>
    <row r="398" spans="2:44">
      <c r="V398" s="17"/>
      <c r="AR398" s="101"/>
    </row>
    <row r="399" spans="2:44">
      <c r="V399" s="17"/>
    </row>
    <row r="400" spans="2:44">
      <c r="V400" s="17"/>
    </row>
    <row r="401" spans="1:4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>
      <c r="V404" s="17"/>
    </row>
    <row r="405" spans="1:43" ht="27" customHeight="1">
      <c r="H405" s="75" t="s">
        <v>30</v>
      </c>
      <c r="I405" s="75"/>
      <c r="J405" s="75"/>
      <c r="V405" s="17"/>
      <c r="AA405" s="216" t="s">
        <v>31</v>
      </c>
      <c r="AB405" s="216"/>
      <c r="AC405" s="216"/>
    </row>
    <row r="406" spans="1:43" ht="15" customHeight="1">
      <c r="H406" s="75"/>
      <c r="I406" s="75"/>
      <c r="J406" s="75"/>
      <c r="V406" s="17"/>
      <c r="AA406" s="216"/>
      <c r="AB406" s="216"/>
      <c r="AC406" s="216"/>
    </row>
    <row r="407" spans="1:43">
      <c r="V407" s="17"/>
    </row>
    <row r="408" spans="1:43">
      <c r="V408" s="17"/>
    </row>
    <row r="409" spans="1:43" ht="23.25">
      <c r="B409" s="24" t="s">
        <v>64</v>
      </c>
      <c r="V409" s="17"/>
      <c r="X409" s="22" t="s">
        <v>64</v>
      </c>
    </row>
    <row r="410" spans="1:43" ht="23.25">
      <c r="B410" s="23" t="s">
        <v>156</v>
      </c>
      <c r="C410" s="20">
        <f>IF(X371="PAGADO",0,Y376)</f>
        <v>-22.400000000000091</v>
      </c>
      <c r="E410" s="217" t="s">
        <v>62</v>
      </c>
      <c r="F410" s="217"/>
      <c r="G410" s="217"/>
      <c r="H410" s="217"/>
      <c r="V410" s="17"/>
      <c r="X410" s="23" t="s">
        <v>82</v>
      </c>
      <c r="Y410" s="20">
        <f>IF(B410="PAGADO",0,C415)</f>
        <v>0</v>
      </c>
      <c r="AA410" s="217" t="s">
        <v>142</v>
      </c>
      <c r="AB410" s="217"/>
      <c r="AC410" s="217"/>
      <c r="AD410" s="217"/>
    </row>
    <row r="411" spans="1:43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511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845</v>
      </c>
      <c r="AD412" s="5">
        <v>170</v>
      </c>
      <c r="AE412" t="s">
        <v>136</v>
      </c>
      <c r="AJ412" s="25">
        <v>45069</v>
      </c>
      <c r="AK412" s="3" t="s">
        <v>857</v>
      </c>
      <c r="AL412" s="3"/>
      <c r="AM412" s="3"/>
      <c r="AN412" s="18">
        <v>60</v>
      </c>
      <c r="AO412" s="3"/>
    </row>
    <row r="413" spans="1:43">
      <c r="B413" s="1" t="s">
        <v>24</v>
      </c>
      <c r="C413" s="19">
        <f>IF(C410&gt;0,C410+C411,C411)</f>
        <v>4560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376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376</v>
      </c>
      <c r="AJ413" s="25">
        <v>45070</v>
      </c>
      <c r="AK413" s="3" t="s">
        <v>702</v>
      </c>
      <c r="AL413" s="3"/>
      <c r="AM413" s="3"/>
      <c r="AN413" s="18">
        <v>300</v>
      </c>
      <c r="AO413" s="3"/>
    </row>
    <row r="414" spans="1:43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800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>
      <c r="B415" s="6" t="s">
        <v>26</v>
      </c>
      <c r="C415" s="21">
        <f>C413-C414</f>
        <v>2297.3999999999996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376</v>
      </c>
      <c r="N415" s="25">
        <v>45063</v>
      </c>
      <c r="O415" s="3" t="s">
        <v>801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802</v>
      </c>
      <c r="P416" s="3"/>
      <c r="Q416" s="3"/>
      <c r="R416" s="18">
        <v>78.400000000000006</v>
      </c>
      <c r="S416" s="3"/>
      <c r="V416" s="17"/>
      <c r="X416" s="219" t="str">
        <f>IF(Y415&lt;0,"NO PAGAR","COBRAR'")</f>
        <v>COBRAR'</v>
      </c>
      <c r="Y416" s="219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376</v>
      </c>
      <c r="AJ416" s="3"/>
      <c r="AK416" s="3"/>
      <c r="AL416" s="3"/>
      <c r="AM416" s="3"/>
      <c r="AN416" s="18"/>
      <c r="AO416" s="3"/>
    </row>
    <row r="417" spans="2:41" ht="23.25">
      <c r="B417" s="219" t="str">
        <f>IF(C415&lt;0,"NO PAGAR","COBRAR'")</f>
        <v>COBRAR'</v>
      </c>
      <c r="C417" s="219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807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376</v>
      </c>
      <c r="AJ417" s="3"/>
      <c r="AK417" s="3"/>
      <c r="AL417" s="3"/>
      <c r="AM417" s="3"/>
      <c r="AN417" s="18"/>
      <c r="AO417" s="3"/>
    </row>
    <row r="418" spans="2:41">
      <c r="B418" s="210" t="s">
        <v>9</v>
      </c>
      <c r="C418" s="211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210" t="s">
        <v>9</v>
      </c>
      <c r="Y418" s="211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1" t="s">
        <v>10</v>
      </c>
      <c r="C420" s="10">
        <f>R428</f>
        <v>2240.2000000000003</v>
      </c>
      <c r="E420" s="4">
        <v>45020</v>
      </c>
      <c r="F420" s="3" t="s">
        <v>329</v>
      </c>
      <c r="G420" s="3" t="s">
        <v>331</v>
      </c>
      <c r="H420" s="5">
        <v>315</v>
      </c>
      <c r="I420" t="s">
        <v>376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1" t="s">
        <v>11</v>
      </c>
      <c r="C421" s="10"/>
      <c r="E421" s="4">
        <v>45025</v>
      </c>
      <c r="F421" s="3" t="s">
        <v>329</v>
      </c>
      <c r="G421" s="3" t="s">
        <v>106</v>
      </c>
      <c r="H421" s="5">
        <v>285</v>
      </c>
      <c r="I421" t="s">
        <v>376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1" t="s">
        <v>12</v>
      </c>
      <c r="C422" s="10"/>
      <c r="E422" s="4">
        <v>45026</v>
      </c>
      <c r="F422" s="3" t="s">
        <v>329</v>
      </c>
      <c r="G422" s="3" t="s">
        <v>106</v>
      </c>
      <c r="H422" s="5">
        <v>285</v>
      </c>
      <c r="I422" t="s">
        <v>376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212" t="s">
        <v>7</v>
      </c>
      <c r="AK422" s="213"/>
      <c r="AL422" s="213"/>
      <c r="AM422" s="214"/>
      <c r="AN422" s="18">
        <f>SUM(AN412:AN421)</f>
        <v>360</v>
      </c>
      <c r="AO422" s="3"/>
    </row>
    <row r="423" spans="2:41">
      <c r="B423" s="11" t="s">
        <v>13</v>
      </c>
      <c r="C423" s="10"/>
      <c r="E423" s="4">
        <v>45000</v>
      </c>
      <c r="F423" s="3" t="s">
        <v>284</v>
      </c>
      <c r="G423" s="3" t="s">
        <v>331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>
      <c r="B424" s="11" t="s">
        <v>14</v>
      </c>
      <c r="C424" s="10"/>
      <c r="E424" s="4">
        <v>45036</v>
      </c>
      <c r="F424" s="3" t="s">
        <v>788</v>
      </c>
      <c r="G424" s="3" t="s">
        <v>789</v>
      </c>
      <c r="H424" s="5">
        <v>360</v>
      </c>
      <c r="I424" t="s">
        <v>790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0" t="s">
        <v>837</v>
      </c>
      <c r="AK424" s="120" t="s">
        <v>689</v>
      </c>
      <c r="AL424" s="120" t="s">
        <v>474</v>
      </c>
      <c r="AM424" s="121">
        <v>180.24</v>
      </c>
      <c r="AN424" s="122">
        <v>102.99299999999999</v>
      </c>
      <c r="AO424" s="122">
        <v>999</v>
      </c>
    </row>
    <row r="425" spans="2:41">
      <c r="B425" s="11" t="s">
        <v>15</v>
      </c>
      <c r="C425" s="10"/>
      <c r="E425" s="4"/>
      <c r="F425" s="3" t="s">
        <v>491</v>
      </c>
      <c r="G425" s="3" t="s">
        <v>811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0" t="s">
        <v>826</v>
      </c>
      <c r="AK425" s="120" t="s">
        <v>673</v>
      </c>
      <c r="AL425" s="120" t="s">
        <v>474</v>
      </c>
      <c r="AM425" s="121">
        <v>90.01</v>
      </c>
      <c r="AN425" s="122">
        <v>51.432000000000002</v>
      </c>
      <c r="AO425" s="122">
        <v>741574</v>
      </c>
    </row>
    <row r="426" spans="2:41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212" t="s">
        <v>7</v>
      </c>
      <c r="AB426" s="213"/>
      <c r="AC426" s="214"/>
      <c r="AD426" s="5">
        <f>SUM(AD412:AD425)</f>
        <v>1880</v>
      </c>
      <c r="AJ426" s="120" t="s">
        <v>828</v>
      </c>
      <c r="AK426" s="120" t="s">
        <v>749</v>
      </c>
      <c r="AL426" s="120" t="s">
        <v>474</v>
      </c>
      <c r="AM426" s="121">
        <v>180</v>
      </c>
      <c r="AN426" s="122">
        <v>102.858</v>
      </c>
      <c r="AO426" s="122">
        <v>61784</v>
      </c>
    </row>
    <row r="427" spans="2:41">
      <c r="B427" s="11" t="s">
        <v>17</v>
      </c>
      <c r="C427" s="10"/>
      <c r="E427" s="4">
        <v>44995</v>
      </c>
      <c r="F427" s="3" t="s">
        <v>812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838</v>
      </c>
      <c r="Y427" s="10">
        <v>1078.26</v>
      </c>
      <c r="AA427" s="13"/>
      <c r="AB427" s="13"/>
      <c r="AC427" s="13"/>
      <c r="AJ427" s="120" t="s">
        <v>828</v>
      </c>
      <c r="AK427" s="120" t="s">
        <v>689</v>
      </c>
      <c r="AL427" s="120" t="s">
        <v>474</v>
      </c>
      <c r="AM427" s="121">
        <v>82</v>
      </c>
      <c r="AN427" s="122">
        <v>46.859000000000002</v>
      </c>
      <c r="AO427" s="122">
        <v>412778</v>
      </c>
    </row>
    <row r="428" spans="2:41">
      <c r="B428" s="12"/>
      <c r="C428" s="10"/>
      <c r="E428" s="4"/>
      <c r="F428" s="3"/>
      <c r="G428" s="3"/>
      <c r="H428" s="5"/>
      <c r="N428" s="212" t="s">
        <v>7</v>
      </c>
      <c r="O428" s="213"/>
      <c r="P428" s="213"/>
      <c r="Q428" s="214"/>
      <c r="R428" s="18">
        <f>SUM(R412:R427)</f>
        <v>2240.2000000000003</v>
      </c>
      <c r="S428" s="3"/>
      <c r="V428" s="17"/>
      <c r="X428" s="12"/>
      <c r="Y428" s="10"/>
      <c r="AJ428" s="120" t="s">
        <v>834</v>
      </c>
      <c r="AK428" s="120" t="s">
        <v>689</v>
      </c>
      <c r="AL428" s="120" t="s">
        <v>474</v>
      </c>
      <c r="AM428" s="121">
        <v>83.01</v>
      </c>
      <c r="AN428" s="122">
        <v>47.436</v>
      </c>
      <c r="AO428" s="122">
        <v>5555</v>
      </c>
    </row>
    <row r="429" spans="2:41">
      <c r="B429" s="12"/>
      <c r="C429" s="10"/>
      <c r="E429" s="4"/>
      <c r="F429" s="3"/>
      <c r="G429" s="3"/>
      <c r="H429" s="5"/>
      <c r="V429" s="17"/>
      <c r="X429" s="12"/>
      <c r="Y429" s="10"/>
      <c r="AJ429" s="120" t="s">
        <v>829</v>
      </c>
      <c r="AK429" s="120" t="s">
        <v>689</v>
      </c>
      <c r="AL429" s="120" t="s">
        <v>474</v>
      </c>
      <c r="AM429" s="121">
        <v>178</v>
      </c>
      <c r="AN429" s="122">
        <v>101.714</v>
      </c>
      <c r="AO429" s="122">
        <v>8596</v>
      </c>
    </row>
    <row r="430" spans="2:41">
      <c r="B430" s="12"/>
      <c r="C430" s="10"/>
      <c r="E430" s="212" t="s">
        <v>7</v>
      </c>
      <c r="F430" s="213"/>
      <c r="G430" s="214"/>
      <c r="H430" s="5">
        <f>SUM(H412:H429)</f>
        <v>4560</v>
      </c>
      <c r="V430" s="17"/>
      <c r="X430" s="12"/>
      <c r="Y430" s="10"/>
      <c r="AJ430" s="120" t="s">
        <v>832</v>
      </c>
      <c r="AK430" s="120" t="s">
        <v>673</v>
      </c>
      <c r="AL430" s="120" t="s">
        <v>474</v>
      </c>
      <c r="AM430" s="121">
        <v>85</v>
      </c>
      <c r="AN430" s="122">
        <v>48.573999999999998</v>
      </c>
      <c r="AO430" s="122">
        <v>78598</v>
      </c>
    </row>
    <row r="431" spans="2:41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0" t="s">
        <v>829</v>
      </c>
      <c r="AK431" s="120" t="s">
        <v>749</v>
      </c>
      <c r="AL431" s="120" t="s">
        <v>474</v>
      </c>
      <c r="AM431" s="121">
        <v>200</v>
      </c>
      <c r="AN431" s="122">
        <v>114.286</v>
      </c>
      <c r="AO431" s="122">
        <v>9999</v>
      </c>
    </row>
    <row r="432" spans="2:41">
      <c r="V432" s="17"/>
      <c r="AA432" s="1" t="s">
        <v>19</v>
      </c>
      <c r="AM432" s="19">
        <f>SUM(AM424:AM431)</f>
        <v>1078.26</v>
      </c>
    </row>
    <row r="433" spans="2:41">
      <c r="V433" s="17"/>
    </row>
    <row r="434" spans="2:41">
      <c r="V434" s="17"/>
    </row>
    <row r="435" spans="2:41">
      <c r="E435" t="s">
        <v>21</v>
      </c>
      <c r="V435" s="17"/>
    </row>
    <row r="436" spans="2:41">
      <c r="E436" s="1" t="s">
        <v>19</v>
      </c>
      <c r="V436" s="17"/>
    </row>
    <row r="437" spans="2:41">
      <c r="V437" s="17"/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  <c r="AC441" s="215" t="s">
        <v>29</v>
      </c>
      <c r="AD441" s="215"/>
      <c r="AE441" s="215"/>
    </row>
    <row r="442" spans="2:41" ht="35.25" customHeight="1">
      <c r="H442" s="75" t="s">
        <v>28</v>
      </c>
      <c r="I442" s="75"/>
      <c r="J442" s="75"/>
      <c r="V442" s="17"/>
      <c r="AC442" s="215"/>
      <c r="AD442" s="215"/>
      <c r="AE442" s="215"/>
    </row>
    <row r="443" spans="2:41" ht="15" customHeight="1">
      <c r="H443" s="75"/>
      <c r="I443" s="75"/>
      <c r="J443" s="75"/>
      <c r="V443" s="17"/>
      <c r="AC443" s="215"/>
      <c r="AD443" s="215"/>
      <c r="AE443" s="215"/>
    </row>
    <row r="444" spans="2:41">
      <c r="V444" s="17"/>
    </row>
    <row r="445" spans="2:41">
      <c r="V445" s="17"/>
    </row>
    <row r="446" spans="2:41" ht="23.2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>
      <c r="B447" s="23" t="s">
        <v>32</v>
      </c>
      <c r="C447" s="20">
        <f>IF(X410="PAGADO",0,Y415)</f>
        <v>0</v>
      </c>
      <c r="E447" s="217" t="s">
        <v>308</v>
      </c>
      <c r="F447" s="217"/>
      <c r="G447" s="217"/>
      <c r="H447" s="217"/>
      <c r="V447" s="17"/>
      <c r="X447" s="23" t="s">
        <v>32</v>
      </c>
      <c r="Y447" s="20">
        <f>IF(B447="PAGADO",0,C452)</f>
        <v>221.34</v>
      </c>
      <c r="AA447" s="217" t="s">
        <v>253</v>
      </c>
      <c r="AB447" s="217"/>
      <c r="AC447" s="217"/>
      <c r="AD447" s="217"/>
      <c r="AJ447" s="25">
        <v>45084</v>
      </c>
      <c r="AK447" s="3" t="s">
        <v>766</v>
      </c>
      <c r="AL447" s="3"/>
      <c r="AM447" s="3"/>
      <c r="AN447" s="18">
        <v>59.13</v>
      </c>
      <c r="AO447" s="3"/>
    </row>
    <row r="448" spans="2:41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887</v>
      </c>
      <c r="AL448" s="3"/>
      <c r="AM448" s="3"/>
      <c r="AN448" s="18">
        <v>59.13</v>
      </c>
      <c r="AO448" s="3"/>
    </row>
    <row r="449" spans="2:42">
      <c r="C449" s="20"/>
      <c r="E449" s="4">
        <v>45014</v>
      </c>
      <c r="F449" s="3" t="s">
        <v>870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880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>
      <c r="B453" s="218" t="str">
        <f>IF(C452&lt;0,"NO PAGAR","COBRAR")</f>
        <v>COBRAR</v>
      </c>
      <c r="C453" s="218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218" t="str">
        <f>IF(Y452&lt;0,"NO PAGAR","COBRAR")</f>
        <v>NO PAGAR</v>
      </c>
      <c r="Y453" s="218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>
      <c r="B454" s="210" t="s">
        <v>9</v>
      </c>
      <c r="C454" s="211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210" t="s">
        <v>9</v>
      </c>
      <c r="Y454" s="211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883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>
      <c r="B462" s="11" t="s">
        <v>865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>
      <c r="B463" s="11" t="s">
        <v>17</v>
      </c>
      <c r="C463" s="10"/>
      <c r="E463" s="212" t="s">
        <v>7</v>
      </c>
      <c r="F463" s="213"/>
      <c r="G463" s="214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912</v>
      </c>
      <c r="Y463" s="10">
        <f>AN473</f>
        <v>950.01</v>
      </c>
      <c r="AA463" s="212" t="s">
        <v>7</v>
      </c>
      <c r="AB463" s="213"/>
      <c r="AC463" s="214"/>
      <c r="AD463" s="5">
        <f>SUM(AD449:AD462)</f>
        <v>370</v>
      </c>
      <c r="AJ463" s="212" t="s">
        <v>7</v>
      </c>
      <c r="AK463" s="213"/>
      <c r="AL463" s="213"/>
      <c r="AM463" s="214"/>
      <c r="AN463" s="18">
        <f>SUM(AN447:AN462)</f>
        <v>118.26</v>
      </c>
      <c r="AO463" s="3"/>
    </row>
    <row r="464" spans="2:42" ht="30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29" t="s">
        <v>891</v>
      </c>
      <c r="AK464" s="129" t="s">
        <v>892</v>
      </c>
      <c r="AL464" s="129" t="s">
        <v>893</v>
      </c>
      <c r="AM464" s="129" t="s">
        <v>894</v>
      </c>
      <c r="AN464" s="129" t="s">
        <v>895</v>
      </c>
      <c r="AO464" s="129" t="s">
        <v>896</v>
      </c>
      <c r="AP464" s="129" t="s">
        <v>897</v>
      </c>
    </row>
    <row r="465" spans="1:43">
      <c r="B465" s="12"/>
      <c r="C465" s="10"/>
      <c r="N465" s="212" t="s">
        <v>7</v>
      </c>
      <c r="O465" s="213"/>
      <c r="P465" s="213"/>
      <c r="Q465" s="214"/>
      <c r="R465" s="18">
        <f>SUM(R449:R464)</f>
        <v>0</v>
      </c>
      <c r="S465" s="3"/>
      <c r="V465" s="17"/>
      <c r="X465" s="12"/>
      <c r="Y465" s="10"/>
      <c r="AJ465" s="125" t="s">
        <v>689</v>
      </c>
      <c r="AK465" s="126">
        <v>45063.76393519</v>
      </c>
      <c r="AL465" s="125" t="s">
        <v>474</v>
      </c>
      <c r="AM465" s="127">
        <v>45.713999999999999</v>
      </c>
      <c r="AN465" s="127">
        <v>80</v>
      </c>
      <c r="AO465" s="127">
        <v>12345</v>
      </c>
      <c r="AP465" s="128" t="s">
        <v>751</v>
      </c>
    </row>
    <row r="466" spans="1:43">
      <c r="B466" s="11"/>
      <c r="C466" s="10"/>
      <c r="V466" s="17"/>
      <c r="X466" s="11"/>
      <c r="Y466" s="10"/>
      <c r="AJ466" s="125" t="s">
        <v>689</v>
      </c>
      <c r="AK466" s="126">
        <v>45069.814444440002</v>
      </c>
      <c r="AL466" s="125" t="s">
        <v>474</v>
      </c>
      <c r="AM466" s="127">
        <v>74.284000000000006</v>
      </c>
      <c r="AN466" s="127">
        <v>130</v>
      </c>
      <c r="AO466" s="127">
        <v>9999</v>
      </c>
      <c r="AP466" s="128" t="s">
        <v>751</v>
      </c>
    </row>
    <row r="467" spans="1:43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5" t="s">
        <v>689</v>
      </c>
      <c r="AK467" s="126">
        <v>45072.803958329998</v>
      </c>
      <c r="AL467" s="125" t="s">
        <v>474</v>
      </c>
      <c r="AM467" s="127">
        <v>57.145000000000003</v>
      </c>
      <c r="AN467" s="127">
        <v>100</v>
      </c>
      <c r="AO467" s="127">
        <v>0</v>
      </c>
      <c r="AP467" s="128" t="s">
        <v>751</v>
      </c>
    </row>
    <row r="468" spans="1:43">
      <c r="D468" t="s">
        <v>22</v>
      </c>
      <c r="E468" t="s">
        <v>21</v>
      </c>
      <c r="V468" s="17"/>
      <c r="Z468" t="s">
        <v>22</v>
      </c>
      <c r="AA468" t="s">
        <v>21</v>
      </c>
      <c r="AJ468" s="125" t="s">
        <v>689</v>
      </c>
      <c r="AK468" s="126">
        <v>45077.508032409998</v>
      </c>
      <c r="AL468" s="125" t="s">
        <v>474</v>
      </c>
      <c r="AM468" s="127">
        <v>57.143000000000001</v>
      </c>
      <c r="AN468" s="127">
        <v>100</v>
      </c>
      <c r="AO468" s="127">
        <v>6565</v>
      </c>
      <c r="AP468" s="128" t="s">
        <v>750</v>
      </c>
    </row>
    <row r="469" spans="1:43">
      <c r="E469" s="1" t="s">
        <v>19</v>
      </c>
      <c r="V469" s="17"/>
      <c r="AA469" s="1" t="s">
        <v>19</v>
      </c>
      <c r="AJ469" s="125" t="s">
        <v>673</v>
      </c>
      <c r="AK469" s="126">
        <v>45064.906631940001</v>
      </c>
      <c r="AL469" s="125" t="s">
        <v>474</v>
      </c>
      <c r="AM469" s="127">
        <v>40</v>
      </c>
      <c r="AN469" s="127">
        <v>70</v>
      </c>
      <c r="AO469" s="127">
        <v>999</v>
      </c>
      <c r="AP469" s="128" t="s">
        <v>907</v>
      </c>
    </row>
    <row r="470" spans="1:43">
      <c r="V470" s="17"/>
      <c r="AJ470" s="125" t="s">
        <v>749</v>
      </c>
      <c r="AK470" s="126">
        <v>45070.353136569996</v>
      </c>
      <c r="AL470" s="125" t="s">
        <v>474</v>
      </c>
      <c r="AM470" s="127">
        <v>102.861</v>
      </c>
      <c r="AN470" s="127">
        <v>180.01</v>
      </c>
      <c r="AO470" s="127">
        <v>5555</v>
      </c>
      <c r="AP470" s="128" t="s">
        <v>908</v>
      </c>
    </row>
    <row r="471" spans="1:43">
      <c r="V471" s="17"/>
      <c r="AJ471" s="125" t="s">
        <v>749</v>
      </c>
      <c r="AK471" s="126">
        <v>45072.675520830002</v>
      </c>
      <c r="AL471" s="125" t="s">
        <v>474</v>
      </c>
      <c r="AM471" s="127">
        <v>108.571</v>
      </c>
      <c r="AN471" s="127">
        <v>190</v>
      </c>
      <c r="AO471" s="127">
        <v>0</v>
      </c>
      <c r="AP471" s="128" t="s">
        <v>62</v>
      </c>
    </row>
    <row r="472" spans="1:43">
      <c r="V472" s="17"/>
      <c r="AJ472" s="125" t="s">
        <v>673</v>
      </c>
      <c r="AK472" s="126">
        <v>45075.512268519997</v>
      </c>
      <c r="AL472" s="125" t="s">
        <v>474</v>
      </c>
      <c r="AM472" s="127">
        <v>57.142000000000003</v>
      </c>
      <c r="AN472" s="127">
        <v>100</v>
      </c>
      <c r="AO472" s="127">
        <v>5555</v>
      </c>
      <c r="AP472" s="128" t="s">
        <v>909</v>
      </c>
    </row>
    <row r="473" spans="1:43">
      <c r="V473" s="17"/>
      <c r="AN473" s="131">
        <f>SUM(AN465:AN472)</f>
        <v>950.01</v>
      </c>
    </row>
    <row r="474" spans="1:43">
      <c r="V474" s="17"/>
    </row>
    <row r="475" spans="1:43">
      <c r="V475" s="17"/>
    </row>
    <row r="476" spans="1:4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>
      <c r="V479" s="17"/>
    </row>
    <row r="480" spans="1:43" ht="18" customHeight="1">
      <c r="H480" s="75"/>
      <c r="I480" s="75"/>
      <c r="J480" s="75"/>
      <c r="V480" s="17"/>
      <c r="AA480" s="216" t="s">
        <v>31</v>
      </c>
      <c r="AB480" s="216"/>
      <c r="AC480" s="216"/>
    </row>
    <row r="481" spans="2:41" ht="15" customHeight="1">
      <c r="H481" s="75"/>
      <c r="I481" s="75"/>
      <c r="J481" s="75"/>
      <c r="V481" s="17"/>
      <c r="AA481" s="216"/>
      <c r="AB481" s="216"/>
      <c r="AC481" s="216"/>
    </row>
    <row r="482" spans="2:41" ht="23.25">
      <c r="B482" s="24" t="s">
        <v>66</v>
      </c>
      <c r="V482" s="17"/>
      <c r="X482" s="22" t="s">
        <v>66</v>
      </c>
    </row>
    <row r="483" spans="2:41" ht="23.25">
      <c r="B483" s="23" t="s">
        <v>32</v>
      </c>
      <c r="C483" s="20">
        <f>IF(X447="PAGADO",0,Y452)</f>
        <v>-575.75999999999988</v>
      </c>
      <c r="E483" s="217" t="s">
        <v>62</v>
      </c>
      <c r="F483" s="217"/>
      <c r="G483" s="217"/>
      <c r="H483" s="217"/>
      <c r="V483" s="17"/>
      <c r="X483" s="23" t="s">
        <v>32</v>
      </c>
      <c r="Y483" s="20">
        <f>IF(B1246="PAGADO",0,C488)</f>
        <v>-88.629999999999654</v>
      </c>
      <c r="AA483" s="217" t="s">
        <v>253</v>
      </c>
      <c r="AB483" s="217"/>
      <c r="AC483" s="217"/>
      <c r="AD483" s="217"/>
    </row>
    <row r="484" spans="2:41">
      <c r="B484" s="1" t="s">
        <v>0</v>
      </c>
      <c r="C484" s="19">
        <f>H505</f>
        <v>3930</v>
      </c>
      <c r="E484" s="2" t="s">
        <v>1</v>
      </c>
      <c r="F484" s="2" t="s">
        <v>2</v>
      </c>
      <c r="G484" s="2" t="s">
        <v>3</v>
      </c>
      <c r="H484" s="2" t="s">
        <v>4</v>
      </c>
      <c r="N484" s="2" t="s">
        <v>1</v>
      </c>
      <c r="O484" s="2" t="s">
        <v>5</v>
      </c>
      <c r="P484" s="2" t="s">
        <v>4</v>
      </c>
      <c r="Q484" s="2" t="s">
        <v>6</v>
      </c>
      <c r="R484" s="2" t="s">
        <v>7</v>
      </c>
      <c r="S484" s="3"/>
      <c r="V484" s="17"/>
      <c r="X484" s="1" t="s">
        <v>0</v>
      </c>
      <c r="Y484" s="19">
        <f>AD504</f>
        <v>3439</v>
      </c>
      <c r="AA484" s="2" t="s">
        <v>1</v>
      </c>
      <c r="AB484" s="2" t="s">
        <v>2</v>
      </c>
      <c r="AC484" s="2" t="s">
        <v>3</v>
      </c>
      <c r="AD484" s="2" t="s">
        <v>4</v>
      </c>
      <c r="AJ484" s="2" t="s">
        <v>1</v>
      </c>
      <c r="AK484" s="2" t="s">
        <v>5</v>
      </c>
      <c r="AL484" s="2" t="s">
        <v>4</v>
      </c>
      <c r="AM484" s="2" t="s">
        <v>6</v>
      </c>
      <c r="AN484" s="2" t="s">
        <v>7</v>
      </c>
      <c r="AO484" s="3"/>
    </row>
    <row r="485" spans="2:41">
      <c r="C485" s="20"/>
      <c r="E485" s="4">
        <v>45056</v>
      </c>
      <c r="F485" s="3" t="s">
        <v>194</v>
      </c>
      <c r="G485" s="3" t="s">
        <v>918</v>
      </c>
      <c r="H485" s="5">
        <v>580</v>
      </c>
      <c r="I485" t="s">
        <v>376</v>
      </c>
      <c r="N485" s="25">
        <v>45086</v>
      </c>
      <c r="O485" s="3" t="s">
        <v>916</v>
      </c>
      <c r="P485" s="3"/>
      <c r="Q485" s="3"/>
      <c r="R485" s="18">
        <v>40</v>
      </c>
      <c r="S485" s="3"/>
      <c r="V485" s="17"/>
      <c r="Y485" s="20"/>
      <c r="AA485" s="4">
        <v>45071</v>
      </c>
      <c r="AB485" s="3" t="s">
        <v>970</v>
      </c>
      <c r="AC485" s="3" t="s">
        <v>971</v>
      </c>
      <c r="AD485" s="5">
        <v>160</v>
      </c>
      <c r="AE485" t="s">
        <v>136</v>
      </c>
      <c r="AJ485" s="25">
        <v>45098</v>
      </c>
      <c r="AK485" s="3" t="s">
        <v>314</v>
      </c>
      <c r="AL485" s="3"/>
      <c r="AM485" s="3"/>
      <c r="AN485" s="18">
        <v>1000</v>
      </c>
      <c r="AO485" s="3"/>
    </row>
    <row r="486" spans="2:41">
      <c r="B486" s="1" t="s">
        <v>24</v>
      </c>
      <c r="C486" s="19">
        <f>IF(C483&gt;0,C483+C484,C484)</f>
        <v>3930</v>
      </c>
      <c r="E486" s="4">
        <v>45056</v>
      </c>
      <c r="F486" s="3" t="s">
        <v>924</v>
      </c>
      <c r="G486" s="3"/>
      <c r="H486" s="5">
        <v>75</v>
      </c>
      <c r="N486" s="25">
        <v>45089</v>
      </c>
      <c r="O486" s="3" t="s">
        <v>929</v>
      </c>
      <c r="P486" s="3"/>
      <c r="Q486" s="3"/>
      <c r="R486" s="18">
        <v>241.01</v>
      </c>
      <c r="S486" s="3"/>
      <c r="V486" s="17"/>
      <c r="X486" s="1" t="s">
        <v>24</v>
      </c>
      <c r="Y486" s="19">
        <f>IF(Y483&gt;0,Y483+Y484,Y484)</f>
        <v>3439</v>
      </c>
      <c r="AA486" s="4">
        <v>45057</v>
      </c>
      <c r="AB486" s="3" t="s">
        <v>229</v>
      </c>
      <c r="AC486" s="3" t="s">
        <v>984</v>
      </c>
      <c r="AD486" s="5">
        <v>110</v>
      </c>
      <c r="AE486" t="s">
        <v>376</v>
      </c>
      <c r="AJ486" s="25">
        <v>45106</v>
      </c>
      <c r="AK486" s="3" t="s">
        <v>314</v>
      </c>
      <c r="AL486" s="3"/>
      <c r="AM486" s="3"/>
      <c r="AN486" s="18">
        <v>2608.36</v>
      </c>
      <c r="AO486" s="3"/>
    </row>
    <row r="487" spans="2:41">
      <c r="B487" s="1" t="s">
        <v>9</v>
      </c>
      <c r="C487" s="20">
        <f>C507</f>
        <v>4018.6299999999997</v>
      </c>
      <c r="E487" s="4"/>
      <c r="F487" s="3"/>
      <c r="G487" s="3"/>
      <c r="H487" s="5">
        <v>225</v>
      </c>
      <c r="N487" s="25">
        <v>45089</v>
      </c>
      <c r="O487" s="3" t="s">
        <v>933</v>
      </c>
      <c r="P487" s="3"/>
      <c r="Q487" s="3"/>
      <c r="R487" s="18">
        <v>25</v>
      </c>
      <c r="S487" s="3"/>
      <c r="V487" s="17"/>
      <c r="X487" s="1" t="s">
        <v>9</v>
      </c>
      <c r="Y487" s="20">
        <f>Y507</f>
        <v>4439</v>
      </c>
      <c r="AA487" s="4">
        <v>45040</v>
      </c>
      <c r="AB487" s="3" t="s">
        <v>149</v>
      </c>
      <c r="AC487" s="3" t="s">
        <v>141</v>
      </c>
      <c r="AD487" s="5">
        <v>170</v>
      </c>
      <c r="AE487" t="s">
        <v>146</v>
      </c>
      <c r="AJ487" s="3"/>
      <c r="AK487" s="3"/>
      <c r="AL487" s="3"/>
      <c r="AM487" s="3"/>
      <c r="AN487" s="18"/>
      <c r="AO487" s="3"/>
    </row>
    <row r="488" spans="2:41">
      <c r="B488" s="6" t="s">
        <v>26</v>
      </c>
      <c r="C488" s="21">
        <f>C486-C487</f>
        <v>-88.629999999999654</v>
      </c>
      <c r="E488" s="4">
        <v>45033</v>
      </c>
      <c r="F488" s="3"/>
      <c r="G488" s="3"/>
      <c r="H488" s="5">
        <v>150</v>
      </c>
      <c r="N488" s="25">
        <v>45064</v>
      </c>
      <c r="O488" s="3" t="s">
        <v>938</v>
      </c>
      <c r="P488" s="3"/>
      <c r="Q488" s="3"/>
      <c r="R488" s="18">
        <v>40</v>
      </c>
      <c r="S488" s="3"/>
      <c r="V488" s="17"/>
      <c r="X488" s="6" t="s">
        <v>27</v>
      </c>
      <c r="Y488" s="21">
        <f>Y486-Y487</f>
        <v>-1000</v>
      </c>
      <c r="AA488" s="4" t="s">
        <v>993</v>
      </c>
      <c r="AB488" s="3" t="s">
        <v>149</v>
      </c>
      <c r="AC488" s="3" t="s">
        <v>141</v>
      </c>
      <c r="AD488" s="5">
        <v>170</v>
      </c>
      <c r="AE488" t="s">
        <v>146</v>
      </c>
      <c r="AJ488" s="3"/>
      <c r="AK488" s="3"/>
      <c r="AL488" s="3"/>
      <c r="AM488" s="3"/>
      <c r="AN488" s="18"/>
      <c r="AO488" s="3"/>
    </row>
    <row r="489" spans="2:41" ht="23.25">
      <c r="B489" s="6"/>
      <c r="C489" s="7"/>
      <c r="E489" s="4">
        <v>45033</v>
      </c>
      <c r="F489" s="3" t="s">
        <v>138</v>
      </c>
      <c r="G489" s="3" t="s">
        <v>89</v>
      </c>
      <c r="H489" s="5">
        <v>170</v>
      </c>
      <c r="I489" t="s">
        <v>146</v>
      </c>
      <c r="N489" s="25">
        <v>45091</v>
      </c>
      <c r="O489" s="3" t="s">
        <v>431</v>
      </c>
      <c r="P489" s="3"/>
      <c r="Q489" s="3"/>
      <c r="R489" s="18">
        <v>3000</v>
      </c>
      <c r="S489" s="3"/>
      <c r="V489" s="17"/>
      <c r="X489" s="219" t="str">
        <f>IF(Y488&lt;0,"NO PAGAR","COBRAR'")</f>
        <v>NO PAGAR</v>
      </c>
      <c r="Y489" s="219"/>
      <c r="AA489" s="4">
        <v>45042</v>
      </c>
      <c r="AB489" s="3" t="s">
        <v>149</v>
      </c>
      <c r="AC489" s="3" t="s">
        <v>141</v>
      </c>
      <c r="AD489" s="5">
        <v>170</v>
      </c>
      <c r="AE489" t="s">
        <v>146</v>
      </c>
      <c r="AJ489" s="3"/>
      <c r="AK489" s="3"/>
      <c r="AL489" s="3"/>
      <c r="AM489" s="3"/>
      <c r="AN489" s="18"/>
      <c r="AO489" s="3"/>
    </row>
    <row r="490" spans="2:41" ht="23.25">
      <c r="B490" s="219" t="str">
        <f>IF(C488&lt;0,"NO PAGAR","COBRAR'")</f>
        <v>NO PAGAR</v>
      </c>
      <c r="C490" s="219"/>
      <c r="E490" s="4">
        <v>45001</v>
      </c>
      <c r="F490" s="3" t="s">
        <v>138</v>
      </c>
      <c r="G490" s="3" t="s">
        <v>89</v>
      </c>
      <c r="H490" s="5">
        <v>170</v>
      </c>
      <c r="I490" t="s">
        <v>146</v>
      </c>
      <c r="N490" s="3"/>
      <c r="O490" s="3"/>
      <c r="P490" s="3"/>
      <c r="Q490" s="3"/>
      <c r="R490" s="18"/>
      <c r="S490" s="3"/>
      <c r="V490" s="17"/>
      <c r="X490" s="6"/>
      <c r="Y490" s="8"/>
      <c r="AA490" s="4">
        <v>45043</v>
      </c>
      <c r="AB490" s="3" t="s">
        <v>149</v>
      </c>
      <c r="AC490" s="3" t="s">
        <v>141</v>
      </c>
      <c r="AD490" s="5">
        <v>170</v>
      </c>
      <c r="AE490" t="s">
        <v>146</v>
      </c>
      <c r="AJ490" s="3"/>
      <c r="AK490" s="3"/>
      <c r="AL490" s="3"/>
      <c r="AM490" s="3"/>
      <c r="AN490" s="18"/>
      <c r="AO490" s="3"/>
    </row>
    <row r="491" spans="2:41">
      <c r="B491" s="210" t="s">
        <v>9</v>
      </c>
      <c r="C491" s="211"/>
      <c r="E491" s="4">
        <v>45037</v>
      </c>
      <c r="F491" s="3" t="s">
        <v>138</v>
      </c>
      <c r="G491" s="3" t="s">
        <v>152</v>
      </c>
      <c r="H491" s="5">
        <v>190</v>
      </c>
      <c r="I491" t="s">
        <v>376</v>
      </c>
      <c r="N491" s="3"/>
      <c r="O491" s="3"/>
      <c r="P491" s="3"/>
      <c r="Q491" s="3"/>
      <c r="R491" s="18"/>
      <c r="S491" s="3"/>
      <c r="V491" s="17"/>
      <c r="X491" s="210" t="s">
        <v>9</v>
      </c>
      <c r="Y491" s="211"/>
      <c r="AA491" s="4">
        <v>45047</v>
      </c>
      <c r="AB491" s="3" t="s">
        <v>149</v>
      </c>
      <c r="AC491" s="3" t="s">
        <v>86</v>
      </c>
      <c r="AD491" s="5">
        <v>170</v>
      </c>
      <c r="AE491" t="s">
        <v>376</v>
      </c>
      <c r="AJ491" s="3"/>
      <c r="AK491" s="3"/>
      <c r="AL491" s="3"/>
      <c r="AM491" s="3"/>
      <c r="AN491" s="18"/>
      <c r="AO491" s="3"/>
    </row>
    <row r="492" spans="2:41">
      <c r="B492" s="9" t="str">
        <f>IF(Y452&lt;0,"SALDO ADELANTADO","SALDO A FAVOR '")</f>
        <v>SALDO ADELANTADO</v>
      </c>
      <c r="C492" s="10">
        <f>IF(Y452&lt;=0,Y452*-1)</f>
        <v>575.75999999999988</v>
      </c>
      <c r="E492" s="4">
        <v>45030</v>
      </c>
      <c r="F492" s="3" t="s">
        <v>138</v>
      </c>
      <c r="G492" s="3" t="s">
        <v>141</v>
      </c>
      <c r="H492" s="5">
        <v>170</v>
      </c>
      <c r="I492" t="s">
        <v>146</v>
      </c>
      <c r="N492" s="3"/>
      <c r="O492" s="3"/>
      <c r="P492" s="3"/>
      <c r="Q492" s="3"/>
      <c r="R492" s="18"/>
      <c r="S492" s="3"/>
      <c r="V492" s="17"/>
      <c r="X492" s="9" t="str">
        <f>IF(C488&lt;0,"SALDO ADELANTADO","SALDO A FAVOR'")</f>
        <v>SALDO ADELANTADO</v>
      </c>
      <c r="Y492" s="10">
        <f>IF(C488&lt;=0,C488*-1)</f>
        <v>88.629999999999654</v>
      </c>
      <c r="AA492" s="4">
        <v>45069</v>
      </c>
      <c r="AB492" s="3" t="s">
        <v>201</v>
      </c>
      <c r="AC492" s="3" t="s">
        <v>971</v>
      </c>
      <c r="AD492" s="5">
        <v>200</v>
      </c>
      <c r="AE492" t="s">
        <v>376</v>
      </c>
      <c r="AJ492" s="3"/>
      <c r="AK492" s="3"/>
      <c r="AL492" s="3"/>
      <c r="AM492" s="3"/>
      <c r="AN492" s="18"/>
      <c r="AO492" s="3"/>
    </row>
    <row r="493" spans="2:41">
      <c r="B493" s="11" t="s">
        <v>10</v>
      </c>
      <c r="C493" s="10">
        <f>R501</f>
        <v>3346.01</v>
      </c>
      <c r="E493" s="4">
        <v>45036</v>
      </c>
      <c r="F493" s="3" t="s">
        <v>138</v>
      </c>
      <c r="G493" s="3" t="s">
        <v>89</v>
      </c>
      <c r="H493" s="5">
        <v>170</v>
      </c>
      <c r="I493" t="s">
        <v>146</v>
      </c>
      <c r="N493" s="3"/>
      <c r="O493" s="3"/>
      <c r="P493" s="3"/>
      <c r="Q493" s="3"/>
      <c r="R493" s="18"/>
      <c r="S493" s="3"/>
      <c r="V493" s="17"/>
      <c r="X493" s="11" t="s">
        <v>10</v>
      </c>
      <c r="Y493" s="10">
        <f>AN501</f>
        <v>3608.36</v>
      </c>
      <c r="AA493" s="4">
        <v>45069</v>
      </c>
      <c r="AB493" s="3" t="s">
        <v>201</v>
      </c>
      <c r="AC493" s="3" t="s">
        <v>971</v>
      </c>
      <c r="AD493" s="5">
        <v>200</v>
      </c>
      <c r="AE493" t="s">
        <v>146</v>
      </c>
      <c r="AJ493" s="3"/>
      <c r="AK493" s="3"/>
      <c r="AL493" s="3"/>
      <c r="AM493" s="3"/>
      <c r="AN493" s="18"/>
      <c r="AO493" s="3"/>
    </row>
    <row r="494" spans="2:41">
      <c r="B494" s="11" t="s">
        <v>11</v>
      </c>
      <c r="C494" s="10"/>
      <c r="E494" s="4">
        <v>45055</v>
      </c>
      <c r="F494" s="3" t="s">
        <v>288</v>
      </c>
      <c r="G494" s="3" t="s">
        <v>595</v>
      </c>
      <c r="H494" s="5">
        <v>160</v>
      </c>
      <c r="I494" t="s">
        <v>146</v>
      </c>
      <c r="N494" s="3"/>
      <c r="O494" s="3"/>
      <c r="P494" s="3"/>
      <c r="Q494" s="3"/>
      <c r="R494" s="18"/>
      <c r="S494" s="3"/>
      <c r="V494" s="17"/>
      <c r="X494" s="11" t="s">
        <v>11</v>
      </c>
      <c r="Y494" s="10"/>
      <c r="AA494" s="4">
        <v>45070</v>
      </c>
      <c r="AB494" s="3" t="s">
        <v>201</v>
      </c>
      <c r="AC494" s="3" t="s">
        <v>918</v>
      </c>
      <c r="AD494" s="5">
        <v>580</v>
      </c>
      <c r="AE494" t="s">
        <v>376</v>
      </c>
      <c r="AJ494" s="3"/>
      <c r="AK494" s="3"/>
      <c r="AL494" s="3"/>
      <c r="AM494" s="3"/>
      <c r="AN494" s="18"/>
      <c r="AO494" s="3"/>
    </row>
    <row r="495" spans="2:41">
      <c r="B495" s="11" t="s">
        <v>12</v>
      </c>
      <c r="C495" s="10">
        <v>30</v>
      </c>
      <c r="E495" s="4">
        <v>45050</v>
      </c>
      <c r="F495" s="3" t="s">
        <v>329</v>
      </c>
      <c r="G495" s="3" t="s">
        <v>500</v>
      </c>
      <c r="H495" s="5">
        <v>330</v>
      </c>
      <c r="I495" t="s">
        <v>376</v>
      </c>
      <c r="N495" s="3"/>
      <c r="O495" s="3"/>
      <c r="P495" s="3"/>
      <c r="Q495" s="3"/>
      <c r="R495" s="18"/>
      <c r="S495" s="3"/>
      <c r="V495" s="17"/>
      <c r="X495" s="11" t="s">
        <v>12</v>
      </c>
      <c r="Y495" s="10"/>
      <c r="AA495" s="4">
        <v>45071</v>
      </c>
      <c r="AB495" s="3" t="s">
        <v>201</v>
      </c>
      <c r="AC495" s="3" t="s">
        <v>141</v>
      </c>
      <c r="AD495" s="5">
        <v>180</v>
      </c>
      <c r="AE495" t="s">
        <v>146</v>
      </c>
      <c r="AF495" s="70"/>
      <c r="AJ495" s="3"/>
      <c r="AK495" s="3"/>
      <c r="AL495" s="3"/>
      <c r="AM495" s="3"/>
      <c r="AN495" s="18"/>
      <c r="AO495" s="3"/>
    </row>
    <row r="496" spans="2:41">
      <c r="B496" s="11" t="s">
        <v>13</v>
      </c>
      <c r="C496" s="10"/>
      <c r="E496" s="4">
        <v>45054</v>
      </c>
      <c r="F496" s="3" t="s">
        <v>329</v>
      </c>
      <c r="G496" s="3" t="s">
        <v>106</v>
      </c>
      <c r="H496" s="5">
        <v>285</v>
      </c>
      <c r="I496" t="s">
        <v>376</v>
      </c>
      <c r="N496" s="3"/>
      <c r="O496" s="3"/>
      <c r="P496" s="3"/>
      <c r="Q496" s="3"/>
      <c r="R496" s="18"/>
      <c r="S496" s="3"/>
      <c r="V496" s="17"/>
      <c r="X496" s="11" t="s">
        <v>13</v>
      </c>
      <c r="Y496" s="10"/>
      <c r="AA496" s="4">
        <v>45072</v>
      </c>
      <c r="AB496" s="3" t="s">
        <v>201</v>
      </c>
      <c r="AC496" s="3" t="s">
        <v>141</v>
      </c>
      <c r="AD496" s="5">
        <v>180</v>
      </c>
      <c r="AE496" t="s">
        <v>146</v>
      </c>
      <c r="AJ496" s="3"/>
      <c r="AK496" s="3"/>
      <c r="AL496" s="3"/>
      <c r="AM496" s="3"/>
      <c r="AN496" s="18"/>
      <c r="AO496" s="3"/>
    </row>
    <row r="497" spans="2:42">
      <c r="B497" s="11" t="s">
        <v>14</v>
      </c>
      <c r="C497" s="10"/>
      <c r="E497" s="4">
        <v>45061</v>
      </c>
      <c r="F497" s="3" t="s">
        <v>948</v>
      </c>
      <c r="G497" s="3" t="s">
        <v>106</v>
      </c>
      <c r="H497" s="5">
        <v>325</v>
      </c>
      <c r="I497" t="s">
        <v>376</v>
      </c>
      <c r="N497" s="3"/>
      <c r="O497" s="3"/>
      <c r="P497" s="3"/>
      <c r="Q497" s="3"/>
      <c r="R497" s="18"/>
      <c r="S497" s="3"/>
      <c r="V497" s="17"/>
      <c r="X497" s="11" t="s">
        <v>14</v>
      </c>
      <c r="Y497" s="10"/>
      <c r="AA497" s="4">
        <v>45072</v>
      </c>
      <c r="AB497" s="3" t="s">
        <v>201</v>
      </c>
      <c r="AC497" s="3" t="s">
        <v>86</v>
      </c>
      <c r="AD497" s="5">
        <v>170</v>
      </c>
      <c r="AE497" t="s">
        <v>376</v>
      </c>
      <c r="AJ497" s="3"/>
      <c r="AK497" s="3"/>
      <c r="AL497" s="3"/>
      <c r="AM497" s="3"/>
      <c r="AN497" s="18"/>
      <c r="AO497" s="3"/>
    </row>
    <row r="498" spans="2:42">
      <c r="B498" s="11" t="s">
        <v>15</v>
      </c>
      <c r="C498" s="10"/>
      <c r="E498" s="4">
        <v>45063</v>
      </c>
      <c r="F498" s="3" t="s">
        <v>329</v>
      </c>
      <c r="G498" s="3" t="s">
        <v>331</v>
      </c>
      <c r="H498" s="5">
        <v>315</v>
      </c>
      <c r="I498" t="s">
        <v>376</v>
      </c>
      <c r="N498" s="3"/>
      <c r="O498" s="3"/>
      <c r="P498" s="3"/>
      <c r="Q498" s="3"/>
      <c r="R498" s="18"/>
      <c r="S498" s="3"/>
      <c r="V498" s="17"/>
      <c r="X498" s="11" t="s">
        <v>15</v>
      </c>
      <c r="Y498" s="10"/>
      <c r="AA498" s="4">
        <v>45077</v>
      </c>
      <c r="AB498" s="3" t="s">
        <v>201</v>
      </c>
      <c r="AC498" s="3" t="s">
        <v>86</v>
      </c>
      <c r="AD498" s="5">
        <v>170</v>
      </c>
      <c r="AE498" t="s">
        <v>376</v>
      </c>
      <c r="AJ498" s="3"/>
      <c r="AK498" s="3"/>
      <c r="AL498" s="3"/>
      <c r="AM498" s="3"/>
      <c r="AN498" s="18"/>
      <c r="AO498" s="3"/>
    </row>
    <row r="499" spans="2:42">
      <c r="B499" s="11" t="s">
        <v>925</v>
      </c>
      <c r="C499" s="10">
        <v>18.2</v>
      </c>
      <c r="E499" s="25">
        <v>45074</v>
      </c>
      <c r="F499" s="3" t="s">
        <v>329</v>
      </c>
      <c r="G499" s="3" t="s">
        <v>952</v>
      </c>
      <c r="H499" s="5">
        <v>285</v>
      </c>
      <c r="I499" t="s">
        <v>136</v>
      </c>
      <c r="N499" s="3"/>
      <c r="O499" s="3"/>
      <c r="P499" s="3"/>
      <c r="Q499" s="3"/>
      <c r="R499" s="18"/>
      <c r="S499" s="3"/>
      <c r="V499" s="17"/>
      <c r="X499" s="11" t="s">
        <v>16</v>
      </c>
      <c r="Y499" s="10"/>
      <c r="AA499" s="25">
        <v>45078</v>
      </c>
      <c r="AB499" s="3" t="s">
        <v>201</v>
      </c>
      <c r="AC499" s="3" t="s">
        <v>141</v>
      </c>
      <c r="AD499" s="5">
        <v>180</v>
      </c>
      <c r="AE499" t="s">
        <v>146</v>
      </c>
      <c r="AJ499" s="3"/>
      <c r="AK499" s="3"/>
      <c r="AL499" s="3"/>
      <c r="AM499" s="3"/>
      <c r="AN499" s="18"/>
      <c r="AO499" s="3"/>
    </row>
    <row r="500" spans="2:42">
      <c r="B500" s="11" t="s">
        <v>17</v>
      </c>
      <c r="C500" s="10"/>
      <c r="E500" s="149">
        <v>45075</v>
      </c>
      <c r="F500" s="148" t="s">
        <v>329</v>
      </c>
      <c r="G500" s="148" t="s">
        <v>500</v>
      </c>
      <c r="H500" s="18">
        <v>330</v>
      </c>
      <c r="I500" t="s">
        <v>376</v>
      </c>
      <c r="N500" s="3"/>
      <c r="O500" s="3"/>
      <c r="P500" s="3"/>
      <c r="Q500" s="3"/>
      <c r="R500" s="18"/>
      <c r="S500" s="3"/>
      <c r="V500" s="17"/>
      <c r="X500" s="11" t="s">
        <v>977</v>
      </c>
      <c r="Y500" s="10">
        <v>742.01</v>
      </c>
      <c r="AA500" s="149">
        <v>45084</v>
      </c>
      <c r="AB500" s="148" t="s">
        <v>201</v>
      </c>
      <c r="AC500" s="148" t="s">
        <v>86</v>
      </c>
      <c r="AD500" s="18">
        <v>170</v>
      </c>
      <c r="AE500" t="s">
        <v>146</v>
      </c>
      <c r="AJ500" s="3"/>
      <c r="AK500" s="3"/>
      <c r="AL500" s="3"/>
      <c r="AM500" s="3"/>
      <c r="AN500" s="18"/>
      <c r="AO500" s="3"/>
    </row>
    <row r="501" spans="2:42" ht="15.75" thickBot="1">
      <c r="B501" s="12" t="s">
        <v>958</v>
      </c>
      <c r="C501" s="10">
        <v>48.66</v>
      </c>
      <c r="E501" s="25"/>
      <c r="F501" s="3"/>
      <c r="G501" s="3"/>
      <c r="H501" s="18"/>
      <c r="N501" s="212" t="s">
        <v>7</v>
      </c>
      <c r="O501" s="213"/>
      <c r="P501" s="213"/>
      <c r="Q501" s="214"/>
      <c r="R501" s="18">
        <f>SUM(R485:R500)</f>
        <v>3346.01</v>
      </c>
      <c r="S501" s="3"/>
      <c r="V501" s="17"/>
      <c r="X501" s="12"/>
      <c r="Y501" s="10"/>
      <c r="AA501" s="25">
        <v>45106</v>
      </c>
      <c r="AB501" s="3" t="s">
        <v>1002</v>
      </c>
      <c r="AC501" s="3"/>
      <c r="AD501" s="18">
        <v>69</v>
      </c>
      <c r="AE501" t="s">
        <v>136</v>
      </c>
      <c r="AJ501" s="212" t="s">
        <v>7</v>
      </c>
      <c r="AK501" s="213"/>
      <c r="AL501" s="213"/>
      <c r="AM501" s="214"/>
      <c r="AN501" s="18">
        <f>SUM(AN485:AN500)</f>
        <v>3608.36</v>
      </c>
      <c r="AO501" s="3"/>
    </row>
    <row r="502" spans="2:42" ht="19.5" customHeight="1" thickBot="1">
      <c r="B502" s="12"/>
      <c r="C502" s="10"/>
      <c r="E502" s="3"/>
      <c r="F502" s="3"/>
      <c r="G502" s="3"/>
      <c r="H502" s="18"/>
      <c r="V502" s="17"/>
      <c r="X502" s="12"/>
      <c r="Y502" s="10"/>
      <c r="AA502" s="25">
        <v>45043</v>
      </c>
      <c r="AB502" s="3" t="s">
        <v>229</v>
      </c>
      <c r="AC502" s="3" t="s">
        <v>230</v>
      </c>
      <c r="AD502" s="18">
        <v>110</v>
      </c>
      <c r="AE502" t="s">
        <v>136</v>
      </c>
      <c r="AJ502" s="151">
        <v>20230604</v>
      </c>
      <c r="AK502" s="151" t="s">
        <v>673</v>
      </c>
      <c r="AL502" s="151" t="s">
        <v>973</v>
      </c>
      <c r="AM502" s="151" t="s">
        <v>474</v>
      </c>
      <c r="AN502" s="153">
        <v>87</v>
      </c>
      <c r="AO502" s="152">
        <v>49712</v>
      </c>
      <c r="AP502" s="151">
        <v>555555</v>
      </c>
    </row>
    <row r="503" spans="2:42" ht="19.5" customHeight="1" thickBot="1">
      <c r="B503" s="12"/>
      <c r="C503" s="10"/>
      <c r="E503" s="3"/>
      <c r="F503" s="3"/>
      <c r="G503" s="3"/>
      <c r="H503" s="18"/>
      <c r="V503" s="17"/>
      <c r="X503" s="12"/>
      <c r="Y503" s="10"/>
      <c r="AA503" s="25">
        <v>45043</v>
      </c>
      <c r="AB503" s="3" t="s">
        <v>229</v>
      </c>
      <c r="AC503" s="3" t="s">
        <v>230</v>
      </c>
      <c r="AD503" s="18">
        <v>110</v>
      </c>
      <c r="AE503" t="s">
        <v>376</v>
      </c>
      <c r="AJ503" s="151">
        <v>20230608</v>
      </c>
      <c r="AK503" s="151" t="s">
        <v>673</v>
      </c>
      <c r="AL503" s="151" t="s">
        <v>973</v>
      </c>
      <c r="AM503" s="151" t="s">
        <v>474</v>
      </c>
      <c r="AN503" s="153">
        <v>75</v>
      </c>
      <c r="AO503" s="152">
        <v>42856</v>
      </c>
      <c r="AP503" s="151">
        <v>55555</v>
      </c>
    </row>
    <row r="504" spans="2:42" ht="18" customHeight="1" thickBot="1">
      <c r="B504" s="12"/>
      <c r="C504" s="10"/>
      <c r="E504" s="53"/>
      <c r="F504" s="3"/>
      <c r="G504" s="3"/>
      <c r="H504" s="3"/>
      <c r="V504" s="17"/>
      <c r="X504" s="12"/>
      <c r="Y504" s="10"/>
      <c r="AA504" s="53"/>
      <c r="AB504" s="212" t="s">
        <v>7</v>
      </c>
      <c r="AC504" s="214"/>
      <c r="AD504" s="150">
        <f>SUM(AD485:AD503)</f>
        <v>3439</v>
      </c>
      <c r="AJ504" s="151">
        <v>20230608</v>
      </c>
      <c r="AK504" s="151" t="s">
        <v>689</v>
      </c>
      <c r="AL504" s="151" t="s">
        <v>973</v>
      </c>
      <c r="AM504" s="151" t="s">
        <v>474</v>
      </c>
      <c r="AN504" s="153">
        <v>200</v>
      </c>
      <c r="AO504" s="152">
        <v>114283</v>
      </c>
      <c r="AP504" s="151">
        <v>0</v>
      </c>
    </row>
    <row r="505" spans="2:42" ht="15" customHeight="1" thickBot="1">
      <c r="B505" s="12"/>
      <c r="C505" s="10"/>
      <c r="E505" s="3"/>
      <c r="F505" s="3"/>
      <c r="G505" s="3"/>
      <c r="H505" s="18">
        <f>SUM(H485:H504)</f>
        <v>3930</v>
      </c>
      <c r="V505" s="17"/>
      <c r="X505" s="12"/>
      <c r="Y505" s="10"/>
      <c r="AJ505" s="151">
        <v>20230609</v>
      </c>
      <c r="AK505" s="151" t="s">
        <v>749</v>
      </c>
      <c r="AL505" s="151" t="s">
        <v>973</v>
      </c>
      <c r="AM505" s="151" t="s">
        <v>474</v>
      </c>
      <c r="AN505" s="153">
        <v>150.001</v>
      </c>
      <c r="AO505" s="152">
        <v>85715</v>
      </c>
      <c r="AP505" s="151">
        <v>0</v>
      </c>
    </row>
    <row r="506" spans="2:42" ht="13.5" customHeight="1" thickBot="1">
      <c r="B506" s="12"/>
      <c r="C506" s="10"/>
      <c r="V506" s="17"/>
      <c r="X506" s="12"/>
      <c r="Y506" s="10"/>
      <c r="AJ506" s="151">
        <v>20230614</v>
      </c>
      <c r="AK506" s="151" t="s">
        <v>673</v>
      </c>
      <c r="AL506" s="151" t="s">
        <v>973</v>
      </c>
      <c r="AM506" s="151" t="s">
        <v>474</v>
      </c>
      <c r="AN506" s="153">
        <v>80</v>
      </c>
      <c r="AO506" s="152">
        <v>45712</v>
      </c>
      <c r="AP506" s="151">
        <v>0</v>
      </c>
    </row>
    <row r="507" spans="2:42" ht="18" customHeight="1" thickBot="1">
      <c r="B507" s="15" t="s">
        <v>18</v>
      </c>
      <c r="C507" s="16">
        <f>SUM(C492:C506)</f>
        <v>4018.6299999999997</v>
      </c>
      <c r="D507" t="s">
        <v>22</v>
      </c>
      <c r="E507" t="s">
        <v>21</v>
      </c>
      <c r="V507" s="17"/>
      <c r="X507" s="15" t="s">
        <v>18</v>
      </c>
      <c r="Y507" s="16">
        <f>SUM(Y492:Y506)</f>
        <v>4439</v>
      </c>
      <c r="Z507" t="s">
        <v>22</v>
      </c>
      <c r="AA507" t="s">
        <v>21</v>
      </c>
      <c r="AJ507" s="151">
        <v>20230615</v>
      </c>
      <c r="AK507" s="151" t="s">
        <v>689</v>
      </c>
      <c r="AL507" s="151" t="s">
        <v>973</v>
      </c>
      <c r="AM507" s="151" t="s">
        <v>474</v>
      </c>
      <c r="AN507" s="153">
        <v>150.01</v>
      </c>
      <c r="AO507" s="152">
        <v>85721</v>
      </c>
      <c r="AP507" s="151">
        <v>0</v>
      </c>
    </row>
    <row r="508" spans="2:42">
      <c r="E508" s="1" t="s">
        <v>19</v>
      </c>
      <c r="V508" s="17"/>
      <c r="AA508" s="1" t="s">
        <v>19</v>
      </c>
      <c r="AN508" s="154">
        <f>SUM(AN502:AN507)</f>
        <v>742.01099999999997</v>
      </c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</row>
    <row r="517" spans="2:41">
      <c r="V517" s="17"/>
    </row>
    <row r="518" spans="2:41">
      <c r="V518" s="17"/>
    </row>
    <row r="519" spans="2:41">
      <c r="V519" s="17"/>
    </row>
    <row r="520" spans="2:41">
      <c r="V520" s="17"/>
    </row>
    <row r="521" spans="2:41" ht="24" customHeight="1">
      <c r="V521" s="17"/>
    </row>
    <row r="522" spans="2:41" hidden="1">
      <c r="V522" s="17"/>
      <c r="AC522" s="215" t="s">
        <v>29</v>
      </c>
      <c r="AD522" s="215"/>
      <c r="AE522" s="215"/>
    </row>
    <row r="523" spans="2:41" ht="30" customHeight="1">
      <c r="H523" s="75" t="s">
        <v>28</v>
      </c>
      <c r="I523" s="75"/>
      <c r="J523" s="75"/>
      <c r="V523" s="17"/>
      <c r="AC523" s="215"/>
      <c r="AD523" s="215"/>
      <c r="AE523" s="215"/>
    </row>
    <row r="524" spans="2:41" ht="23.25">
      <c r="B524" s="22" t="s">
        <v>67</v>
      </c>
      <c r="V524" s="17"/>
      <c r="X524" s="22" t="s">
        <v>67</v>
      </c>
    </row>
    <row r="525" spans="2:41" ht="18" customHeight="1">
      <c r="B525" s="23" t="s">
        <v>32</v>
      </c>
      <c r="C525" s="20">
        <f>IF(X483="PAGADO",0,Y488)</f>
        <v>-1000</v>
      </c>
      <c r="E525" s="217" t="s">
        <v>253</v>
      </c>
      <c r="F525" s="217"/>
      <c r="G525" s="217"/>
      <c r="H525" s="217"/>
      <c r="V525" s="17"/>
      <c r="X525" s="23" t="s">
        <v>32</v>
      </c>
      <c r="Y525" s="20">
        <f>IF(B525="PAGADO",0,C530)</f>
        <v>-2189.3999999999996</v>
      </c>
      <c r="AA525" s="217" t="s">
        <v>1050</v>
      </c>
      <c r="AB525" s="217"/>
      <c r="AC525" s="217"/>
      <c r="AD525" s="217"/>
    </row>
    <row r="526" spans="2:41">
      <c r="B526" s="1" t="s">
        <v>0</v>
      </c>
      <c r="C526" s="19">
        <f>H541</f>
        <v>0</v>
      </c>
      <c r="E526" s="2" t="s">
        <v>1</v>
      </c>
      <c r="F526" s="2" t="s">
        <v>2</v>
      </c>
      <c r="G526" s="2" t="s">
        <v>3</v>
      </c>
      <c r="H526" s="2" t="s">
        <v>4</v>
      </c>
      <c r="N526" s="2" t="s">
        <v>1</v>
      </c>
      <c r="O526" s="2" t="s">
        <v>5</v>
      </c>
      <c r="P526" s="2" t="s">
        <v>4</v>
      </c>
      <c r="Q526" s="2" t="s">
        <v>6</v>
      </c>
      <c r="R526" s="2" t="s">
        <v>7</v>
      </c>
      <c r="S526" s="3"/>
      <c r="V526" s="17"/>
      <c r="X526" s="1" t="s">
        <v>0</v>
      </c>
      <c r="Y526" s="19">
        <f>AD541</f>
        <v>995</v>
      </c>
      <c r="AA526" s="2" t="s">
        <v>1</v>
      </c>
      <c r="AB526" s="2" t="s">
        <v>2</v>
      </c>
      <c r="AC526" s="2" t="s">
        <v>3</v>
      </c>
      <c r="AD526" s="2" t="s">
        <v>4</v>
      </c>
      <c r="AJ526" s="2" t="s">
        <v>1</v>
      </c>
      <c r="AK526" s="2" t="s">
        <v>5</v>
      </c>
      <c r="AL526" s="2" t="s">
        <v>4</v>
      </c>
      <c r="AM526" s="2" t="s">
        <v>6</v>
      </c>
      <c r="AN526" s="2" t="s">
        <v>7</v>
      </c>
      <c r="AO526" s="3"/>
    </row>
    <row r="527" spans="2:41">
      <c r="C527" s="20"/>
      <c r="E527" s="4"/>
      <c r="F527" s="3"/>
      <c r="G527" s="3"/>
      <c r="H527" s="5"/>
      <c r="N527" s="25">
        <v>45111</v>
      </c>
      <c r="O527" s="3" t="s">
        <v>1030</v>
      </c>
      <c r="P527" s="3"/>
      <c r="Q527" s="3"/>
      <c r="R527" s="18">
        <v>59.14</v>
      </c>
      <c r="S527" s="3"/>
      <c r="V527" s="17"/>
      <c r="Y527" s="20"/>
      <c r="AA527" s="4">
        <v>45091</v>
      </c>
      <c r="AB527" s="3" t="s">
        <v>201</v>
      </c>
      <c r="AC527" s="3" t="s">
        <v>89</v>
      </c>
      <c r="AD527" s="5">
        <v>170</v>
      </c>
      <c r="AE527" t="s">
        <v>376</v>
      </c>
      <c r="AJ527" s="25">
        <v>45118</v>
      </c>
      <c r="AK527" s="3" t="s">
        <v>511</v>
      </c>
      <c r="AL527" s="3"/>
      <c r="AM527" s="3"/>
      <c r="AN527" s="18">
        <v>300</v>
      </c>
      <c r="AO527" s="3"/>
    </row>
    <row r="528" spans="2:41">
      <c r="B528" s="1" t="s">
        <v>24</v>
      </c>
      <c r="C528" s="19">
        <f>IF(C525&gt;0,C525+C526,C526)</f>
        <v>0</v>
      </c>
      <c r="E528" s="4"/>
      <c r="F528" s="3"/>
      <c r="G528" s="3"/>
      <c r="H528" s="5"/>
      <c r="N528" s="25">
        <v>45111</v>
      </c>
      <c r="O528" s="3" t="s">
        <v>1031</v>
      </c>
      <c r="P528" s="3"/>
      <c r="Q528" s="3"/>
      <c r="R528" s="18">
        <v>59.14</v>
      </c>
      <c r="S528" s="3"/>
      <c r="V528" s="17"/>
      <c r="X528" s="1" t="s">
        <v>24</v>
      </c>
      <c r="Y528" s="19">
        <f>IF(Y525&gt;0,Y525+Y526,Y526)</f>
        <v>995</v>
      </c>
      <c r="AA528" s="4">
        <v>45092</v>
      </c>
      <c r="AB528" s="3" t="s">
        <v>201</v>
      </c>
      <c r="AC528" s="3" t="s">
        <v>155</v>
      </c>
      <c r="AD528" s="5">
        <v>330</v>
      </c>
      <c r="AE528" t="s">
        <v>146</v>
      </c>
      <c r="AJ528" s="25">
        <v>45119</v>
      </c>
      <c r="AK528" s="3" t="s">
        <v>253</v>
      </c>
      <c r="AL528" s="3"/>
      <c r="AM528" s="3"/>
      <c r="AN528" s="18">
        <v>40</v>
      </c>
      <c r="AO528" s="3"/>
    </row>
    <row r="529" spans="2:41">
      <c r="B529" s="1" t="s">
        <v>9</v>
      </c>
      <c r="C529" s="20">
        <f>C552</f>
        <v>2189.3999999999996</v>
      </c>
      <c r="E529" s="4"/>
      <c r="F529" s="3"/>
      <c r="G529" s="3"/>
      <c r="H529" s="5"/>
      <c r="N529" s="25">
        <v>45112</v>
      </c>
      <c r="O529" s="3" t="s">
        <v>1044</v>
      </c>
      <c r="P529" s="3"/>
      <c r="Q529" s="3"/>
      <c r="R529" s="18">
        <v>19</v>
      </c>
      <c r="S529" s="3"/>
      <c r="V529" s="17"/>
      <c r="X529" s="1" t="s">
        <v>9</v>
      </c>
      <c r="Y529" s="20">
        <f>Y552</f>
        <v>2589.3999999999996</v>
      </c>
      <c r="AA529" s="4">
        <v>45084</v>
      </c>
      <c r="AB529" s="3" t="s">
        <v>490</v>
      </c>
      <c r="AC529" s="3" t="s">
        <v>89</v>
      </c>
      <c r="AD529" s="5">
        <v>375</v>
      </c>
      <c r="AJ529" s="3"/>
      <c r="AK529" s="3"/>
      <c r="AL529" s="3"/>
      <c r="AM529" s="3"/>
      <c r="AN529" s="18"/>
      <c r="AO529" s="3"/>
    </row>
    <row r="530" spans="2:41">
      <c r="B530" s="6" t="s">
        <v>25</v>
      </c>
      <c r="C530" s="21">
        <f>C528-C529</f>
        <v>-2189.3999999999996</v>
      </c>
      <c r="E530" s="4"/>
      <c r="F530" s="3"/>
      <c r="G530" s="3"/>
      <c r="H530" s="5"/>
      <c r="N530" s="25">
        <v>45112</v>
      </c>
      <c r="O530" s="3" t="s">
        <v>1045</v>
      </c>
      <c r="P530" s="3"/>
      <c r="Q530" s="3"/>
      <c r="R530" s="18">
        <v>88.5</v>
      </c>
      <c r="S530" s="3"/>
      <c r="V530" s="17"/>
      <c r="X530" s="6" t="s">
        <v>8</v>
      </c>
      <c r="Y530" s="21">
        <f>Y528-Y529</f>
        <v>-1594.3999999999996</v>
      </c>
      <c r="AA530" s="4">
        <v>45058</v>
      </c>
      <c r="AB530" s="3" t="s">
        <v>589</v>
      </c>
      <c r="AC530" s="3" t="s">
        <v>89</v>
      </c>
      <c r="AD530" s="5">
        <v>120</v>
      </c>
      <c r="AE530" t="s">
        <v>146</v>
      </c>
      <c r="AJ530" s="3"/>
      <c r="AK530" s="3"/>
      <c r="AL530" s="3"/>
      <c r="AM530" s="3"/>
      <c r="AN530" s="18"/>
      <c r="AO530" s="3"/>
    </row>
    <row r="531" spans="2:41" ht="15.75" customHeight="1">
      <c r="B531" s="218" t="str">
        <f>IF(C530&lt;0,"NO PAGAR","COBRAR")</f>
        <v>NO PAGAR</v>
      </c>
      <c r="C531" s="218"/>
      <c r="E531" s="4"/>
      <c r="F531" s="3"/>
      <c r="G531" s="3"/>
      <c r="H531" s="5"/>
      <c r="N531" s="25">
        <v>45112</v>
      </c>
      <c r="O531" s="3" t="s">
        <v>1046</v>
      </c>
      <c r="P531" s="3"/>
      <c r="Q531" s="3"/>
      <c r="R531" s="18">
        <v>64.5</v>
      </c>
      <c r="S531" s="3"/>
      <c r="V531" s="17"/>
      <c r="X531" s="218" t="str">
        <f>IF(Y530&lt;0,"NO PAGAR","COBRAR")</f>
        <v>NO PAGAR</v>
      </c>
      <c r="Y531" s="218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210" t="s">
        <v>9</v>
      </c>
      <c r="C532" s="211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210" t="s">
        <v>9</v>
      </c>
      <c r="Y532" s="211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9" t="e">
        <f>IF(#REF!&lt;0,"SALDO A FAVOR","SALDO ADELANTAD0'")</f>
        <v>#REF!</v>
      </c>
      <c r="C533" s="10">
        <f>IF(Y488&lt;=0,Y488*-1)</f>
        <v>1000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9" t="str">
        <f>IF(C530&lt;0,"SALDO ADELANTADO","SALDO A FAVOR'")</f>
        <v>SALDO ADELANTADO</v>
      </c>
      <c r="Y533" s="10">
        <f>IF(C530&lt;=0,C530*-1)</f>
        <v>2189.3999999999996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10</v>
      </c>
      <c r="C534" s="10">
        <f>R543</f>
        <v>290.27999999999997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10</v>
      </c>
      <c r="Y534" s="10">
        <f>AN543</f>
        <v>340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11</v>
      </c>
      <c r="C535" s="10">
        <v>80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11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12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12</v>
      </c>
      <c r="Y536" s="10">
        <v>60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13</v>
      </c>
      <c r="C537" s="10">
        <v>20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13</v>
      </c>
      <c r="Y537" s="1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1025</v>
      </c>
      <c r="C538" s="10">
        <v>98.84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14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15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15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16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16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1024</v>
      </c>
      <c r="C541" s="10">
        <v>700.28</v>
      </c>
      <c r="E541" s="212" t="s">
        <v>7</v>
      </c>
      <c r="F541" s="213"/>
      <c r="G541" s="214"/>
      <c r="H541" s="5">
        <f>SUM(H527:H540)</f>
        <v>0</v>
      </c>
      <c r="N541" s="3"/>
      <c r="O541" s="3"/>
      <c r="P541" s="3"/>
      <c r="Q541" s="3"/>
      <c r="R541" s="18"/>
      <c r="S541" s="3"/>
      <c r="V541" s="17"/>
      <c r="X541" s="11" t="s">
        <v>17</v>
      </c>
      <c r="Y541" s="10"/>
      <c r="AA541" s="212" t="s">
        <v>7</v>
      </c>
      <c r="AB541" s="213"/>
      <c r="AC541" s="214"/>
      <c r="AD541" s="5">
        <f>SUM(AD527:AD540)</f>
        <v>995</v>
      </c>
      <c r="AJ541" s="3"/>
      <c r="AK541" s="3"/>
      <c r="AL541" s="3"/>
      <c r="AM541" s="3"/>
      <c r="AN541" s="18"/>
      <c r="AO541" s="3"/>
    </row>
    <row r="542" spans="2:41">
      <c r="B542" s="12"/>
      <c r="C542" s="10"/>
      <c r="E542" s="13"/>
      <c r="F542" s="13"/>
      <c r="G542" s="13"/>
      <c r="N542" s="3"/>
      <c r="O542" s="3"/>
      <c r="P542" s="3"/>
      <c r="Q542" s="3"/>
      <c r="R542" s="18"/>
      <c r="S542" s="3"/>
      <c r="V542" s="17"/>
      <c r="X542" s="12"/>
      <c r="Y542" s="10"/>
      <c r="AA542" s="13"/>
      <c r="AB542" s="13"/>
      <c r="AC542" s="13"/>
      <c r="AJ542" s="3"/>
      <c r="AK542" s="3"/>
      <c r="AL542" s="3"/>
      <c r="AM542" s="3"/>
      <c r="AN542" s="18"/>
      <c r="AO542" s="3"/>
    </row>
    <row r="543" spans="2:41" ht="21" customHeight="1" thickBot="1">
      <c r="B543" s="12"/>
      <c r="C543" s="10"/>
      <c r="N543" s="212" t="s">
        <v>7</v>
      </c>
      <c r="O543" s="213"/>
      <c r="P543" s="213"/>
      <c r="Q543" s="214"/>
      <c r="R543" s="18">
        <f>SUM(R527:R542)</f>
        <v>290.27999999999997</v>
      </c>
      <c r="S543" s="3"/>
      <c r="V543" s="17"/>
      <c r="X543" s="12"/>
      <c r="Y543" s="10"/>
      <c r="AJ543" s="212" t="s">
        <v>7</v>
      </c>
      <c r="AK543" s="213"/>
      <c r="AL543" s="213"/>
      <c r="AM543" s="214"/>
      <c r="AN543" s="18">
        <f>SUM(AN527:AN542)</f>
        <v>340</v>
      </c>
      <c r="AO543" s="3"/>
    </row>
    <row r="544" spans="2:41" ht="15" customHeight="1" thickBot="1">
      <c r="B544" s="12"/>
      <c r="C544" s="10"/>
      <c r="N544" s="151">
        <v>20230619</v>
      </c>
      <c r="O544" s="151" t="s">
        <v>689</v>
      </c>
      <c r="P544" s="151" t="s">
        <v>474</v>
      </c>
      <c r="Q544" s="153">
        <v>70.010000000000005</v>
      </c>
      <c r="R544" s="151">
        <v>40.003999999999998</v>
      </c>
      <c r="S544" s="151">
        <v>658969</v>
      </c>
      <c r="V544" s="17"/>
      <c r="X544" s="12"/>
      <c r="Y544" s="10"/>
    </row>
    <row r="545" spans="2:28" ht="15" customHeight="1" thickBot="1">
      <c r="B545" s="12"/>
      <c r="C545" s="10"/>
      <c r="N545" s="151">
        <v>20230622</v>
      </c>
      <c r="O545" s="151" t="s">
        <v>689</v>
      </c>
      <c r="P545" s="151" t="s">
        <v>474</v>
      </c>
      <c r="Q545" s="153">
        <v>70</v>
      </c>
      <c r="R545" s="151">
        <v>39.999000000000002</v>
      </c>
      <c r="S545" s="151">
        <v>852369</v>
      </c>
      <c r="V545" s="17"/>
      <c r="X545" s="12"/>
      <c r="Y545" s="10"/>
    </row>
    <row r="546" spans="2:28" ht="13.5" customHeight="1" thickBot="1">
      <c r="B546" s="12"/>
      <c r="C546" s="10"/>
      <c r="E546" s="14"/>
      <c r="N546" s="151">
        <v>20230626</v>
      </c>
      <c r="O546" s="151" t="s">
        <v>689</v>
      </c>
      <c r="P546" s="151" t="s">
        <v>474</v>
      </c>
      <c r="Q546" s="153">
        <v>80</v>
      </c>
      <c r="R546" s="151">
        <v>45.716999999999999</v>
      </c>
      <c r="S546" s="151">
        <v>5454</v>
      </c>
      <c r="V546" s="17"/>
      <c r="X546" s="12"/>
      <c r="Y546" s="10"/>
      <c r="AA546" s="14"/>
    </row>
    <row r="547" spans="2:28" ht="13.5" customHeight="1" thickBot="1">
      <c r="B547" s="12"/>
      <c r="C547" s="10"/>
      <c r="N547" s="151">
        <v>20230629</v>
      </c>
      <c r="O547" s="151" t="s">
        <v>689</v>
      </c>
      <c r="P547" s="151" t="s">
        <v>474</v>
      </c>
      <c r="Q547" s="153">
        <v>90.01</v>
      </c>
      <c r="R547" s="151">
        <v>51.435000000000002</v>
      </c>
      <c r="S547" s="151">
        <v>1</v>
      </c>
      <c r="V547" s="17"/>
      <c r="X547" s="12"/>
      <c r="Y547" s="10"/>
    </row>
    <row r="548" spans="2:28" ht="14.25" customHeight="1" thickBot="1">
      <c r="B548" s="12"/>
      <c r="C548" s="10"/>
      <c r="N548" s="151">
        <v>20230620</v>
      </c>
      <c r="O548" s="151" t="s">
        <v>673</v>
      </c>
      <c r="P548" s="151" t="s">
        <v>474</v>
      </c>
      <c r="Q548" s="153">
        <v>75</v>
      </c>
      <c r="R548" s="151">
        <v>42.854999999999997</v>
      </c>
      <c r="S548" s="151">
        <v>55555</v>
      </c>
      <c r="V548" s="17"/>
      <c r="X548" s="12"/>
      <c r="Y548" s="10"/>
    </row>
    <row r="549" spans="2:28" ht="16.5" customHeight="1" thickBot="1">
      <c r="B549" s="12"/>
      <c r="C549" s="10"/>
      <c r="N549" s="151">
        <v>20230623</v>
      </c>
      <c r="O549" s="151" t="s">
        <v>673</v>
      </c>
      <c r="P549" s="151" t="s">
        <v>474</v>
      </c>
      <c r="Q549" s="153">
        <v>83</v>
      </c>
      <c r="R549" s="151">
        <v>47.43</v>
      </c>
      <c r="S549" s="151">
        <v>9999</v>
      </c>
      <c r="V549" s="17"/>
      <c r="X549" s="12"/>
      <c r="Y549" s="10"/>
    </row>
    <row r="550" spans="2:28" ht="12.75" customHeight="1" thickBot="1">
      <c r="B550" s="12"/>
      <c r="C550" s="10"/>
      <c r="N550" s="151">
        <v>20230621</v>
      </c>
      <c r="O550" s="151" t="s">
        <v>749</v>
      </c>
      <c r="P550" s="151" t="s">
        <v>474</v>
      </c>
      <c r="Q550" s="153">
        <v>165.01</v>
      </c>
      <c r="R550" s="151">
        <v>94.29</v>
      </c>
      <c r="S550" s="151">
        <v>12345</v>
      </c>
      <c r="V550" s="17"/>
      <c r="X550" s="12"/>
      <c r="Y550" s="10"/>
    </row>
    <row r="551" spans="2:28" ht="14.25" customHeight="1" thickBot="1">
      <c r="B551" s="11"/>
      <c r="C551" s="10"/>
      <c r="N551" s="151">
        <v>20230630</v>
      </c>
      <c r="O551" s="151" t="s">
        <v>673</v>
      </c>
      <c r="P551" s="151" t="s">
        <v>474</v>
      </c>
      <c r="Q551" s="153">
        <v>67.25</v>
      </c>
      <c r="R551" s="151">
        <v>38.429000000000002</v>
      </c>
      <c r="S551" s="151">
        <v>2163</v>
      </c>
      <c r="V551" s="17"/>
      <c r="X551" s="11"/>
      <c r="Y551" s="10"/>
      <c r="AA551" t="s">
        <v>22</v>
      </c>
      <c r="AB551" t="s">
        <v>21</v>
      </c>
    </row>
    <row r="552" spans="2:28">
      <c r="B552" s="15" t="s">
        <v>18</v>
      </c>
      <c r="C552" s="16">
        <f>SUM(C533:C551)</f>
        <v>2189.3999999999996</v>
      </c>
      <c r="Q552" s="166">
        <f>SUM(Q544:Q551)</f>
        <v>700.28</v>
      </c>
      <c r="V552" s="17"/>
      <c r="X552" s="15" t="s">
        <v>18</v>
      </c>
      <c r="Y552" s="16">
        <f>SUM(Y533:Y551)</f>
        <v>2589.3999999999996</v>
      </c>
      <c r="AB552" s="1" t="s">
        <v>19</v>
      </c>
    </row>
    <row r="553" spans="2:28">
      <c r="D553" t="s">
        <v>22</v>
      </c>
      <c r="E553" t="s">
        <v>21</v>
      </c>
      <c r="V553" s="17"/>
    </row>
    <row r="554" spans="2:28">
      <c r="E554" s="1" t="s">
        <v>19</v>
      </c>
      <c r="V554" s="17"/>
    </row>
    <row r="555" spans="2:28">
      <c r="V555" s="17"/>
    </row>
    <row r="556" spans="2:28">
      <c r="V556" s="17"/>
    </row>
    <row r="557" spans="2:28">
      <c r="V557" s="17"/>
    </row>
    <row r="558" spans="2:28">
      <c r="V558" s="17"/>
    </row>
    <row r="559" spans="2:28">
      <c r="V559" s="17"/>
    </row>
    <row r="560" spans="2:28">
      <c r="V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</row>
    <row r="564" spans="1:43">
      <c r="V564" s="17"/>
    </row>
    <row r="565" spans="1:43" ht="27" customHeight="1">
      <c r="H565" s="75" t="s">
        <v>30</v>
      </c>
      <c r="I565" s="75"/>
      <c r="J565" s="75"/>
      <c r="V565" s="17"/>
      <c r="AA565" s="216" t="s">
        <v>31</v>
      </c>
      <c r="AB565" s="216"/>
      <c r="AC565" s="216"/>
    </row>
    <row r="566" spans="1:43" ht="23.25">
      <c r="B566" s="24" t="s">
        <v>67</v>
      </c>
      <c r="V566" s="17"/>
      <c r="X566" s="22" t="s">
        <v>67</v>
      </c>
    </row>
    <row r="567" spans="1:43" ht="23.25">
      <c r="B567" s="23" t="s">
        <v>32</v>
      </c>
      <c r="C567" s="20">
        <f>IF(X525="PAGADO",0,Y530)</f>
        <v>-1594.3999999999996</v>
      </c>
      <c r="E567" s="217" t="s">
        <v>308</v>
      </c>
      <c r="F567" s="217"/>
      <c r="G567" s="217"/>
      <c r="H567" s="217"/>
      <c r="V567" s="17"/>
      <c r="X567" s="23" t="s">
        <v>32</v>
      </c>
      <c r="Y567" s="20">
        <f>IF(B1345="PAGADO",0,C572)</f>
        <v>-1694.4249999999993</v>
      </c>
      <c r="AA567" s="217" t="s">
        <v>308</v>
      </c>
      <c r="AB567" s="217"/>
      <c r="AC567" s="217"/>
      <c r="AD567" s="217"/>
    </row>
    <row r="568" spans="1:43">
      <c r="B568" s="1" t="s">
        <v>0</v>
      </c>
      <c r="C568" s="19">
        <f>H591</f>
        <v>3730</v>
      </c>
      <c r="E568" s="2" t="s">
        <v>1</v>
      </c>
      <c r="F568" s="2" t="s">
        <v>2</v>
      </c>
      <c r="G568" s="2" t="s">
        <v>3</v>
      </c>
      <c r="H568" s="2" t="s">
        <v>4</v>
      </c>
      <c r="N568" s="2" t="s">
        <v>1</v>
      </c>
      <c r="O568" s="2" t="s">
        <v>5</v>
      </c>
      <c r="P568" s="2" t="s">
        <v>4</v>
      </c>
      <c r="Q568" s="2" t="s">
        <v>6</v>
      </c>
      <c r="R568" s="2" t="s">
        <v>7</v>
      </c>
      <c r="S568" s="3"/>
      <c r="V568" s="17"/>
      <c r="X568" s="1" t="s">
        <v>0</v>
      </c>
      <c r="Y568" s="19">
        <f>AD583</f>
        <v>320</v>
      </c>
      <c r="AA568" s="2" t="s">
        <v>1</v>
      </c>
      <c r="AB568" s="2" t="s">
        <v>2</v>
      </c>
      <c r="AC568" s="2" t="s">
        <v>3</v>
      </c>
      <c r="AD568" s="2" t="s">
        <v>4</v>
      </c>
      <c r="AJ568" s="2" t="s">
        <v>1</v>
      </c>
      <c r="AK568" s="2" t="s">
        <v>5</v>
      </c>
      <c r="AL568" s="2" t="s">
        <v>4</v>
      </c>
      <c r="AM568" s="2" t="s">
        <v>6</v>
      </c>
      <c r="AN568" s="2" t="s">
        <v>7</v>
      </c>
      <c r="AO568" s="3"/>
    </row>
    <row r="569" spans="1:43">
      <c r="C569" s="20"/>
      <c r="E569" s="4">
        <v>45081</v>
      </c>
      <c r="F569" s="3" t="s">
        <v>329</v>
      </c>
      <c r="G569" s="3" t="s">
        <v>97</v>
      </c>
      <c r="H569" s="5">
        <v>285</v>
      </c>
      <c r="I569" t="s">
        <v>146</v>
      </c>
      <c r="N569" s="25">
        <v>45124</v>
      </c>
      <c r="O569" s="3" t="s">
        <v>110</v>
      </c>
      <c r="P569" s="3"/>
      <c r="Q569" s="3"/>
      <c r="R569" s="18">
        <v>1800</v>
      </c>
      <c r="S569" s="3"/>
      <c r="V569" s="17"/>
      <c r="Y569" s="20"/>
      <c r="AA569" s="4">
        <v>45107</v>
      </c>
      <c r="AB569" s="3" t="s">
        <v>201</v>
      </c>
      <c r="AC569" s="3" t="s">
        <v>141</v>
      </c>
      <c r="AD569" s="5">
        <v>180</v>
      </c>
      <c r="AE569" t="s">
        <v>376</v>
      </c>
      <c r="AJ569" s="25">
        <v>45131</v>
      </c>
      <c r="AK569" s="3" t="s">
        <v>1081</v>
      </c>
      <c r="AL569" s="3"/>
      <c r="AM569" s="3"/>
      <c r="AN569" s="18">
        <v>36</v>
      </c>
      <c r="AO569" s="3"/>
    </row>
    <row r="570" spans="1:43">
      <c r="B570" s="1" t="s">
        <v>24</v>
      </c>
      <c r="C570" s="19">
        <f>IF(C567&gt;0,C567+C568,C568)</f>
        <v>3730</v>
      </c>
      <c r="E570" s="4">
        <v>45096</v>
      </c>
      <c r="F570" s="3" t="s">
        <v>329</v>
      </c>
      <c r="G570" s="3" t="s">
        <v>97</v>
      </c>
      <c r="H570" s="5">
        <v>285</v>
      </c>
      <c r="I570" t="s">
        <v>376</v>
      </c>
      <c r="N570" s="25">
        <v>45125</v>
      </c>
      <c r="O570" s="3" t="s">
        <v>110</v>
      </c>
      <c r="P570" s="3">
        <v>1500</v>
      </c>
      <c r="Q570" s="3"/>
      <c r="R570" s="18">
        <v>1500</v>
      </c>
      <c r="S570" s="3"/>
      <c r="V570" s="17"/>
      <c r="X570" s="1" t="s">
        <v>24</v>
      </c>
      <c r="Y570" s="19">
        <f>IF(Y567&gt;0,Y567+Y568,Y568)</f>
        <v>320</v>
      </c>
      <c r="AA570" s="4">
        <v>45076</v>
      </c>
      <c r="AB570" s="3" t="s">
        <v>1094</v>
      </c>
      <c r="AC570" s="3" t="s">
        <v>1095</v>
      </c>
      <c r="AD570" s="5">
        <v>140</v>
      </c>
      <c r="AE570" t="s">
        <v>146</v>
      </c>
      <c r="AJ570" s="25">
        <v>45134</v>
      </c>
      <c r="AK570" s="3" t="s">
        <v>1096</v>
      </c>
      <c r="AL570" s="3"/>
      <c r="AM570" s="3"/>
      <c r="AN570" s="18">
        <v>100</v>
      </c>
      <c r="AO570" s="3"/>
    </row>
    <row r="571" spans="1:43">
      <c r="B571" s="1" t="s">
        <v>9</v>
      </c>
      <c r="C571" s="20">
        <f>C594</f>
        <v>5424.4249999999993</v>
      </c>
      <c r="E571" s="4">
        <v>45099</v>
      </c>
      <c r="F571" s="3" t="s">
        <v>329</v>
      </c>
      <c r="G571" s="3" t="s">
        <v>97</v>
      </c>
      <c r="H571" s="5">
        <v>285</v>
      </c>
      <c r="I571" t="s">
        <v>376</v>
      </c>
      <c r="N571" s="3"/>
      <c r="O571" s="3"/>
      <c r="P571" s="3"/>
      <c r="Q571" s="3"/>
      <c r="R571" s="18"/>
      <c r="S571" s="3"/>
      <c r="V571" s="17"/>
      <c r="X571" s="1" t="s">
        <v>9</v>
      </c>
      <c r="Y571" s="20">
        <f>Y594</f>
        <v>2819.9949999999994</v>
      </c>
      <c r="AA571" s="4"/>
      <c r="AB571" s="3"/>
      <c r="AC571" s="3"/>
      <c r="AD571" s="5"/>
      <c r="AJ571" s="25">
        <v>45134</v>
      </c>
      <c r="AK571" s="3" t="s">
        <v>110</v>
      </c>
      <c r="AL571" s="3"/>
      <c r="AM571" s="3"/>
      <c r="AN571" s="18">
        <v>989.57</v>
      </c>
      <c r="AO571" s="3"/>
    </row>
    <row r="572" spans="1:43">
      <c r="B572" s="6" t="s">
        <v>26</v>
      </c>
      <c r="C572" s="21">
        <f>C570-C571</f>
        <v>-1694.4249999999993</v>
      </c>
      <c r="E572" s="4">
        <v>45103</v>
      </c>
      <c r="F572" s="3" t="s">
        <v>329</v>
      </c>
      <c r="G572" s="3" t="s">
        <v>97</v>
      </c>
      <c r="H572" s="5">
        <v>285</v>
      </c>
      <c r="I572" t="s">
        <v>376</v>
      </c>
      <c r="N572" s="3"/>
      <c r="O572" s="3"/>
      <c r="P572" s="3"/>
      <c r="Q572" s="3"/>
      <c r="R572" s="18"/>
      <c r="S572" s="3"/>
      <c r="V572" s="17"/>
      <c r="X572" s="6" t="s">
        <v>27</v>
      </c>
      <c r="Y572" s="21">
        <f>Y570-Y571</f>
        <v>-2499.9949999999994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1:43" ht="23.25">
      <c r="B573" s="6"/>
      <c r="C573" s="7"/>
      <c r="E573" s="4">
        <v>45050</v>
      </c>
      <c r="F573" s="3" t="s">
        <v>138</v>
      </c>
      <c r="G573" s="3" t="s">
        <v>89</v>
      </c>
      <c r="H573" s="5">
        <v>170</v>
      </c>
      <c r="I573" t="s">
        <v>146</v>
      </c>
      <c r="N573" s="3"/>
      <c r="O573" s="3"/>
      <c r="P573" s="3"/>
      <c r="Q573" s="3"/>
      <c r="R573" s="18"/>
      <c r="S573" s="3"/>
      <c r="V573" s="17"/>
      <c r="X573" s="219" t="str">
        <f>IF(Y572&lt;0,"NO PAGAR","COBRAR'")</f>
        <v>NO PAGAR</v>
      </c>
      <c r="Y573" s="219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1:43" ht="23.25">
      <c r="B574" s="219" t="str">
        <f>IF(C572&lt;0,"NO PAGAR","COBRAR'")</f>
        <v>NO PAGAR</v>
      </c>
      <c r="C574" s="219"/>
      <c r="E574" s="4">
        <v>45052</v>
      </c>
      <c r="F574" s="3" t="s">
        <v>138</v>
      </c>
      <c r="G574" s="3" t="s">
        <v>141</v>
      </c>
      <c r="H574" s="5">
        <v>170</v>
      </c>
      <c r="I574" t="s">
        <v>146</v>
      </c>
      <c r="N574" s="3"/>
      <c r="O574" s="3"/>
      <c r="P574" s="3"/>
      <c r="Q574" s="3"/>
      <c r="R574" s="18"/>
      <c r="S574" s="3"/>
      <c r="V574" s="17"/>
      <c r="X574" s="6"/>
      <c r="Y574" s="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1:43">
      <c r="B575" s="210" t="s">
        <v>9</v>
      </c>
      <c r="C575" s="211"/>
      <c r="E575" s="4">
        <v>45057</v>
      </c>
      <c r="F575" s="3" t="s">
        <v>138</v>
      </c>
      <c r="G575" s="3" t="s">
        <v>89</v>
      </c>
      <c r="H575" s="5">
        <v>170</v>
      </c>
      <c r="I575" t="s">
        <v>146</v>
      </c>
      <c r="N575" s="3"/>
      <c r="O575" s="3"/>
      <c r="P575" s="3"/>
      <c r="Q575" s="3"/>
      <c r="R575" s="18"/>
      <c r="S575" s="3"/>
      <c r="V575" s="17"/>
      <c r="X575" s="210" t="s">
        <v>9</v>
      </c>
      <c r="Y575" s="211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>
      <c r="B576" s="9" t="str">
        <f>IF(Y530&lt;0,"SALDO ADELANTADO","SALDO A FAVOR '")</f>
        <v>SALDO ADELANTADO</v>
      </c>
      <c r="C576" s="10">
        <f>IF(Y530&lt;=0,Y530*-1)</f>
        <v>1594.3999999999996</v>
      </c>
      <c r="E576" s="4">
        <v>45061</v>
      </c>
      <c r="F576" s="3" t="s">
        <v>138</v>
      </c>
      <c r="G576" s="3" t="s">
        <v>89</v>
      </c>
      <c r="H576" s="5">
        <v>170</v>
      </c>
      <c r="I576" t="s">
        <v>146</v>
      </c>
      <c r="N576" s="3"/>
      <c r="O576" s="3"/>
      <c r="P576" s="3"/>
      <c r="Q576" s="3"/>
      <c r="R576" s="18"/>
      <c r="S576" s="3"/>
      <c r="V576" s="17"/>
      <c r="X576" s="9" t="str">
        <f>IF(C572&lt;0,"SALDO ADELANTADO","SALDO A FAVOR'")</f>
        <v>SALDO ADELANTADO</v>
      </c>
      <c r="Y576" s="10">
        <f>IF(C572&lt;=0,C572*-1)</f>
        <v>1694.4249999999993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R585</f>
        <v>3300</v>
      </c>
      <c r="E577" s="4">
        <v>45064</v>
      </c>
      <c r="F577" s="3" t="s">
        <v>138</v>
      </c>
      <c r="G577" s="3" t="s">
        <v>89</v>
      </c>
      <c r="H577" s="5">
        <v>170</v>
      </c>
      <c r="I577" t="s">
        <v>146</v>
      </c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AN585</f>
        <v>1125.5700000000002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>
        <v>45064</v>
      </c>
      <c r="F578" s="3" t="s">
        <v>138</v>
      </c>
      <c r="G578" s="3" t="s">
        <v>143</v>
      </c>
      <c r="H578" s="5">
        <v>190</v>
      </c>
      <c r="I578" t="s">
        <v>376</v>
      </c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>
        <v>45004</v>
      </c>
      <c r="F579" s="3" t="s">
        <v>138</v>
      </c>
      <c r="G579" s="3" t="s">
        <v>143</v>
      </c>
      <c r="H579" s="5">
        <v>190</v>
      </c>
      <c r="I579" t="s">
        <v>146</v>
      </c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>
        <v>45068</v>
      </c>
      <c r="F580" s="3" t="s">
        <v>138</v>
      </c>
      <c r="G580" s="3" t="s">
        <v>89</v>
      </c>
      <c r="H580" s="5">
        <v>170</v>
      </c>
      <c r="I580" t="s">
        <v>376</v>
      </c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>
        <v>45075</v>
      </c>
      <c r="F581" s="3" t="s">
        <v>138</v>
      </c>
      <c r="G581" s="3" t="s">
        <v>89</v>
      </c>
      <c r="H581" s="5">
        <v>170</v>
      </c>
      <c r="I581" t="s">
        <v>146</v>
      </c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>
        <v>45085</v>
      </c>
      <c r="F582" s="3" t="s">
        <v>212</v>
      </c>
      <c r="G582" s="3" t="s">
        <v>656</v>
      </c>
      <c r="H582" s="5">
        <v>160</v>
      </c>
      <c r="I582" t="s">
        <v>376</v>
      </c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25">
        <v>45041</v>
      </c>
      <c r="F583" s="3" t="s">
        <v>212</v>
      </c>
      <c r="G583" s="3" t="s">
        <v>656</v>
      </c>
      <c r="H583" s="5">
        <v>160</v>
      </c>
      <c r="I583" t="s">
        <v>136</v>
      </c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212" t="s">
        <v>7</v>
      </c>
      <c r="AB583" s="213"/>
      <c r="AC583" s="214"/>
      <c r="AD583" s="5">
        <f>SUM(AD569:AD582)</f>
        <v>320</v>
      </c>
      <c r="AJ583" s="3"/>
      <c r="AK583" s="3"/>
      <c r="AL583" s="3"/>
      <c r="AM583" s="3"/>
      <c r="AN583" s="18"/>
      <c r="AO583" s="3"/>
    </row>
    <row r="584" spans="2:41">
      <c r="B584" s="11" t="s">
        <v>1073</v>
      </c>
      <c r="C584" s="10">
        <f>T593</f>
        <v>530.02499999999998</v>
      </c>
      <c r="E584" s="149">
        <v>45041</v>
      </c>
      <c r="F584" s="148" t="s">
        <v>212</v>
      </c>
      <c r="G584" s="148" t="s">
        <v>656</v>
      </c>
      <c r="H584" s="168">
        <v>160</v>
      </c>
      <c r="I584" t="s">
        <v>136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3"/>
      <c r="AB584" s="13"/>
      <c r="AC584" s="13"/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25">
        <v>45071</v>
      </c>
      <c r="F585" s="3" t="s">
        <v>1068</v>
      </c>
      <c r="G585" s="3" t="s">
        <v>1069</v>
      </c>
      <c r="H585" s="167">
        <v>140</v>
      </c>
      <c r="I585" t="s">
        <v>376</v>
      </c>
      <c r="N585" s="212" t="s">
        <v>7</v>
      </c>
      <c r="O585" s="213"/>
      <c r="P585" s="213"/>
      <c r="Q585" s="214"/>
      <c r="R585" s="18">
        <f>SUM(R569:R584)</f>
        <v>3300</v>
      </c>
      <c r="S585" s="3"/>
      <c r="V585" s="17"/>
      <c r="X585" s="12"/>
      <c r="Y585" s="10"/>
      <c r="AJ585" s="212" t="s">
        <v>7</v>
      </c>
      <c r="AK585" s="213"/>
      <c r="AL585" s="213"/>
      <c r="AM585" s="214"/>
      <c r="AN585" s="18">
        <f>SUM(AN569:AN584)</f>
        <v>1125.5700000000002</v>
      </c>
      <c r="AO585" s="3"/>
    </row>
    <row r="586" spans="2:41" ht="15.75" thickBot="1">
      <c r="B586" s="12"/>
      <c r="C586" s="10"/>
      <c r="E586" s="25">
        <v>45110</v>
      </c>
      <c r="F586" s="3" t="s">
        <v>87</v>
      </c>
      <c r="G586" s="3" t="s">
        <v>89</v>
      </c>
      <c r="H586" s="167">
        <v>200</v>
      </c>
      <c r="I586" t="s">
        <v>376</v>
      </c>
      <c r="V586" s="17"/>
      <c r="X586" s="12"/>
      <c r="Y586" s="10"/>
    </row>
    <row r="587" spans="2:41" ht="15.75" thickBot="1">
      <c r="B587" s="12"/>
      <c r="C587" s="10"/>
      <c r="E587" s="25">
        <v>45112</v>
      </c>
      <c r="F587" s="3" t="s">
        <v>87</v>
      </c>
      <c r="G587" s="3" t="s">
        <v>89</v>
      </c>
      <c r="H587" s="18">
        <v>200</v>
      </c>
      <c r="I587" t="s">
        <v>376</v>
      </c>
      <c r="N587" t="s">
        <v>1072</v>
      </c>
      <c r="O587" s="169">
        <v>0.80341435185185184</v>
      </c>
      <c r="P587">
        <v>20230704</v>
      </c>
      <c r="Q587" t="s">
        <v>689</v>
      </c>
      <c r="R587" t="s">
        <v>973</v>
      </c>
      <c r="S587" t="s">
        <v>474</v>
      </c>
      <c r="T587" s="165">
        <v>70</v>
      </c>
      <c r="U587" s="165">
        <v>39.999000000000002</v>
      </c>
      <c r="V587" s="17"/>
      <c r="X587" s="12"/>
      <c r="Y587" s="10"/>
    </row>
    <row r="588" spans="2:41">
      <c r="B588" s="12"/>
      <c r="C588" s="10"/>
      <c r="E588" s="53"/>
      <c r="F588" s="3"/>
      <c r="G588" s="3"/>
      <c r="H588" s="3"/>
      <c r="N588" t="s">
        <v>1072</v>
      </c>
      <c r="O588" s="169">
        <v>0.80839120370370365</v>
      </c>
      <c r="P588">
        <v>20230705</v>
      </c>
      <c r="Q588" s="154" t="s">
        <v>749</v>
      </c>
      <c r="R588" t="s">
        <v>973</v>
      </c>
      <c r="S588" t="s">
        <v>474</v>
      </c>
      <c r="T588">
        <v>60.01</v>
      </c>
      <c r="U588">
        <v>34.293999999999997</v>
      </c>
      <c r="V588" s="17"/>
      <c r="X588" s="12"/>
      <c r="Y588" s="10"/>
      <c r="AA588" s="14"/>
    </row>
    <row r="589" spans="2:41">
      <c r="B589" s="12"/>
      <c r="C589" s="10"/>
      <c r="E589" s="3"/>
      <c r="F589" s="3"/>
      <c r="G589" s="3"/>
      <c r="H589" s="3"/>
      <c r="N589" t="s">
        <v>1072</v>
      </c>
      <c r="O589" s="169">
        <v>0.47710648148148144</v>
      </c>
      <c r="P589">
        <v>20230705</v>
      </c>
      <c r="Q589" s="154" t="s">
        <v>673</v>
      </c>
      <c r="R589" t="s">
        <v>973</v>
      </c>
      <c r="S589" t="s">
        <v>474</v>
      </c>
      <c r="T589">
        <v>70</v>
      </c>
      <c r="U589">
        <v>40</v>
      </c>
      <c r="V589" s="17"/>
      <c r="X589" s="12"/>
      <c r="Y589" s="10"/>
    </row>
    <row r="590" spans="2:41">
      <c r="B590" s="12"/>
      <c r="C590" s="10"/>
      <c r="E590" s="3"/>
      <c r="F590" s="3"/>
      <c r="G590" s="3"/>
      <c r="H590" s="3"/>
      <c r="N590" t="s">
        <v>1072</v>
      </c>
      <c r="O590" s="169">
        <v>0.88400462962962967</v>
      </c>
      <c r="P590">
        <v>20230707</v>
      </c>
      <c r="Q590" s="154" t="s">
        <v>689</v>
      </c>
      <c r="R590" t="s">
        <v>973</v>
      </c>
      <c r="S590" t="s">
        <v>474</v>
      </c>
      <c r="T590">
        <v>100.01</v>
      </c>
      <c r="U590">
        <v>57.151000000000003</v>
      </c>
      <c r="V590" s="17"/>
      <c r="X590" s="12"/>
      <c r="Y590" s="10"/>
    </row>
    <row r="591" spans="2:41">
      <c r="B591" s="12"/>
      <c r="C591" s="10"/>
      <c r="E591" s="3"/>
      <c r="F591" s="212" t="s">
        <v>7</v>
      </c>
      <c r="G591" s="214"/>
      <c r="H591" s="18">
        <f>SUM(H569:H590)</f>
        <v>3730</v>
      </c>
      <c r="N591" t="s">
        <v>1072</v>
      </c>
      <c r="O591" s="169">
        <v>0.96965277777777781</v>
      </c>
      <c r="P591">
        <v>20230707</v>
      </c>
      <c r="Q591" s="154" t="s">
        <v>749</v>
      </c>
      <c r="R591" t="s">
        <v>973</v>
      </c>
      <c r="S591" t="s">
        <v>474</v>
      </c>
      <c r="T591">
        <v>150.005</v>
      </c>
      <c r="U591">
        <v>85.716999999999999</v>
      </c>
      <c r="V591" s="17"/>
      <c r="X591" s="12"/>
      <c r="Y591" s="10"/>
    </row>
    <row r="592" spans="2:41" ht="15.75" thickBot="1">
      <c r="B592" s="12"/>
      <c r="C592" s="10"/>
      <c r="N592" t="s">
        <v>1072</v>
      </c>
      <c r="O592" s="169">
        <v>0.82321759259259253</v>
      </c>
      <c r="P592">
        <v>20230714</v>
      </c>
      <c r="Q592" t="s">
        <v>673</v>
      </c>
      <c r="R592" t="s">
        <v>973</v>
      </c>
      <c r="S592" t="s">
        <v>474</v>
      </c>
      <c r="T592">
        <v>80</v>
      </c>
      <c r="U592">
        <v>45.713000000000001</v>
      </c>
      <c r="V592" s="17"/>
      <c r="X592" s="12"/>
      <c r="Y592" s="10"/>
      <c r="AA592" t="s">
        <v>22</v>
      </c>
      <c r="AB592" t="s">
        <v>21</v>
      </c>
    </row>
    <row r="593" spans="2:31" ht="15.75" thickBot="1">
      <c r="B593" s="12"/>
      <c r="C593" s="10"/>
      <c r="F593" t="s">
        <v>22</v>
      </c>
      <c r="G593" t="s">
        <v>21</v>
      </c>
      <c r="N593" s="165"/>
      <c r="O593" s="165"/>
      <c r="P593" s="165"/>
      <c r="Q593" s="165"/>
      <c r="R593" s="165"/>
      <c r="S593" s="165"/>
      <c r="T593" s="171">
        <f>SUM(T587:T592)</f>
        <v>530.02499999999998</v>
      </c>
      <c r="U593" s="165"/>
      <c r="V593" s="17"/>
      <c r="X593" s="12"/>
      <c r="Y593" s="10"/>
      <c r="AB593" s="1" t="s">
        <v>19</v>
      </c>
    </row>
    <row r="594" spans="2:31">
      <c r="B594" s="15" t="s">
        <v>18</v>
      </c>
      <c r="C594" s="16">
        <f>SUM(C576:C593)</f>
        <v>5424.4249999999993</v>
      </c>
      <c r="G594" s="1" t="s">
        <v>19</v>
      </c>
      <c r="V594" s="17"/>
      <c r="X594" s="15" t="s">
        <v>18</v>
      </c>
      <c r="Y594" s="16">
        <f>SUM(Y576:Y593)</f>
        <v>2819.9949999999994</v>
      </c>
    </row>
    <row r="595" spans="2:31">
      <c r="E595" s="1"/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</row>
    <row r="608" spans="2:31" ht="15.75" customHeight="1">
      <c r="V608" s="17"/>
      <c r="AC608" s="215" t="s">
        <v>29</v>
      </c>
      <c r="AD608" s="215"/>
      <c r="AE608" s="215"/>
    </row>
    <row r="609" spans="2:41" ht="23.25" customHeight="1">
      <c r="H609" s="75" t="s">
        <v>28</v>
      </c>
      <c r="I609" s="75"/>
      <c r="J609" s="75"/>
      <c r="V609" s="17"/>
      <c r="AC609" s="215"/>
      <c r="AD609" s="215"/>
      <c r="AE609" s="215"/>
    </row>
    <row r="610" spans="2:41" ht="15" customHeight="1">
      <c r="H610" s="75"/>
      <c r="I610" s="75"/>
      <c r="J610" s="75"/>
      <c r="V610" s="17"/>
      <c r="AC610" s="215"/>
      <c r="AD610" s="215"/>
      <c r="AE610" s="215"/>
    </row>
    <row r="611" spans="2:41">
      <c r="V611" s="17"/>
    </row>
    <row r="612" spans="2:41">
      <c r="V612" s="17"/>
    </row>
    <row r="613" spans="2:41" ht="23.25">
      <c r="B613" s="22" t="s">
        <v>68</v>
      </c>
      <c r="V613" s="17"/>
      <c r="X613" s="22" t="s">
        <v>68</v>
      </c>
    </row>
    <row r="614" spans="2:41" ht="23.25">
      <c r="B614" s="23" t="s">
        <v>32</v>
      </c>
      <c r="C614" s="20">
        <f>IF(X567="PAGADO",0,Y572)</f>
        <v>-2499.9949999999994</v>
      </c>
      <c r="E614" s="217" t="s">
        <v>308</v>
      </c>
      <c r="F614" s="217"/>
      <c r="G614" s="217"/>
      <c r="H614" s="217"/>
      <c r="V614" s="17"/>
      <c r="X614" s="23" t="s">
        <v>32</v>
      </c>
      <c r="Y614" s="20">
        <f>IF(B614="PAGADO",0,C619)</f>
        <v>-782.98099999999931</v>
      </c>
      <c r="AA614" s="217" t="s">
        <v>308</v>
      </c>
      <c r="AB614" s="217"/>
      <c r="AC614" s="217"/>
      <c r="AD614" s="217"/>
    </row>
    <row r="615" spans="2:41">
      <c r="B615" s="1" t="s">
        <v>0</v>
      </c>
      <c r="C615" s="19">
        <f>H630</f>
        <v>2240</v>
      </c>
      <c r="E615" s="2" t="s">
        <v>1</v>
      </c>
      <c r="F615" s="2" t="s">
        <v>2</v>
      </c>
      <c r="G615" s="2" t="s">
        <v>3</v>
      </c>
      <c r="H615" s="2" t="s">
        <v>4</v>
      </c>
      <c r="N615" s="2" t="s">
        <v>1</v>
      </c>
      <c r="O615" s="2" t="s">
        <v>5</v>
      </c>
      <c r="P615" s="2" t="s">
        <v>4</v>
      </c>
      <c r="Q615" s="2" t="s">
        <v>6</v>
      </c>
      <c r="R615" s="2" t="s">
        <v>7</v>
      </c>
      <c r="S615" s="3"/>
      <c r="V615" s="17"/>
      <c r="X615" s="1" t="s">
        <v>0</v>
      </c>
      <c r="Y615" s="19">
        <f>AD630</f>
        <v>895</v>
      </c>
      <c r="AA615" s="2" t="s">
        <v>1</v>
      </c>
      <c r="AB615" s="2" t="s">
        <v>2</v>
      </c>
      <c r="AC615" s="2" t="s">
        <v>3</v>
      </c>
      <c r="AD615" s="2" t="s">
        <v>4</v>
      </c>
      <c r="AJ615" s="2" t="s">
        <v>1</v>
      </c>
      <c r="AK615" s="2" t="s">
        <v>5</v>
      </c>
      <c r="AL615" s="2" t="s">
        <v>4</v>
      </c>
      <c r="AM615" s="2" t="s">
        <v>6</v>
      </c>
      <c r="AN615" s="2" t="s">
        <v>7</v>
      </c>
      <c r="AO615" s="3"/>
    </row>
    <row r="616" spans="2:41">
      <c r="C616" s="20"/>
      <c r="E616" s="4">
        <v>45066</v>
      </c>
      <c r="F616" s="3" t="s">
        <v>1099</v>
      </c>
      <c r="G616" s="3" t="s">
        <v>89</v>
      </c>
      <c r="H616" s="5">
        <v>125</v>
      </c>
      <c r="I616" t="s">
        <v>146</v>
      </c>
      <c r="N616" s="25">
        <v>45140</v>
      </c>
      <c r="O616" s="3" t="s">
        <v>1116</v>
      </c>
      <c r="P616" s="3"/>
      <c r="Q616" s="3"/>
      <c r="R616" s="18">
        <v>28</v>
      </c>
      <c r="S616" s="3"/>
      <c r="V616" s="17"/>
      <c r="Y616" s="20"/>
      <c r="AA616" s="4">
        <v>45117</v>
      </c>
      <c r="AB616" s="3" t="s">
        <v>1052</v>
      </c>
      <c r="AC616" s="3" t="s">
        <v>89</v>
      </c>
      <c r="AD616" s="5">
        <v>525</v>
      </c>
      <c r="AJ616" s="25">
        <v>45142</v>
      </c>
      <c r="AK616" s="3" t="s">
        <v>110</v>
      </c>
      <c r="AL616" s="3"/>
      <c r="AM616" s="3"/>
      <c r="AN616" s="18">
        <v>1227.01</v>
      </c>
      <c r="AO616" s="3"/>
    </row>
    <row r="617" spans="2:41">
      <c r="B617" s="1" t="s">
        <v>24</v>
      </c>
      <c r="C617" s="19">
        <f>IF(C614&gt;0,C614+C615,C615)</f>
        <v>2240</v>
      </c>
      <c r="E617" s="4">
        <v>45106</v>
      </c>
      <c r="F617" s="3" t="s">
        <v>201</v>
      </c>
      <c r="G617" s="3" t="s">
        <v>141</v>
      </c>
      <c r="H617" s="5">
        <v>180</v>
      </c>
      <c r="I617" t="s">
        <v>146</v>
      </c>
      <c r="N617" s="25">
        <v>45140</v>
      </c>
      <c r="O617" s="3" t="s">
        <v>1127</v>
      </c>
      <c r="P617" s="3"/>
      <c r="Q617" s="3"/>
      <c r="R617" s="18">
        <v>46</v>
      </c>
      <c r="S617" s="3"/>
      <c r="V617" s="17"/>
      <c r="X617" s="1" t="s">
        <v>24</v>
      </c>
      <c r="Y617" s="19">
        <f>IF(Y614&gt;0,Y614+Y615,Y615)</f>
        <v>895</v>
      </c>
      <c r="AA617" s="4">
        <v>45120</v>
      </c>
      <c r="AB617" s="3" t="s">
        <v>201</v>
      </c>
      <c r="AC617" s="3" t="s">
        <v>152</v>
      </c>
      <c r="AD617" s="5">
        <v>200</v>
      </c>
      <c r="AJ617" s="25">
        <v>45142</v>
      </c>
      <c r="AK617" s="3" t="s">
        <v>1177</v>
      </c>
      <c r="AL617" s="3"/>
      <c r="AM617" s="3"/>
      <c r="AN617" s="18">
        <v>20</v>
      </c>
      <c r="AO617" s="3"/>
    </row>
    <row r="618" spans="2:41">
      <c r="B618" s="1" t="s">
        <v>9</v>
      </c>
      <c r="C618" s="20">
        <f>C636</f>
        <v>3022.9809999999993</v>
      </c>
      <c r="E618" s="4">
        <v>45114</v>
      </c>
      <c r="F618" s="3" t="s">
        <v>201</v>
      </c>
      <c r="G618" s="3" t="s">
        <v>89</v>
      </c>
      <c r="H618" s="5">
        <v>170</v>
      </c>
      <c r="I618" t="s">
        <v>376</v>
      </c>
      <c r="N618" s="3"/>
      <c r="O618" s="3"/>
      <c r="P618" s="3"/>
      <c r="Q618" s="3"/>
      <c r="R618" s="18"/>
      <c r="S618" s="3"/>
      <c r="V618" s="17"/>
      <c r="X618" s="1" t="s">
        <v>9</v>
      </c>
      <c r="Y618" s="20">
        <f>Y636</f>
        <v>2354.9809999999993</v>
      </c>
      <c r="AA618" s="4">
        <v>45121</v>
      </c>
      <c r="AB618" s="3" t="s">
        <v>201</v>
      </c>
      <c r="AC618" s="3" t="s">
        <v>141</v>
      </c>
      <c r="AD618" s="5">
        <v>170</v>
      </c>
      <c r="AJ618" s="25">
        <v>45146</v>
      </c>
      <c r="AK618" s="3" t="s">
        <v>627</v>
      </c>
      <c r="AL618" s="3"/>
      <c r="AM618" s="3"/>
      <c r="AN618" s="18">
        <v>59.09</v>
      </c>
      <c r="AO618" s="3"/>
    </row>
    <row r="619" spans="2:41">
      <c r="B619" s="6" t="s">
        <v>25</v>
      </c>
      <c r="C619" s="21">
        <f>C617-C618</f>
        <v>-782.98099999999931</v>
      </c>
      <c r="E619" s="4">
        <v>45114</v>
      </c>
      <c r="F619" s="3" t="s">
        <v>440</v>
      </c>
      <c r="G619" s="3" t="s">
        <v>96</v>
      </c>
      <c r="H619" s="5">
        <v>180</v>
      </c>
      <c r="I619" t="s">
        <v>376</v>
      </c>
      <c r="N619" s="3"/>
      <c r="O619" s="3"/>
      <c r="P619" s="3"/>
      <c r="Q619" s="3"/>
      <c r="R619" s="18"/>
      <c r="S619" s="3"/>
      <c r="V619" s="17"/>
      <c r="X619" s="6" t="s">
        <v>8</v>
      </c>
      <c r="Y619" s="21">
        <f>Y617-Y618</f>
        <v>-1459.9809999999993</v>
      </c>
      <c r="AA619" s="4"/>
      <c r="AB619" s="3"/>
      <c r="AC619" s="3"/>
      <c r="AD619" s="5"/>
      <c r="AJ619" s="25">
        <v>45146</v>
      </c>
      <c r="AK619" s="3" t="s">
        <v>1184</v>
      </c>
      <c r="AL619" s="3"/>
      <c r="AM619" s="3"/>
      <c r="AN619" s="18">
        <v>59.09</v>
      </c>
      <c r="AO619" s="3"/>
    </row>
    <row r="620" spans="2:41" ht="26.25">
      <c r="B620" s="218" t="str">
        <f>IF(C619&lt;0,"NO PAGAR","COBRAR")</f>
        <v>NO PAGAR</v>
      </c>
      <c r="C620" s="218"/>
      <c r="E620" s="4">
        <v>45118</v>
      </c>
      <c r="F620" s="3" t="s">
        <v>87</v>
      </c>
      <c r="G620" s="3" t="s">
        <v>141</v>
      </c>
      <c r="H620" s="5">
        <v>190</v>
      </c>
      <c r="I620" t="s">
        <v>376</v>
      </c>
      <c r="N620" s="3"/>
      <c r="O620" s="3"/>
      <c r="P620" s="3"/>
      <c r="Q620" s="3"/>
      <c r="R620" s="18"/>
      <c r="S620" s="3"/>
      <c r="V620" s="17"/>
      <c r="X620" s="218" t="str">
        <f>IF(Y619&lt;0,"NO PAGAR","COBRAR")</f>
        <v>NO PAGAR</v>
      </c>
      <c r="Y620" s="21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210" t="s">
        <v>9</v>
      </c>
      <c r="C621" s="211"/>
      <c r="E621" s="4">
        <v>45119</v>
      </c>
      <c r="F621" s="3" t="s">
        <v>87</v>
      </c>
      <c r="G621" s="3" t="s">
        <v>89</v>
      </c>
      <c r="H621" s="5">
        <v>200</v>
      </c>
      <c r="I621" t="s">
        <v>376</v>
      </c>
      <c r="N621" s="3"/>
      <c r="O621" s="3"/>
      <c r="P621" s="3"/>
      <c r="Q621" s="3"/>
      <c r="R621" s="18"/>
      <c r="S621" s="3"/>
      <c r="V621" s="17"/>
      <c r="X621" s="210" t="s">
        <v>9</v>
      </c>
      <c r="Y621" s="211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IF(C650&lt;0,"SALDO A FAVOR","SALDO ADELANTAD0'")</f>
        <v>SALDO ADELANTAD0'</v>
      </c>
      <c r="C622" s="10">
        <f>IF(Y572&lt;=0,Y572*-1)</f>
        <v>2499.9949999999994</v>
      </c>
      <c r="E622" s="4">
        <v>45078</v>
      </c>
      <c r="F622" s="3" t="s">
        <v>149</v>
      </c>
      <c r="G622" s="3" t="s">
        <v>89</v>
      </c>
      <c r="H622" s="5">
        <v>170</v>
      </c>
      <c r="I622" t="s">
        <v>376</v>
      </c>
      <c r="N622" s="3"/>
      <c r="O622" s="3"/>
      <c r="P622" s="3"/>
      <c r="Q622" s="3"/>
      <c r="R622" s="18"/>
      <c r="S622" s="3"/>
      <c r="V622" s="17"/>
      <c r="X622" s="9" t="str">
        <f>IF(C619&lt;0,"SALDO ADELANTADO","SALDO A FAVOR'")</f>
        <v>SALDO ADELANTADO</v>
      </c>
      <c r="Y622" s="10">
        <f>IF(C619&lt;=0,C619*-1)</f>
        <v>782.98099999999931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R632</f>
        <v>74</v>
      </c>
      <c r="E623" s="4">
        <v>45085</v>
      </c>
      <c r="F623" s="3" t="s">
        <v>149</v>
      </c>
      <c r="G623" s="3" t="s">
        <v>89</v>
      </c>
      <c r="H623" s="5">
        <v>170</v>
      </c>
      <c r="I623" t="s">
        <v>146</v>
      </c>
      <c r="N623" s="3"/>
      <c r="O623" s="3"/>
      <c r="P623" s="3"/>
      <c r="Q623" s="3"/>
      <c r="R623" s="18"/>
      <c r="S623" s="3"/>
      <c r="V623" s="17"/>
      <c r="X623" s="11" t="s">
        <v>10</v>
      </c>
      <c r="Y623" s="156">
        <f>AN632</f>
        <v>1365.1899999999998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>
        <v>50</v>
      </c>
      <c r="E624" s="4">
        <v>45085</v>
      </c>
      <c r="F624" s="3" t="s">
        <v>149</v>
      </c>
      <c r="G624" s="3" t="s">
        <v>155</v>
      </c>
      <c r="H624" s="5">
        <v>380</v>
      </c>
      <c r="I624" t="s">
        <v>376</v>
      </c>
      <c r="N624" s="3"/>
      <c r="O624" s="3"/>
      <c r="P624" s="3"/>
      <c r="Q624" s="3"/>
      <c r="R624" s="18"/>
      <c r="S624" s="3"/>
      <c r="V624" s="17"/>
      <c r="X624" s="155" t="s">
        <v>11</v>
      </c>
      <c r="Y624" s="10">
        <v>30</v>
      </c>
      <c r="Z624" s="79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>
        <v>45093</v>
      </c>
      <c r="F625" s="3" t="s">
        <v>1058</v>
      </c>
      <c r="G625" s="3" t="s">
        <v>89</v>
      </c>
      <c r="H625" s="5">
        <v>115</v>
      </c>
      <c r="I625" t="s">
        <v>136</v>
      </c>
      <c r="N625" s="3"/>
      <c r="O625" s="3"/>
      <c r="P625" s="3"/>
      <c r="Q625" s="3"/>
      <c r="R625" s="18"/>
      <c r="S625" s="3"/>
      <c r="V625" s="17"/>
      <c r="X625" s="155" t="s">
        <v>12</v>
      </c>
      <c r="Y625" s="10">
        <v>60</v>
      </c>
      <c r="Z625" s="79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>
        <v>20</v>
      </c>
      <c r="E626" s="4">
        <v>45096</v>
      </c>
      <c r="F626" s="3" t="s">
        <v>1058</v>
      </c>
      <c r="G626" s="3" t="s">
        <v>89</v>
      </c>
      <c r="H626" s="5">
        <v>120</v>
      </c>
      <c r="I626" t="s">
        <v>146</v>
      </c>
      <c r="N626" s="3"/>
      <c r="O626" s="3"/>
      <c r="P626" s="3"/>
      <c r="Q626" s="3"/>
      <c r="R626" s="18"/>
      <c r="S626" s="3"/>
      <c r="V626" s="17"/>
      <c r="X626" s="155" t="s">
        <v>13</v>
      </c>
      <c r="Y626" s="10"/>
      <c r="Z626" s="79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>
        <v>45098</v>
      </c>
      <c r="F627" s="3" t="s">
        <v>1058</v>
      </c>
      <c r="G627" s="3" t="s">
        <v>1113</v>
      </c>
      <c r="H627" s="5">
        <v>120</v>
      </c>
      <c r="I627" t="s">
        <v>376</v>
      </c>
      <c r="N627" s="3"/>
      <c r="O627" s="3"/>
      <c r="P627" s="3"/>
      <c r="Q627" s="3"/>
      <c r="R627" s="18"/>
      <c r="S627" s="3"/>
      <c r="V627" s="17"/>
      <c r="X627" s="155" t="s">
        <v>1178</v>
      </c>
      <c r="Y627" s="10">
        <v>98.79</v>
      </c>
      <c r="Z627" s="79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>
        <v>45107</v>
      </c>
      <c r="F628" s="3" t="s">
        <v>1114</v>
      </c>
      <c r="G628" s="3" t="s">
        <v>276</v>
      </c>
      <c r="H628" s="5">
        <v>120</v>
      </c>
      <c r="I628" t="s">
        <v>146</v>
      </c>
      <c r="N628" s="3"/>
      <c r="O628" s="3"/>
      <c r="P628" s="3"/>
      <c r="Q628" s="3"/>
      <c r="R628" s="18"/>
      <c r="S628" s="3"/>
      <c r="V628" s="17"/>
      <c r="X628" s="155" t="s">
        <v>15</v>
      </c>
      <c r="Y628" s="10"/>
      <c r="Z628" s="79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55" t="s">
        <v>1192</v>
      </c>
      <c r="Y629" s="10">
        <v>18.02</v>
      </c>
      <c r="Z629" s="79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>
        <f>R636</f>
        <v>378.98599999999999</v>
      </c>
      <c r="E630" s="212" t="s">
        <v>7</v>
      </c>
      <c r="F630" s="213"/>
      <c r="G630" s="214"/>
      <c r="H630" s="5">
        <f>SUM(H616:H629)</f>
        <v>2240</v>
      </c>
      <c r="N630" s="3"/>
      <c r="O630" s="3"/>
      <c r="P630" s="3"/>
      <c r="Q630" s="3"/>
      <c r="R630" s="18"/>
      <c r="S630" s="3"/>
      <c r="V630" s="17"/>
      <c r="X630" s="11" t="s">
        <v>17</v>
      </c>
      <c r="Y630" s="157"/>
      <c r="AA630" s="212" t="s">
        <v>7</v>
      </c>
      <c r="AB630" s="213"/>
      <c r="AC630" s="214"/>
      <c r="AD630" s="5">
        <f>SUM(AD616:AD629)</f>
        <v>895</v>
      </c>
      <c r="AE630" s="177"/>
      <c r="AJ630" s="3"/>
      <c r="AK630" s="3"/>
      <c r="AL630" s="3"/>
      <c r="AM630" s="3"/>
      <c r="AN630" s="18"/>
      <c r="AO630" s="3"/>
    </row>
    <row r="631" spans="2:41">
      <c r="B631" s="12"/>
      <c r="C631" s="10"/>
      <c r="E631" s="13"/>
      <c r="F631" s="13"/>
      <c r="G631" s="13"/>
      <c r="N631" s="3"/>
      <c r="O631" s="3"/>
      <c r="P631" s="3"/>
      <c r="Q631" s="3"/>
      <c r="R631" s="18"/>
      <c r="S631" s="3"/>
      <c r="V631" s="17"/>
      <c r="X631" s="12"/>
      <c r="Y631" s="10"/>
      <c r="AA631" s="13"/>
      <c r="AB631" s="13"/>
      <c r="AC631" s="13"/>
      <c r="AJ631" s="3"/>
      <c r="AK631" s="3"/>
      <c r="AL631" s="3"/>
      <c r="AM631" s="3"/>
      <c r="AN631" s="18"/>
      <c r="AO631" s="3"/>
    </row>
    <row r="632" spans="2:41">
      <c r="B632" s="12"/>
      <c r="C632" s="10"/>
      <c r="N632" s="212" t="s">
        <v>7</v>
      </c>
      <c r="O632" s="213"/>
      <c r="P632" s="213"/>
      <c r="Q632" s="214"/>
      <c r="R632" s="18">
        <f>SUM(R616:R631)</f>
        <v>74</v>
      </c>
      <c r="S632" s="3"/>
      <c r="V632" s="17"/>
      <c r="X632" s="12"/>
      <c r="Y632" s="10"/>
      <c r="AJ632" s="212" t="s">
        <v>7</v>
      </c>
      <c r="AK632" s="213"/>
      <c r="AL632" s="213"/>
      <c r="AM632" s="214"/>
      <c r="AN632" s="18">
        <f>SUM(AN616:AN631)</f>
        <v>1365.1899999999998</v>
      </c>
      <c r="AO632" s="3"/>
    </row>
    <row r="633" spans="2:41">
      <c r="B633" s="12"/>
      <c r="C633" s="10"/>
      <c r="N633" s="125" t="s">
        <v>749</v>
      </c>
      <c r="O633" s="126">
        <v>45126.212858799998</v>
      </c>
      <c r="P633" s="125" t="s">
        <v>474</v>
      </c>
      <c r="Q633" s="127">
        <v>118.455</v>
      </c>
      <c r="R633" s="127">
        <v>207.29599999999999</v>
      </c>
      <c r="S633" s="128" t="s">
        <v>62</v>
      </c>
      <c r="V633" s="17"/>
      <c r="X633" s="12"/>
      <c r="Y633" s="10"/>
    </row>
    <row r="634" spans="2:41">
      <c r="B634" s="12"/>
      <c r="C634" s="10"/>
      <c r="N634" s="125" t="s">
        <v>689</v>
      </c>
      <c r="O634" s="126">
        <v>45126.630833329997</v>
      </c>
      <c r="P634" s="125" t="s">
        <v>474</v>
      </c>
      <c r="Q634" s="127">
        <v>49.536000000000001</v>
      </c>
      <c r="R634" s="127">
        <v>86.69</v>
      </c>
      <c r="S634" s="128" t="s">
        <v>751</v>
      </c>
      <c r="V634" s="17"/>
      <c r="X634" s="12"/>
      <c r="Y634" s="10"/>
    </row>
    <row r="635" spans="2:41">
      <c r="B635" s="12"/>
      <c r="C635" s="10"/>
      <c r="E635" s="14"/>
      <c r="N635" s="125" t="s">
        <v>673</v>
      </c>
      <c r="O635" s="126">
        <v>45126.716516200002</v>
      </c>
      <c r="P635" s="125" t="s">
        <v>474</v>
      </c>
      <c r="Q635" s="127">
        <v>48.57</v>
      </c>
      <c r="R635" s="127">
        <v>85</v>
      </c>
      <c r="S635" s="128" t="s">
        <v>907</v>
      </c>
      <c r="V635" s="17"/>
      <c r="X635" s="12"/>
      <c r="Y635" s="10"/>
      <c r="AA635" s="14"/>
    </row>
    <row r="636" spans="2:41">
      <c r="B636" s="15" t="s">
        <v>18</v>
      </c>
      <c r="C636" s="16">
        <f>SUM(C622:C635)</f>
        <v>3022.9809999999993</v>
      </c>
      <c r="R636" s="175">
        <f>SUM(R633:R635)</f>
        <v>378.98599999999999</v>
      </c>
      <c r="V636" s="17"/>
      <c r="X636" s="15" t="s">
        <v>18</v>
      </c>
      <c r="Y636" s="16">
        <f>SUM(Y622:Y635)</f>
        <v>2354.9809999999993</v>
      </c>
    </row>
    <row r="637" spans="2:41">
      <c r="D637" t="s">
        <v>22</v>
      </c>
      <c r="E637" t="s">
        <v>21</v>
      </c>
      <c r="V637" s="17"/>
      <c r="Z637" t="s">
        <v>22</v>
      </c>
      <c r="AA637" t="s">
        <v>21</v>
      </c>
    </row>
    <row r="638" spans="2:41">
      <c r="E638" s="1" t="s">
        <v>19</v>
      </c>
      <c r="V638" s="17"/>
      <c r="AA638" s="1" t="s">
        <v>19</v>
      </c>
    </row>
    <row r="639" spans="2:41">
      <c r="V639" s="17"/>
    </row>
    <row r="640" spans="2:41">
      <c r="V640" s="17"/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</row>
    <row r="646" spans="1:43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V648" s="17"/>
    </row>
    <row r="649" spans="1:43" ht="31.5" customHeight="1">
      <c r="H649" s="75" t="s">
        <v>30</v>
      </c>
      <c r="I649" s="75"/>
      <c r="J649" s="75"/>
      <c r="V649" s="17"/>
      <c r="AA649" s="216" t="s">
        <v>31</v>
      </c>
      <c r="AB649" s="216"/>
      <c r="AC649" s="216"/>
    </row>
    <row r="650" spans="1:43" ht="15" customHeight="1">
      <c r="H650" s="75"/>
      <c r="I650" s="75"/>
      <c r="J650" s="75"/>
      <c r="V650" s="17"/>
      <c r="AA650" s="216"/>
      <c r="AB650" s="216"/>
      <c r="AC650" s="216"/>
    </row>
    <row r="651" spans="1:43" ht="23.25">
      <c r="B651" s="24" t="s">
        <v>68</v>
      </c>
      <c r="V651" s="17"/>
      <c r="X651" s="22" t="s">
        <v>68</v>
      </c>
    </row>
    <row r="652" spans="1:43" ht="23.25">
      <c r="B652" s="23" t="s">
        <v>32</v>
      </c>
      <c r="C652" s="20">
        <f>IF(X614="PAGADO",0,Y619)</f>
        <v>-1459.9809999999993</v>
      </c>
      <c r="E652" s="217" t="s">
        <v>308</v>
      </c>
      <c r="F652" s="217"/>
      <c r="G652" s="217"/>
      <c r="H652" s="217"/>
      <c r="V652" s="17"/>
      <c r="X652" s="23" t="s">
        <v>32</v>
      </c>
      <c r="Y652" s="20">
        <f>IF(B1438="PAGADO",0,C657)</f>
        <v>125.01900000000069</v>
      </c>
      <c r="AA652" s="217" t="s">
        <v>308</v>
      </c>
      <c r="AB652" s="217"/>
      <c r="AC652" s="217"/>
      <c r="AD652" s="217"/>
    </row>
    <row r="653" spans="1:43">
      <c r="B653" s="1" t="s">
        <v>0</v>
      </c>
      <c r="C653" s="19">
        <f>H668</f>
        <v>3585</v>
      </c>
      <c r="E653" s="2" t="s">
        <v>1</v>
      </c>
      <c r="F653" s="2" t="s">
        <v>2</v>
      </c>
      <c r="G653" s="2" t="s">
        <v>3</v>
      </c>
      <c r="H653" s="2" t="s">
        <v>4</v>
      </c>
      <c r="N653" s="2" t="s">
        <v>1</v>
      </c>
      <c r="O653" s="2" t="s">
        <v>5</v>
      </c>
      <c r="P653" s="2" t="s">
        <v>4</v>
      </c>
      <c r="Q653" s="2" t="s">
        <v>6</v>
      </c>
      <c r="R653" s="2" t="s">
        <v>7</v>
      </c>
      <c r="S653" s="3"/>
      <c r="V653" s="17"/>
      <c r="X653" s="1" t="s">
        <v>0</v>
      </c>
      <c r="Y653" s="19">
        <f>AD668</f>
        <v>1490</v>
      </c>
      <c r="AA653" s="2" t="s">
        <v>1</v>
      </c>
      <c r="AB653" s="2" t="s">
        <v>2</v>
      </c>
      <c r="AC653" s="2" t="s">
        <v>3</v>
      </c>
      <c r="AD653" s="2" t="s">
        <v>4</v>
      </c>
      <c r="AJ653" s="2" t="s">
        <v>1</v>
      </c>
      <c r="AK653" s="2" t="s">
        <v>5</v>
      </c>
      <c r="AL653" s="2" t="s">
        <v>4</v>
      </c>
      <c r="AM653" s="2" t="s">
        <v>6</v>
      </c>
      <c r="AN653" s="2" t="s">
        <v>7</v>
      </c>
      <c r="AO653" s="3"/>
    </row>
    <row r="654" spans="1:43">
      <c r="C654" s="20"/>
      <c r="E654" s="4">
        <v>45086</v>
      </c>
      <c r="F654" s="3" t="s">
        <v>168</v>
      </c>
      <c r="G654" s="3" t="s">
        <v>169</v>
      </c>
      <c r="H654" s="5">
        <v>170</v>
      </c>
      <c r="I654" t="s">
        <v>294</v>
      </c>
      <c r="N654" s="25">
        <v>45154</v>
      </c>
      <c r="O654" s="3" t="s">
        <v>110</v>
      </c>
      <c r="P654" s="3"/>
      <c r="Q654" s="3"/>
      <c r="R654" s="18">
        <v>2000</v>
      </c>
      <c r="S654" s="3"/>
      <c r="V654" s="17"/>
      <c r="Y654" s="20"/>
      <c r="AA654" s="4">
        <v>45118</v>
      </c>
      <c r="AB654" s="3" t="s">
        <v>1233</v>
      </c>
      <c r="AC654" s="3" t="s">
        <v>98</v>
      </c>
      <c r="AD654" s="5">
        <v>110</v>
      </c>
      <c r="AE654" t="s">
        <v>136</v>
      </c>
      <c r="AJ654" s="25">
        <v>45156</v>
      </c>
      <c r="AK654" s="3" t="s">
        <v>110</v>
      </c>
      <c r="AL654" s="3"/>
      <c r="AM654" s="3"/>
      <c r="AN654" s="18">
        <v>2000</v>
      </c>
      <c r="AO654" s="3"/>
    </row>
    <row r="655" spans="1:43">
      <c r="B655" s="1" t="s">
        <v>24</v>
      </c>
      <c r="C655" s="19">
        <f>IF(C652&gt;0,C652+C653,C653)</f>
        <v>3585</v>
      </c>
      <c r="E655" s="4">
        <v>45086</v>
      </c>
      <c r="F655" s="3" t="s">
        <v>168</v>
      </c>
      <c r="G655" s="3" t="s">
        <v>169</v>
      </c>
      <c r="H655" s="5">
        <v>170</v>
      </c>
      <c r="I655" t="s">
        <v>376</v>
      </c>
      <c r="N655" s="25">
        <v>45156</v>
      </c>
      <c r="O655" s="3" t="s">
        <v>110</v>
      </c>
      <c r="P655" s="3"/>
      <c r="Q655" s="3"/>
      <c r="R655" s="18"/>
      <c r="S655" s="3"/>
      <c r="V655" s="17"/>
      <c r="X655" s="1" t="s">
        <v>24</v>
      </c>
      <c r="Y655" s="19">
        <f>IF(Y652&gt;0,Y652+Y653,Y653)</f>
        <v>1615.0190000000007</v>
      </c>
      <c r="AA655" s="4">
        <v>45139</v>
      </c>
      <c r="AB655" s="3" t="s">
        <v>1237</v>
      </c>
      <c r="AC655" s="3" t="s">
        <v>1203</v>
      </c>
      <c r="AD655" s="5">
        <v>140</v>
      </c>
      <c r="AE655" t="s">
        <v>146</v>
      </c>
      <c r="AJ655" s="25">
        <v>45161</v>
      </c>
      <c r="AK655" s="3" t="s">
        <v>1245</v>
      </c>
      <c r="AL655" s="3"/>
      <c r="AM655" s="3"/>
      <c r="AN655" s="18">
        <v>100</v>
      </c>
      <c r="AO655" s="3"/>
    </row>
    <row r="656" spans="1:43">
      <c r="B656" s="1" t="s">
        <v>9</v>
      </c>
      <c r="C656" s="20">
        <f>C680</f>
        <v>3459.9809999999993</v>
      </c>
      <c r="E656" s="4">
        <v>45092</v>
      </c>
      <c r="F656" s="3" t="s">
        <v>168</v>
      </c>
      <c r="G656" s="3" t="s">
        <v>170</v>
      </c>
      <c r="H656" s="5">
        <v>380</v>
      </c>
      <c r="I656" t="s">
        <v>376</v>
      </c>
      <c r="N656" s="3"/>
      <c r="O656" s="3"/>
      <c r="P656" s="3"/>
      <c r="Q656" s="3"/>
      <c r="R656" s="18"/>
      <c r="S656" s="3"/>
      <c r="V656" s="17"/>
      <c r="X656" s="1" t="s">
        <v>9</v>
      </c>
      <c r="Y656" s="20">
        <f>Y676</f>
        <v>2977.67</v>
      </c>
      <c r="AA656" s="4">
        <v>45145</v>
      </c>
      <c r="AB656" s="3" t="s">
        <v>291</v>
      </c>
      <c r="AC656" s="3" t="s">
        <v>200</v>
      </c>
      <c r="AD656" s="5">
        <v>150</v>
      </c>
      <c r="AE656" t="s">
        <v>376</v>
      </c>
      <c r="AJ656" s="3"/>
      <c r="AK656" s="3"/>
      <c r="AL656" s="3"/>
      <c r="AM656" s="3"/>
      <c r="AN656" s="18"/>
      <c r="AO656" s="3"/>
    </row>
    <row r="657" spans="2:42">
      <c r="B657" s="6" t="s">
        <v>26</v>
      </c>
      <c r="C657" s="21">
        <f>C655-C656</f>
        <v>125.01900000000069</v>
      </c>
      <c r="E657" s="4">
        <v>45111</v>
      </c>
      <c r="F657" s="3" t="s">
        <v>1206</v>
      </c>
      <c r="G657" s="3" t="s">
        <v>1209</v>
      </c>
      <c r="H657" s="5">
        <v>285</v>
      </c>
      <c r="I657" t="s">
        <v>376</v>
      </c>
      <c r="N657" s="3"/>
      <c r="O657" s="3"/>
      <c r="P657" s="3"/>
      <c r="Q657" s="3"/>
      <c r="R657" s="18"/>
      <c r="S657" s="3"/>
      <c r="V657" s="17"/>
      <c r="X657" s="6" t="s">
        <v>27</v>
      </c>
      <c r="Y657" s="21">
        <f>Y655-Y656</f>
        <v>-1362.6509999999994</v>
      </c>
      <c r="AA657" s="4">
        <v>45147</v>
      </c>
      <c r="AB657" s="3" t="s">
        <v>291</v>
      </c>
      <c r="AC657" s="3" t="s">
        <v>200</v>
      </c>
      <c r="AD657" s="5">
        <v>200</v>
      </c>
      <c r="AE657" t="s">
        <v>376</v>
      </c>
      <c r="AJ657" s="3"/>
      <c r="AK657" s="3"/>
      <c r="AL657" s="3"/>
      <c r="AM657" s="3"/>
      <c r="AN657" s="18"/>
      <c r="AO657" s="3"/>
    </row>
    <row r="658" spans="2:42" ht="23.25">
      <c r="B658" s="6"/>
      <c r="C658" s="7"/>
      <c r="E658" s="4">
        <v>45112</v>
      </c>
      <c r="F658" s="3" t="s">
        <v>1206</v>
      </c>
      <c r="G658" s="3" t="s">
        <v>1209</v>
      </c>
      <c r="H658" s="5">
        <v>285</v>
      </c>
      <c r="I658" t="s">
        <v>376</v>
      </c>
      <c r="N658" s="3"/>
      <c r="O658" s="3"/>
      <c r="P658" s="3"/>
      <c r="Q658" s="3"/>
      <c r="R658" s="18"/>
      <c r="S658" s="3"/>
      <c r="V658" s="17"/>
      <c r="X658" s="219" t="str">
        <f>IF(Y657&lt;0,"NO PAGAR","COBRAR'")</f>
        <v>NO PAGAR</v>
      </c>
      <c r="Y658" s="219"/>
      <c r="AA658" s="4">
        <v>45097</v>
      </c>
      <c r="AB658" s="3" t="s">
        <v>144</v>
      </c>
      <c r="AC658" s="3" t="s">
        <v>152</v>
      </c>
      <c r="AD658" s="5">
        <v>190</v>
      </c>
      <c r="AE658" t="s">
        <v>146</v>
      </c>
      <c r="AJ658" s="3"/>
      <c r="AK658" s="3"/>
      <c r="AL658" s="3"/>
      <c r="AM658" s="3"/>
      <c r="AN658" s="18"/>
      <c r="AO658" s="3"/>
    </row>
    <row r="659" spans="2:42" ht="23.25">
      <c r="B659" s="219" t="str">
        <f>IF(C657&lt;0,"NO PAGAR","COBRAR'")</f>
        <v>COBRAR'</v>
      </c>
      <c r="C659" s="219"/>
      <c r="E659" s="4">
        <v>45124</v>
      </c>
      <c r="F659" s="3" t="s">
        <v>1206</v>
      </c>
      <c r="G659" s="3" t="s">
        <v>99</v>
      </c>
      <c r="H659" s="5">
        <v>285</v>
      </c>
      <c r="I659" t="s">
        <v>294</v>
      </c>
      <c r="N659" s="3"/>
      <c r="O659" s="3"/>
      <c r="P659" s="3"/>
      <c r="Q659" s="3"/>
      <c r="R659" s="18"/>
      <c r="S659" s="3"/>
      <c r="V659" s="17"/>
      <c r="X659" s="6"/>
      <c r="Y659" s="8"/>
      <c r="AA659" s="4">
        <v>45099</v>
      </c>
      <c r="AB659" s="3" t="s">
        <v>144</v>
      </c>
      <c r="AC659" s="3" t="s">
        <v>200</v>
      </c>
      <c r="AD659" s="5">
        <v>170</v>
      </c>
      <c r="AE659" t="s">
        <v>146</v>
      </c>
      <c r="AJ659" s="3"/>
      <c r="AK659" s="3"/>
      <c r="AL659" s="3"/>
      <c r="AM659" s="3"/>
      <c r="AN659" s="18"/>
      <c r="AO659" s="3"/>
    </row>
    <row r="660" spans="2:42">
      <c r="B660" s="210" t="s">
        <v>9</v>
      </c>
      <c r="C660" s="211"/>
      <c r="E660" s="4">
        <v>45126</v>
      </c>
      <c r="F660" s="3" t="s">
        <v>1206</v>
      </c>
      <c r="G660" s="3" t="s">
        <v>1209</v>
      </c>
      <c r="H660" s="5">
        <v>285</v>
      </c>
      <c r="I660" t="s">
        <v>294</v>
      </c>
      <c r="N660" s="3"/>
      <c r="O660" s="3"/>
      <c r="P660" s="3"/>
      <c r="Q660" s="3"/>
      <c r="R660" s="18"/>
      <c r="S660" s="3"/>
      <c r="V660" s="17"/>
      <c r="X660" s="210" t="s">
        <v>9</v>
      </c>
      <c r="Y660" s="211"/>
      <c r="AA660" s="4">
        <v>45103</v>
      </c>
      <c r="AB660" s="3" t="s">
        <v>144</v>
      </c>
      <c r="AC660" s="3" t="s">
        <v>200</v>
      </c>
      <c r="AD660" s="5">
        <v>170</v>
      </c>
      <c r="AE660" t="s">
        <v>146</v>
      </c>
      <c r="AJ660" s="3"/>
      <c r="AK660" s="3"/>
      <c r="AL660" s="3"/>
      <c r="AM660" s="3"/>
      <c r="AN660" s="18"/>
      <c r="AO660" s="3"/>
    </row>
    <row r="661" spans="2:42">
      <c r="B661" s="9" t="str">
        <f>IF(Y619&lt;0,"SALDO ADELANTADO","SALDO A FAVOR '")</f>
        <v>SALDO ADELANTADO</v>
      </c>
      <c r="C661" s="10">
        <f>IF(Y619&lt;=0,Y619*-1)</f>
        <v>1459.9809999999993</v>
      </c>
      <c r="E661" s="4">
        <v>45126</v>
      </c>
      <c r="F661" s="3" t="s">
        <v>1206</v>
      </c>
      <c r="G661" s="3" t="s">
        <v>1209</v>
      </c>
      <c r="H661" s="5">
        <v>285</v>
      </c>
      <c r="I661" t="s">
        <v>376</v>
      </c>
      <c r="N661" s="3"/>
      <c r="O661" s="3"/>
      <c r="P661" s="3"/>
      <c r="Q661" s="3"/>
      <c r="R661" s="18"/>
      <c r="S661" s="3"/>
      <c r="V661" s="17"/>
      <c r="X661" s="9" t="str">
        <f>IF(C657&lt;0,"SALDO ADELANTADO","SALDO A FAVOR'")</f>
        <v>SALDO A FAVOR'</v>
      </c>
      <c r="Y661" s="10" t="b">
        <f>IF(C657&lt;=0,C657*-1)</f>
        <v>0</v>
      </c>
      <c r="AA661" s="4">
        <v>45105</v>
      </c>
      <c r="AB661" s="3" t="s">
        <v>144</v>
      </c>
      <c r="AC661" s="3" t="s">
        <v>153</v>
      </c>
      <c r="AD661" s="5">
        <v>170</v>
      </c>
      <c r="AE661" t="s">
        <v>376</v>
      </c>
      <c r="AJ661" s="3"/>
      <c r="AK661" s="3"/>
      <c r="AL661" s="3"/>
      <c r="AM661" s="3"/>
      <c r="AN661" s="18"/>
      <c r="AO661" s="3"/>
    </row>
    <row r="662" spans="2:42">
      <c r="B662" s="11" t="s">
        <v>10</v>
      </c>
      <c r="C662" s="10">
        <f>R670</f>
        <v>2000</v>
      </c>
      <c r="E662" s="4">
        <v>45127</v>
      </c>
      <c r="F662" s="3" t="s">
        <v>1206</v>
      </c>
      <c r="G662" s="3" t="s">
        <v>99</v>
      </c>
      <c r="H662" s="5">
        <v>285</v>
      </c>
      <c r="I662" t="s">
        <v>376</v>
      </c>
      <c r="N662" s="3"/>
      <c r="O662" s="3"/>
      <c r="P662" s="3"/>
      <c r="Q662" s="3"/>
      <c r="R662" s="18"/>
      <c r="S662" s="3"/>
      <c r="V662" s="17"/>
      <c r="X662" s="11" t="s">
        <v>10</v>
      </c>
      <c r="Y662" s="10">
        <f>AN670</f>
        <v>2100</v>
      </c>
      <c r="AA662" s="4">
        <v>45106</v>
      </c>
      <c r="AB662" s="3" t="s">
        <v>144</v>
      </c>
      <c r="AC662" s="3" t="s">
        <v>152</v>
      </c>
      <c r="AD662" s="5">
        <v>190</v>
      </c>
      <c r="AE662" t="s">
        <v>376</v>
      </c>
      <c r="AJ662" s="3"/>
      <c r="AK662" s="3"/>
      <c r="AL662" s="3"/>
      <c r="AM662" s="3"/>
      <c r="AN662" s="18"/>
      <c r="AO662" s="3"/>
    </row>
    <row r="663" spans="2:42">
      <c r="B663" s="11" t="s">
        <v>11</v>
      </c>
      <c r="C663" s="10"/>
      <c r="E663" s="4">
        <v>45131</v>
      </c>
      <c r="F663" s="3" t="s">
        <v>1206</v>
      </c>
      <c r="G663" s="3" t="s">
        <v>99</v>
      </c>
      <c r="H663" s="5">
        <v>285</v>
      </c>
      <c r="I663" t="s">
        <v>294</v>
      </c>
      <c r="N663" s="3"/>
      <c r="O663" s="3"/>
      <c r="P663" s="3"/>
      <c r="Q663" s="3"/>
      <c r="R663" s="18"/>
      <c r="S663" s="3"/>
      <c r="V663" s="17"/>
      <c r="X663" s="11" t="s">
        <v>11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12</v>
      </c>
      <c r="C664" s="10"/>
      <c r="E664" s="4">
        <v>45134</v>
      </c>
      <c r="F664" s="3" t="s">
        <v>1206</v>
      </c>
      <c r="G664" s="3" t="s">
        <v>1210</v>
      </c>
      <c r="H664" s="5">
        <v>330</v>
      </c>
      <c r="I664" t="s">
        <v>376</v>
      </c>
      <c r="N664" s="3"/>
      <c r="O664" s="3"/>
      <c r="P664" s="3"/>
      <c r="Q664" s="3"/>
      <c r="R664" s="18"/>
      <c r="S664" s="3"/>
      <c r="V664" s="17"/>
      <c r="X664" s="11" t="s">
        <v>12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13</v>
      </c>
      <c r="C665" s="10"/>
      <c r="E665" s="4">
        <v>45131</v>
      </c>
      <c r="F665" s="3" t="s">
        <v>291</v>
      </c>
      <c r="G665" s="3" t="s">
        <v>200</v>
      </c>
      <c r="H665" s="5">
        <v>200</v>
      </c>
      <c r="I665" t="s">
        <v>376</v>
      </c>
      <c r="N665" s="3"/>
      <c r="O665" s="3"/>
      <c r="P665" s="3"/>
      <c r="Q665" s="3"/>
      <c r="R665" s="18"/>
      <c r="S665" s="3"/>
      <c r="V665" s="17"/>
      <c r="X665" s="11" t="s">
        <v>13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14</v>
      </c>
      <c r="C666" s="10"/>
      <c r="E666" s="4">
        <v>45111</v>
      </c>
      <c r="F666" s="3" t="s">
        <v>1221</v>
      </c>
      <c r="G666" s="3" t="s">
        <v>200</v>
      </c>
      <c r="H666" s="5">
        <v>130</v>
      </c>
      <c r="I666" t="s">
        <v>136</v>
      </c>
      <c r="N666" s="3"/>
      <c r="O666" s="3"/>
      <c r="P666" s="3"/>
      <c r="Q666" s="3"/>
      <c r="R666" s="18"/>
      <c r="S666" s="3"/>
      <c r="V666" s="17"/>
      <c r="X666" s="11" t="s">
        <v>14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2">
      <c r="B667" s="11" t="s">
        <v>15</v>
      </c>
      <c r="C667" s="10"/>
      <c r="E667" s="4">
        <v>45083</v>
      </c>
      <c r="F667" s="3" t="s">
        <v>1222</v>
      </c>
      <c r="G667" s="3" t="s">
        <v>200</v>
      </c>
      <c r="H667" s="5">
        <v>210</v>
      </c>
      <c r="I667" t="s">
        <v>376</v>
      </c>
      <c r="N667" s="3"/>
      <c r="O667" s="3"/>
      <c r="P667" s="3"/>
      <c r="Q667" s="3"/>
      <c r="R667" s="18"/>
      <c r="S667" s="3"/>
      <c r="V667" s="17"/>
      <c r="X667" s="11" t="s">
        <v>15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2">
      <c r="B668" s="11" t="s">
        <v>16</v>
      </c>
      <c r="C668" s="10"/>
      <c r="E668" s="212" t="s">
        <v>7</v>
      </c>
      <c r="F668" s="213"/>
      <c r="G668" s="214"/>
      <c r="H668" s="5">
        <f>SUM(H654:H667)</f>
        <v>3585</v>
      </c>
      <c r="N668" s="3"/>
      <c r="O668" s="3"/>
      <c r="P668" s="3"/>
      <c r="Q668" s="3"/>
      <c r="R668" s="18"/>
      <c r="S668" s="3"/>
      <c r="V668" s="17"/>
      <c r="X668" s="11" t="s">
        <v>16</v>
      </c>
      <c r="Y668" s="10"/>
      <c r="AA668" s="212" t="s">
        <v>7</v>
      </c>
      <c r="AB668" s="213"/>
      <c r="AC668" s="214"/>
      <c r="AD668" s="5">
        <f>SUM(AD654:AD667)</f>
        <v>1490</v>
      </c>
      <c r="AJ668" s="3"/>
      <c r="AK668" s="3"/>
      <c r="AL668" s="3"/>
      <c r="AM668" s="3"/>
      <c r="AN668" s="18"/>
      <c r="AO668" s="3"/>
    </row>
    <row r="669" spans="2:42">
      <c r="B669" s="11" t="s">
        <v>17</v>
      </c>
      <c r="C669" s="10"/>
      <c r="E669" s="13"/>
      <c r="F669" s="13"/>
      <c r="G669" s="13"/>
      <c r="N669" s="3"/>
      <c r="O669" s="3"/>
      <c r="P669" s="3"/>
      <c r="Q669" s="3"/>
      <c r="R669" s="18"/>
      <c r="S669" s="3"/>
      <c r="V669" s="17"/>
      <c r="X669" s="11" t="s">
        <v>1266</v>
      </c>
      <c r="Y669" s="10">
        <f>AN680</f>
        <v>877.67</v>
      </c>
      <c r="AA669" s="13"/>
      <c r="AB669" s="13"/>
      <c r="AC669" s="13"/>
      <c r="AJ669" s="3"/>
      <c r="AK669" s="3"/>
      <c r="AL669" s="3"/>
      <c r="AM669" s="3"/>
      <c r="AN669" s="18"/>
      <c r="AO669" s="3"/>
    </row>
    <row r="670" spans="2:42" ht="15.75" thickBot="1">
      <c r="B670" s="12"/>
      <c r="C670" s="10"/>
      <c r="N670" s="212" t="s">
        <v>7</v>
      </c>
      <c r="O670" s="213"/>
      <c r="P670" s="213"/>
      <c r="Q670" s="214"/>
      <c r="R670" s="18">
        <f>SUM(R654:R669)</f>
        <v>2000</v>
      </c>
      <c r="S670" s="3"/>
      <c r="V670" s="17"/>
      <c r="X670" s="12"/>
      <c r="Y670" s="10"/>
      <c r="AJ670" s="212" t="s">
        <v>7</v>
      </c>
      <c r="AK670" s="213"/>
      <c r="AL670" s="213"/>
      <c r="AM670" s="214"/>
      <c r="AN670" s="18">
        <f>SUM(AN654:AN669)</f>
        <v>2100</v>
      </c>
      <c r="AO670" s="3"/>
    </row>
    <row r="671" spans="2:42" ht="15.75" thickBot="1">
      <c r="B671" s="12"/>
      <c r="C671" s="10"/>
      <c r="V671" s="17"/>
      <c r="X671" s="12"/>
      <c r="Y671" s="10"/>
      <c r="AJ671" s="182">
        <v>0.71946759259259263</v>
      </c>
      <c r="AK671" s="180">
        <v>20230801</v>
      </c>
      <c r="AL671" s="180" t="s">
        <v>689</v>
      </c>
      <c r="AM671" s="180" t="s">
        <v>474</v>
      </c>
      <c r="AN671" s="180">
        <v>120</v>
      </c>
      <c r="AO671" s="180" t="s">
        <v>1257</v>
      </c>
      <c r="AP671" s="180">
        <v>98563</v>
      </c>
    </row>
    <row r="672" spans="2:42" ht="15.75" thickBot="1">
      <c r="B672" s="12"/>
      <c r="C672" s="10"/>
      <c r="V672" s="17"/>
      <c r="X672" s="12"/>
      <c r="Y672" s="10"/>
      <c r="AJ672" s="182">
        <v>0.41115740740740742</v>
      </c>
      <c r="AK672" s="180">
        <v>20230802</v>
      </c>
      <c r="AL672" s="180" t="s">
        <v>749</v>
      </c>
      <c r="AM672" s="180" t="s">
        <v>474</v>
      </c>
      <c r="AN672" s="180">
        <v>180</v>
      </c>
      <c r="AO672" s="181">
        <v>102855</v>
      </c>
      <c r="AP672" s="180">
        <v>5454</v>
      </c>
    </row>
    <row r="673" spans="2:42" ht="15.75" thickBot="1">
      <c r="B673" s="12"/>
      <c r="C673" s="10"/>
      <c r="E673" s="14"/>
      <c r="V673" s="17"/>
      <c r="X673" s="12"/>
      <c r="Y673" s="10"/>
      <c r="AA673" s="14"/>
      <c r="AJ673" s="182">
        <v>0.54481481481481475</v>
      </c>
      <c r="AK673" s="180">
        <v>20230803</v>
      </c>
      <c r="AL673" s="180" t="s">
        <v>673</v>
      </c>
      <c r="AM673" s="180" t="s">
        <v>474</v>
      </c>
      <c r="AN673" s="180">
        <v>65.64</v>
      </c>
      <c r="AO673" s="180" t="s">
        <v>1256</v>
      </c>
      <c r="AP673" s="180">
        <v>5454</v>
      </c>
    </row>
    <row r="674" spans="2:42" ht="15.75" thickBot="1">
      <c r="B674" s="12"/>
      <c r="C674" s="10"/>
      <c r="V674" s="17"/>
      <c r="X674" s="12"/>
      <c r="Y674" s="10"/>
      <c r="AJ674" s="182">
        <v>0.54655092592592591</v>
      </c>
      <c r="AK674" s="180">
        <v>20230803</v>
      </c>
      <c r="AL674" s="180" t="s">
        <v>673</v>
      </c>
      <c r="AM674" s="180" t="s">
        <v>474</v>
      </c>
      <c r="AN674" s="180">
        <v>25</v>
      </c>
      <c r="AO674" s="181">
        <v>14285</v>
      </c>
      <c r="AP674" s="180">
        <v>554445</v>
      </c>
    </row>
    <row r="675" spans="2:42" ht="15.75" thickBot="1">
      <c r="B675" s="12"/>
      <c r="C675" s="10"/>
      <c r="V675" s="17"/>
      <c r="X675" s="12"/>
      <c r="Y675" s="10"/>
      <c r="AJ675" s="182">
        <v>0.595636574074074</v>
      </c>
      <c r="AK675" s="180">
        <v>20230810</v>
      </c>
      <c r="AL675" s="180" t="s">
        <v>673</v>
      </c>
      <c r="AM675" s="180" t="s">
        <v>474</v>
      </c>
      <c r="AN675" s="180">
        <v>87.01</v>
      </c>
      <c r="AO675" s="181">
        <v>49718</v>
      </c>
      <c r="AP675" s="180">
        <v>0</v>
      </c>
    </row>
    <row r="676" spans="2:42" ht="15.75" thickBot="1">
      <c r="B676" s="12"/>
      <c r="C676" s="10"/>
      <c r="V676" s="17"/>
      <c r="X676" s="15" t="s">
        <v>18</v>
      </c>
      <c r="Y676" s="16">
        <f>SUM(Y661:Y675)</f>
        <v>2977.67</v>
      </c>
      <c r="Z676" t="s">
        <v>22</v>
      </c>
      <c r="AA676" t="s">
        <v>21</v>
      </c>
      <c r="AJ676" s="182">
        <v>0.55717592592592591</v>
      </c>
      <c r="AK676" s="180">
        <v>20230814</v>
      </c>
      <c r="AL676" s="180" t="s">
        <v>673</v>
      </c>
      <c r="AM676" s="180" t="s">
        <v>474</v>
      </c>
      <c r="AN676" s="180">
        <v>80</v>
      </c>
      <c r="AO676" s="181">
        <v>45713</v>
      </c>
      <c r="AP676" s="180">
        <v>5555</v>
      </c>
    </row>
    <row r="677" spans="2:42" ht="15.75" thickBot="1">
      <c r="B677" s="12"/>
      <c r="C677" s="10"/>
      <c r="V677" s="17"/>
      <c r="AA677" s="1" t="s">
        <v>19</v>
      </c>
      <c r="AJ677" s="182">
        <v>0.58956018518518516</v>
      </c>
      <c r="AK677" s="180">
        <v>20230814</v>
      </c>
      <c r="AL677" s="180" t="s">
        <v>749</v>
      </c>
      <c r="AM677" s="180" t="s">
        <v>474</v>
      </c>
      <c r="AN677" s="180">
        <v>70</v>
      </c>
      <c r="AO677" s="181">
        <v>39999</v>
      </c>
      <c r="AP677" s="180">
        <v>5555</v>
      </c>
    </row>
    <row r="678" spans="2:42" ht="15.75" thickBot="1">
      <c r="B678" s="12"/>
      <c r="C678" s="10"/>
      <c r="V678" s="17"/>
      <c r="AJ678" s="182">
        <v>0.59313657407407405</v>
      </c>
      <c r="AK678" s="180">
        <v>20230811</v>
      </c>
      <c r="AL678" s="180" t="s">
        <v>689</v>
      </c>
      <c r="AM678" s="180" t="s">
        <v>474</v>
      </c>
      <c r="AN678" s="180">
        <v>110</v>
      </c>
      <c r="AO678" s="181">
        <v>62856</v>
      </c>
      <c r="AP678" s="180">
        <v>12345</v>
      </c>
    </row>
    <row r="679" spans="2:42" ht="15.75" thickBot="1">
      <c r="B679" s="11"/>
      <c r="C679" s="10"/>
      <c r="V679" s="17"/>
      <c r="AJ679" s="182">
        <v>0.88462962962962965</v>
      </c>
      <c r="AK679" s="180">
        <v>20230810</v>
      </c>
      <c r="AL679" s="180" t="s">
        <v>749</v>
      </c>
      <c r="AM679" s="180" t="s">
        <v>474</v>
      </c>
      <c r="AN679" s="180">
        <v>140.02000000000001</v>
      </c>
      <c r="AO679" s="181">
        <v>80001</v>
      </c>
      <c r="AP679" s="180">
        <v>0</v>
      </c>
    </row>
    <row r="680" spans="2:42">
      <c r="B680" s="15" t="s">
        <v>18</v>
      </c>
      <c r="C680" s="16">
        <f>SUM(C661:C679)</f>
        <v>3459.9809999999993</v>
      </c>
      <c r="D680" t="s">
        <v>22</v>
      </c>
      <c r="E680" t="s">
        <v>21</v>
      </c>
      <c r="V680" s="17"/>
      <c r="AN680" s="1">
        <f>SUM(AN671:AN679)</f>
        <v>877.67</v>
      </c>
    </row>
    <row r="681" spans="2:42">
      <c r="E681" s="1" t="s">
        <v>19</v>
      </c>
      <c r="V681" s="17"/>
    </row>
    <row r="682" spans="2:42">
      <c r="V682" s="17"/>
    </row>
    <row r="683" spans="2:42">
      <c r="V683" s="17"/>
    </row>
    <row r="684" spans="2:42">
      <c r="V684" s="17"/>
    </row>
    <row r="685" spans="2:42">
      <c r="V685" s="17"/>
    </row>
    <row r="686" spans="2:42">
      <c r="V686" s="17"/>
    </row>
    <row r="687" spans="2:42">
      <c r="V687" s="17"/>
    </row>
    <row r="688" spans="2:42">
      <c r="V688" s="17"/>
    </row>
    <row r="689" spans="2:41" ht="26.25">
      <c r="V689" s="17"/>
      <c r="AK689" s="227" t="s">
        <v>110</v>
      </c>
      <c r="AL689" s="227"/>
      <c r="AM689" s="227"/>
    </row>
    <row r="690" spans="2:41" ht="23.25">
      <c r="V690" s="17"/>
      <c r="AC690" s="184" t="s">
        <v>29</v>
      </c>
      <c r="AD690" s="184"/>
      <c r="AJ690" s="2" t="s">
        <v>1</v>
      </c>
      <c r="AK690" s="2" t="s">
        <v>5</v>
      </c>
      <c r="AL690" s="2" t="s">
        <v>4</v>
      </c>
      <c r="AM690" s="2" t="s">
        <v>6</v>
      </c>
      <c r="AN690" s="2" t="s">
        <v>7</v>
      </c>
    </row>
    <row r="691" spans="2:41" ht="23.25" customHeight="1">
      <c r="H691" s="75" t="s">
        <v>28</v>
      </c>
      <c r="I691" s="75"/>
      <c r="J691" s="75"/>
      <c r="V691" s="17"/>
      <c r="X691" s="22" t="s">
        <v>69</v>
      </c>
      <c r="AE691" s="184"/>
      <c r="AJ691" s="25">
        <v>45181</v>
      </c>
      <c r="AK691" s="3" t="s">
        <v>431</v>
      </c>
      <c r="AL691" s="3"/>
      <c r="AM691" s="3"/>
      <c r="AN691" s="18">
        <v>500</v>
      </c>
      <c r="AO691" s="3"/>
    </row>
    <row r="692" spans="2:41" ht="21.75" customHeight="1">
      <c r="H692" s="75"/>
      <c r="I692" s="75"/>
      <c r="J692" s="75"/>
      <c r="V692" s="17"/>
      <c r="X692" s="23" t="s">
        <v>32</v>
      </c>
      <c r="Y692" s="20">
        <f>IF(B696="PAGADO",0,C701)</f>
        <v>-2037.6929999999993</v>
      </c>
      <c r="AA692" s="217" t="s">
        <v>62</v>
      </c>
      <c r="AB692" s="217"/>
      <c r="AC692" s="217"/>
      <c r="AD692" s="217"/>
      <c r="AE692" s="184"/>
      <c r="AJ692" s="25">
        <v>45181</v>
      </c>
      <c r="AK692" s="3" t="s">
        <v>431</v>
      </c>
      <c r="AL692" s="3"/>
      <c r="AM692" s="3"/>
      <c r="AN692" s="18">
        <v>2000</v>
      </c>
      <c r="AO692" s="3"/>
    </row>
    <row r="693" spans="2:41">
      <c r="V693" s="17"/>
      <c r="X693" s="1" t="s">
        <v>0</v>
      </c>
      <c r="Y693" s="19">
        <f>AD708</f>
        <v>3000</v>
      </c>
      <c r="AA693" s="2" t="s">
        <v>1</v>
      </c>
      <c r="AB693" s="2" t="s">
        <v>2</v>
      </c>
      <c r="AC693" s="2" t="s">
        <v>3</v>
      </c>
      <c r="AD693" s="2" t="s">
        <v>4</v>
      </c>
      <c r="AJ693" s="3"/>
      <c r="AK693" s="3"/>
      <c r="AL693" s="3"/>
      <c r="AM693" s="3"/>
      <c r="AN693" s="18"/>
      <c r="AO693" s="3"/>
    </row>
    <row r="694" spans="2:41">
      <c r="V694" s="17"/>
      <c r="Y694" s="20"/>
      <c r="AA694" s="4">
        <v>45177</v>
      </c>
      <c r="AB694" s="3" t="s">
        <v>1359</v>
      </c>
      <c r="AC694" s="3" t="s">
        <v>1360</v>
      </c>
      <c r="AD694" s="5">
        <v>525</v>
      </c>
      <c r="AJ694" s="3"/>
      <c r="AK694" s="3"/>
      <c r="AL694" s="3"/>
      <c r="AM694" s="3"/>
      <c r="AN694" s="18"/>
      <c r="AO694" s="3"/>
    </row>
    <row r="695" spans="2:41" ht="23.25">
      <c r="B695" s="22" t="s">
        <v>69</v>
      </c>
      <c r="V695" s="17"/>
      <c r="X695" s="1" t="s">
        <v>24</v>
      </c>
      <c r="Y695" s="19">
        <f>IF(Y692&gt;0,Y692+Y693,Y693)</f>
        <v>3000</v>
      </c>
      <c r="AA695" s="4">
        <v>45120</v>
      </c>
      <c r="AB695" s="3" t="s">
        <v>1202</v>
      </c>
      <c r="AC695" s="3" t="s">
        <v>152</v>
      </c>
      <c r="AD695" s="5">
        <v>180</v>
      </c>
      <c r="AE695" t="s">
        <v>146</v>
      </c>
      <c r="AJ695" s="3"/>
      <c r="AK695" s="3"/>
      <c r="AL695" s="3"/>
      <c r="AM695" s="3"/>
      <c r="AN695" s="18"/>
      <c r="AO695" s="3"/>
    </row>
    <row r="696" spans="2:41" ht="23.25">
      <c r="B696" s="23" t="s">
        <v>32</v>
      </c>
      <c r="C696" s="20">
        <f>IF(X652="PAGADO",0,Y657)</f>
        <v>-1362.6509999999994</v>
      </c>
      <c r="E696" s="217" t="s">
        <v>308</v>
      </c>
      <c r="F696" s="217"/>
      <c r="G696" s="217"/>
      <c r="H696" s="217"/>
      <c r="V696" s="17"/>
      <c r="X696" s="1" t="s">
        <v>9</v>
      </c>
      <c r="Y696" s="20">
        <f>Y717</f>
        <v>4585.7429999999995</v>
      </c>
      <c r="AA696" s="4">
        <v>45141</v>
      </c>
      <c r="AB696" s="3" t="s">
        <v>199</v>
      </c>
      <c r="AC696" s="3" t="s">
        <v>169</v>
      </c>
      <c r="AD696" s="5">
        <v>180</v>
      </c>
      <c r="AE696" t="s">
        <v>146</v>
      </c>
      <c r="AJ696" s="3"/>
      <c r="AK696" s="3"/>
      <c r="AL696" s="3"/>
      <c r="AM696" s="3"/>
      <c r="AN696" s="18"/>
      <c r="AO696" s="3"/>
    </row>
    <row r="697" spans="2:41">
      <c r="B697" s="1" t="s">
        <v>0</v>
      </c>
      <c r="C697" s="19">
        <f>H712</f>
        <v>2130</v>
      </c>
      <c r="E697" s="2" t="s">
        <v>1</v>
      </c>
      <c r="F697" s="2" t="s">
        <v>2</v>
      </c>
      <c r="G697" s="2" t="s">
        <v>3</v>
      </c>
      <c r="H697" s="2" t="s">
        <v>4</v>
      </c>
      <c r="N697" s="2" t="s">
        <v>1</v>
      </c>
      <c r="O697" s="2" t="s">
        <v>5</v>
      </c>
      <c r="P697" s="2" t="s">
        <v>4</v>
      </c>
      <c r="Q697" s="2" t="s">
        <v>6</v>
      </c>
      <c r="R697" s="2" t="s">
        <v>7</v>
      </c>
      <c r="S697" s="3"/>
      <c r="V697" s="17"/>
      <c r="X697" s="6" t="s">
        <v>8</v>
      </c>
      <c r="Y697" s="21">
        <f>Y695-Y696</f>
        <v>-1585.7429999999995</v>
      </c>
      <c r="AA697" s="4">
        <v>45142</v>
      </c>
      <c r="AB697" s="3" t="s">
        <v>199</v>
      </c>
      <c r="AC697" s="3" t="s">
        <v>169</v>
      </c>
      <c r="AD697" s="5">
        <v>180</v>
      </c>
      <c r="AE697" t="s">
        <v>376</v>
      </c>
      <c r="AJ697" s="3"/>
      <c r="AK697" s="3"/>
      <c r="AL697" s="3"/>
      <c r="AM697" s="3"/>
      <c r="AN697" s="18"/>
      <c r="AO697" s="3"/>
    </row>
    <row r="698" spans="2:41" ht="26.25">
      <c r="C698" s="20"/>
      <c r="E698" s="4">
        <v>45148</v>
      </c>
      <c r="F698" s="3" t="s">
        <v>199</v>
      </c>
      <c r="G698" s="3" t="s">
        <v>170</v>
      </c>
      <c r="H698" s="5">
        <v>330</v>
      </c>
      <c r="I698" t="s">
        <v>146</v>
      </c>
      <c r="N698" s="25">
        <v>45163</v>
      </c>
      <c r="O698" s="3" t="s">
        <v>110</v>
      </c>
      <c r="P698" s="3"/>
      <c r="Q698" s="3"/>
      <c r="R698" s="18">
        <v>500</v>
      </c>
      <c r="S698" s="3"/>
      <c r="V698" s="17"/>
      <c r="X698" s="218" t="str">
        <f>IF(Y697&lt;0,"NO PAGAR","COBRAR")</f>
        <v>NO PAGAR</v>
      </c>
      <c r="Y698" s="218"/>
      <c r="AA698" s="4">
        <v>45160</v>
      </c>
      <c r="AB698" s="3" t="s">
        <v>291</v>
      </c>
      <c r="AC698" s="3" t="s">
        <v>170</v>
      </c>
      <c r="AD698" s="5">
        <v>600</v>
      </c>
      <c r="AE698" t="s">
        <v>376</v>
      </c>
      <c r="AJ698" s="3"/>
      <c r="AK698" s="3"/>
      <c r="AL698" s="3"/>
      <c r="AM698" s="3"/>
      <c r="AN698" s="18"/>
      <c r="AO698" s="3"/>
    </row>
    <row r="699" spans="2:41">
      <c r="B699" s="1" t="s">
        <v>24</v>
      </c>
      <c r="C699" s="19">
        <f>IF(C696&gt;0,C696+C697,C697)</f>
        <v>2130</v>
      </c>
      <c r="E699" s="4">
        <v>45132</v>
      </c>
      <c r="F699" s="3" t="s">
        <v>412</v>
      </c>
      <c r="G699" s="3" t="s">
        <v>169</v>
      </c>
      <c r="H699" s="5">
        <v>150</v>
      </c>
      <c r="I699" t="s">
        <v>376</v>
      </c>
      <c r="N699" s="25">
        <v>45166</v>
      </c>
      <c r="O699" s="3" t="s">
        <v>1096</v>
      </c>
      <c r="P699" s="3"/>
      <c r="Q699" s="3"/>
      <c r="R699" s="18">
        <v>160</v>
      </c>
      <c r="S699" s="3"/>
      <c r="V699" s="17"/>
      <c r="X699" s="210" t="s">
        <v>9</v>
      </c>
      <c r="Y699" s="211"/>
      <c r="AA699" s="4">
        <v>45161</v>
      </c>
      <c r="AB699" s="3" t="s">
        <v>291</v>
      </c>
      <c r="AC699" s="3" t="s">
        <v>200</v>
      </c>
      <c r="AD699" s="5">
        <v>200</v>
      </c>
      <c r="AE699" t="s">
        <v>376</v>
      </c>
      <c r="AJ699" s="3"/>
      <c r="AK699" s="3"/>
      <c r="AL699" s="3"/>
      <c r="AM699" s="3"/>
      <c r="AN699" s="18"/>
      <c r="AO699" s="3"/>
    </row>
    <row r="700" spans="2:41">
      <c r="B700" s="1" t="s">
        <v>9</v>
      </c>
      <c r="C700" s="20">
        <f>C723</f>
        <v>4167.6929999999993</v>
      </c>
      <c r="E700" s="4">
        <v>45133</v>
      </c>
      <c r="F700" s="3" t="s">
        <v>412</v>
      </c>
      <c r="G700" s="3" t="s">
        <v>1291</v>
      </c>
      <c r="H700" s="5">
        <v>300</v>
      </c>
      <c r="I700" t="s">
        <v>376</v>
      </c>
      <c r="N700" s="25">
        <v>45139</v>
      </c>
      <c r="O700" s="3" t="s">
        <v>110</v>
      </c>
      <c r="P700" s="3"/>
      <c r="Q700" s="3"/>
      <c r="R700" s="18">
        <v>1000</v>
      </c>
      <c r="S700" s="3"/>
      <c r="V700" s="17"/>
      <c r="X700" s="9" t="str">
        <f>IF(C701&lt;0,"SALDO ADELANTADO","SALDO A FAVOR'")</f>
        <v>SALDO ADELANTADO</v>
      </c>
      <c r="Y700" s="10">
        <f>IF(C701&lt;=0,C701*-1)</f>
        <v>2037.6929999999993</v>
      </c>
      <c r="AA700" s="4">
        <v>45163</v>
      </c>
      <c r="AB700" s="3" t="s">
        <v>291</v>
      </c>
      <c r="AC700" s="3" t="s">
        <v>1378</v>
      </c>
      <c r="AD700" s="5">
        <v>445</v>
      </c>
      <c r="AE700" t="s">
        <v>376</v>
      </c>
      <c r="AJ700" s="3"/>
      <c r="AK700" s="3"/>
      <c r="AL700" s="3"/>
      <c r="AM700" s="3"/>
      <c r="AN700" s="18"/>
      <c r="AO700" s="3"/>
    </row>
    <row r="701" spans="2:41">
      <c r="B701" s="6" t="s">
        <v>25</v>
      </c>
      <c r="C701" s="21">
        <f>C699-C700</f>
        <v>-2037.6929999999993</v>
      </c>
      <c r="E701" s="4">
        <v>45138</v>
      </c>
      <c r="F701" s="3" t="s">
        <v>412</v>
      </c>
      <c r="G701" s="3" t="s">
        <v>200</v>
      </c>
      <c r="H701" s="5">
        <v>200</v>
      </c>
      <c r="I701" t="s">
        <v>376</v>
      </c>
      <c r="N701" s="25">
        <v>45175</v>
      </c>
      <c r="O701" s="3" t="s">
        <v>110</v>
      </c>
      <c r="P701" s="3"/>
      <c r="Q701" s="3"/>
      <c r="R701" s="18">
        <v>150</v>
      </c>
      <c r="S701" s="3"/>
      <c r="V701" s="17"/>
      <c r="X701" s="11" t="s">
        <v>10</v>
      </c>
      <c r="Y701" s="10">
        <f>AN707</f>
        <v>2500</v>
      </c>
      <c r="AA701" s="4">
        <v>45166</v>
      </c>
      <c r="AB701" s="3" t="s">
        <v>291</v>
      </c>
      <c r="AC701" s="3" t="s">
        <v>200</v>
      </c>
      <c r="AD701" s="5">
        <v>200</v>
      </c>
      <c r="AE701" t="s">
        <v>376</v>
      </c>
      <c r="AJ701" s="3"/>
      <c r="AK701" s="3"/>
      <c r="AL701" s="3"/>
      <c r="AM701" s="3"/>
      <c r="AN701" s="18"/>
      <c r="AO701" s="3"/>
    </row>
    <row r="702" spans="2:41" ht="26.25">
      <c r="B702" s="218" t="str">
        <f>IF(C701&lt;0,"NO PAGAR","COBRAR")</f>
        <v>NO PAGAR</v>
      </c>
      <c r="C702" s="218"/>
      <c r="E702" s="4">
        <v>45154</v>
      </c>
      <c r="F702" s="3" t="s">
        <v>412</v>
      </c>
      <c r="G702" s="3" t="s">
        <v>200</v>
      </c>
      <c r="H702" s="5">
        <v>200</v>
      </c>
      <c r="I702" t="s">
        <v>376</v>
      </c>
      <c r="N702" s="25">
        <v>45175</v>
      </c>
      <c r="O702" s="3" t="s">
        <v>1352</v>
      </c>
      <c r="P702" s="3"/>
      <c r="Q702" s="3"/>
      <c r="R702" s="18">
        <v>59.1</v>
      </c>
      <c r="S702" s="3"/>
      <c r="V702" s="17"/>
      <c r="X702" s="11" t="s">
        <v>11</v>
      </c>
      <c r="Y702" s="10">
        <v>30</v>
      </c>
      <c r="AA702" s="4">
        <v>45168</v>
      </c>
      <c r="AB702" s="3" t="s">
        <v>291</v>
      </c>
      <c r="AC702" s="3" t="s">
        <v>200</v>
      </c>
      <c r="AD702" s="5">
        <v>200</v>
      </c>
      <c r="AE702" t="s">
        <v>376</v>
      </c>
      <c r="AJ702" s="3"/>
      <c r="AK702" s="3"/>
      <c r="AL702" s="3"/>
      <c r="AM702" s="3"/>
      <c r="AN702" s="18"/>
      <c r="AO702" s="3"/>
    </row>
    <row r="703" spans="2:41">
      <c r="B703" s="210" t="s">
        <v>9</v>
      </c>
      <c r="C703" s="211"/>
      <c r="E703" s="4">
        <v>45164</v>
      </c>
      <c r="F703" s="3" t="s">
        <v>1335</v>
      </c>
      <c r="G703" s="3" t="s">
        <v>1336</v>
      </c>
      <c r="H703" s="5">
        <v>140</v>
      </c>
      <c r="I703" t="s">
        <v>136</v>
      </c>
      <c r="N703" s="25">
        <v>45175</v>
      </c>
      <c r="O703" s="3" t="s">
        <v>1353</v>
      </c>
      <c r="P703" s="3"/>
      <c r="Q703" s="3"/>
      <c r="R703" s="18">
        <v>59.1</v>
      </c>
      <c r="S703" s="3"/>
      <c r="V703" s="17"/>
      <c r="X703" s="11" t="s">
        <v>12</v>
      </c>
      <c r="Y703" s="10"/>
      <c r="AA703" s="4">
        <v>45146</v>
      </c>
      <c r="AB703" s="3" t="s">
        <v>1387</v>
      </c>
      <c r="AC703" s="3" t="s">
        <v>260</v>
      </c>
      <c r="AD703" s="5">
        <v>160</v>
      </c>
      <c r="AE703" t="s">
        <v>294</v>
      </c>
      <c r="AJ703" s="3"/>
      <c r="AK703" s="3"/>
      <c r="AL703" s="3"/>
      <c r="AM703" s="3"/>
      <c r="AN703" s="18"/>
      <c r="AO703" s="3"/>
    </row>
    <row r="704" spans="2:41">
      <c r="B704" s="9" t="str">
        <f>IF(C737&lt;0,"SALDO A FAVOR","SALDO ADELANTAD0'")</f>
        <v>SALDO ADELANTAD0'</v>
      </c>
      <c r="C704" s="10">
        <f>IF(Y657&lt;=0,Y657*-1)</f>
        <v>1362.6509999999994</v>
      </c>
      <c r="E704" s="4">
        <v>45127</v>
      </c>
      <c r="F704" s="3" t="s">
        <v>1335</v>
      </c>
      <c r="G704" s="3" t="s">
        <v>1336</v>
      </c>
      <c r="H704" s="5">
        <v>140</v>
      </c>
      <c r="I704" t="s">
        <v>136</v>
      </c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>
        <v>45168</v>
      </c>
      <c r="AB704" s="3" t="s">
        <v>1388</v>
      </c>
      <c r="AC704" s="3" t="s">
        <v>200</v>
      </c>
      <c r="AD704" s="5">
        <v>130</v>
      </c>
      <c r="AE704" t="s">
        <v>146</v>
      </c>
      <c r="AJ704" s="3"/>
      <c r="AK704" s="3"/>
      <c r="AL704" s="3"/>
      <c r="AM704" s="3"/>
      <c r="AN704" s="18"/>
      <c r="AO704" s="3"/>
    </row>
    <row r="705" spans="2:41">
      <c r="B705" s="11" t="s">
        <v>10</v>
      </c>
      <c r="C705" s="10">
        <f>R714</f>
        <v>1928.1999999999998</v>
      </c>
      <c r="E705" s="4">
        <v>45133</v>
      </c>
      <c r="F705" s="3" t="s">
        <v>516</v>
      </c>
      <c r="G705" s="3" t="s">
        <v>1240</v>
      </c>
      <c r="H705" s="5">
        <v>160</v>
      </c>
      <c r="I705" t="s">
        <v>294</v>
      </c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11</v>
      </c>
      <c r="C706" s="10">
        <v>150</v>
      </c>
      <c r="E706" s="4">
        <v>45135</v>
      </c>
      <c r="F706" s="3" t="s">
        <v>595</v>
      </c>
      <c r="G706" s="3" t="s">
        <v>1341</v>
      </c>
      <c r="H706" s="5">
        <v>160</v>
      </c>
      <c r="I706" t="s">
        <v>146</v>
      </c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12</v>
      </c>
      <c r="C707" s="10"/>
      <c r="E707" s="4">
        <v>45152</v>
      </c>
      <c r="F707" s="3" t="s">
        <v>412</v>
      </c>
      <c r="G707" s="3" t="s">
        <v>200</v>
      </c>
      <c r="H707" s="5">
        <v>150</v>
      </c>
      <c r="I707" t="s">
        <v>376</v>
      </c>
      <c r="N707" s="3"/>
      <c r="O707" s="3"/>
      <c r="P707" s="3"/>
      <c r="Q707" s="3"/>
      <c r="R707" s="18"/>
      <c r="S707" s="3"/>
      <c r="V707" s="17"/>
      <c r="X707" s="11" t="s">
        <v>1361</v>
      </c>
      <c r="Y707" s="10">
        <v>18.05</v>
      </c>
      <c r="AA707" s="4"/>
      <c r="AB707" s="3"/>
      <c r="AC707" s="3"/>
      <c r="AD707" s="5"/>
      <c r="AJ707" s="212" t="s">
        <v>7</v>
      </c>
      <c r="AK707" s="213"/>
      <c r="AL707" s="213"/>
      <c r="AM707" s="214"/>
      <c r="AN707" s="18">
        <f>SUM(AN691:AN706)</f>
        <v>2500</v>
      </c>
      <c r="AO707" s="3"/>
    </row>
    <row r="708" spans="2:41">
      <c r="B708" s="11" t="s">
        <v>13</v>
      </c>
      <c r="C708" s="10"/>
      <c r="E708" s="4">
        <v>45159</v>
      </c>
      <c r="F708" s="3" t="s">
        <v>412</v>
      </c>
      <c r="G708" s="3" t="s">
        <v>200</v>
      </c>
      <c r="H708" s="5">
        <v>200</v>
      </c>
      <c r="I708" t="s">
        <v>376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212" t="s">
        <v>7</v>
      </c>
      <c r="AB708" s="213"/>
      <c r="AC708" s="214"/>
      <c r="AD708" s="5">
        <f>SUM(AD694:AD707)</f>
        <v>3000</v>
      </c>
    </row>
    <row r="709" spans="2:41">
      <c r="B709" s="11" t="s">
        <v>14</v>
      </c>
      <c r="C709" s="10">
        <v>98.8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</row>
    <row r="710" spans="2:41">
      <c r="B710" s="11" t="s">
        <v>15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2"/>
      <c r="Y710" s="10"/>
    </row>
    <row r="711" spans="2:41">
      <c r="B711" s="11" t="s">
        <v>16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2"/>
      <c r="Y711" s="10"/>
    </row>
    <row r="712" spans="2:41">
      <c r="B712" s="11" t="s">
        <v>1334</v>
      </c>
      <c r="C712" s="10">
        <f>R722</f>
        <v>628.04200000000003</v>
      </c>
      <c r="E712" s="212" t="s">
        <v>7</v>
      </c>
      <c r="F712" s="213"/>
      <c r="G712" s="214"/>
      <c r="H712" s="5">
        <f>SUM(H698:H711)</f>
        <v>2130</v>
      </c>
      <c r="N712" s="3"/>
      <c r="O712" s="3"/>
      <c r="P712" s="3"/>
      <c r="Q712" s="3"/>
      <c r="R712" s="18"/>
      <c r="S712" s="3"/>
      <c r="V712" s="17"/>
      <c r="X712" s="12"/>
      <c r="Y712" s="10"/>
    </row>
    <row r="713" spans="2:41">
      <c r="B713" s="12"/>
      <c r="C713" s="10"/>
      <c r="E713" s="13"/>
      <c r="F713" s="13"/>
      <c r="G713" s="13"/>
      <c r="N713" s="3"/>
      <c r="O713" s="3"/>
      <c r="P713" s="3"/>
      <c r="Q713" s="3"/>
      <c r="R713" s="18"/>
      <c r="S713" s="3"/>
      <c r="V713" s="17"/>
      <c r="X713" s="12"/>
      <c r="Y713" s="10"/>
      <c r="AA713" s="14"/>
    </row>
    <row r="714" spans="2:41">
      <c r="B714" s="12"/>
      <c r="C714" s="10"/>
      <c r="N714" s="212" t="s">
        <v>7</v>
      </c>
      <c r="O714" s="213"/>
      <c r="P714" s="213"/>
      <c r="Q714" s="214"/>
      <c r="R714" s="18">
        <f>SUM(R698:R713)</f>
        <v>1928.1999999999998</v>
      </c>
      <c r="S714" s="3"/>
      <c r="V714" s="17"/>
      <c r="X714" s="12"/>
      <c r="Y714" s="10"/>
    </row>
    <row r="715" spans="2:41">
      <c r="B715" s="12"/>
      <c r="C715" s="10"/>
      <c r="N715" s="125" t="s">
        <v>749</v>
      </c>
      <c r="O715" s="125" t="s">
        <v>465</v>
      </c>
      <c r="P715" s="126">
        <v>45155.203900460001</v>
      </c>
      <c r="Q715" s="127">
        <v>45.726999999999997</v>
      </c>
      <c r="R715" s="127">
        <v>80.022000000000006</v>
      </c>
      <c r="S715" s="130"/>
      <c r="V715" s="17"/>
      <c r="X715" s="12"/>
      <c r="Y715" s="10"/>
    </row>
    <row r="716" spans="2:41">
      <c r="B716" s="12"/>
      <c r="C716" s="10"/>
      <c r="N716" s="125" t="s">
        <v>673</v>
      </c>
      <c r="O716" s="125" t="s">
        <v>468</v>
      </c>
      <c r="P716" s="126">
        <v>45154.99364583</v>
      </c>
      <c r="Q716" s="127">
        <v>40</v>
      </c>
      <c r="R716" s="127">
        <v>70</v>
      </c>
      <c r="S716" s="128" t="s">
        <v>909</v>
      </c>
      <c r="V716" s="17"/>
      <c r="X716" s="12"/>
      <c r="Y716" s="10"/>
      <c r="AA716" t="s">
        <v>22</v>
      </c>
      <c r="AB716" t="s">
        <v>21</v>
      </c>
    </row>
    <row r="717" spans="2:41">
      <c r="B717" s="12"/>
      <c r="C717" s="10"/>
      <c r="E717" s="14"/>
      <c r="N717" s="125" t="s">
        <v>673</v>
      </c>
      <c r="O717" s="125" t="s">
        <v>468</v>
      </c>
      <c r="P717" s="126">
        <v>45160.52351852</v>
      </c>
      <c r="Q717" s="127">
        <v>34.29</v>
      </c>
      <c r="R717" s="127">
        <v>60.01</v>
      </c>
      <c r="S717" s="128" t="s">
        <v>907</v>
      </c>
      <c r="V717" s="17"/>
      <c r="X717" s="15" t="s">
        <v>18</v>
      </c>
      <c r="Y717" s="16">
        <f>SUM(Y700:Y716)</f>
        <v>4585.7429999999995</v>
      </c>
      <c r="AB717" s="1" t="s">
        <v>19</v>
      </c>
    </row>
    <row r="718" spans="2:41">
      <c r="B718" s="12"/>
      <c r="C718" s="10"/>
      <c r="N718" s="125" t="s">
        <v>749</v>
      </c>
      <c r="O718" s="125" t="s">
        <v>468</v>
      </c>
      <c r="P718" s="126">
        <v>45163.49195602</v>
      </c>
      <c r="Q718" s="127">
        <v>84.572000000000003</v>
      </c>
      <c r="R718" s="127">
        <v>148</v>
      </c>
      <c r="S718" s="128" t="s">
        <v>62</v>
      </c>
      <c r="V718" s="17"/>
    </row>
    <row r="719" spans="2:41">
      <c r="B719" s="12"/>
      <c r="C719" s="10"/>
      <c r="N719" s="125" t="s">
        <v>689</v>
      </c>
      <c r="O719" s="125" t="s">
        <v>468</v>
      </c>
      <c r="P719" s="126">
        <v>45167.557569440003</v>
      </c>
      <c r="Q719" s="127">
        <v>51.427</v>
      </c>
      <c r="R719" s="127">
        <v>90</v>
      </c>
      <c r="S719" s="128" t="s">
        <v>751</v>
      </c>
      <c r="V719" s="17"/>
    </row>
    <row r="720" spans="2:41">
      <c r="B720" s="12"/>
      <c r="C720" s="10"/>
      <c r="N720" s="125" t="s">
        <v>689</v>
      </c>
      <c r="O720" s="125" t="s">
        <v>468</v>
      </c>
      <c r="P720" s="126">
        <v>45163.747256939998</v>
      </c>
      <c r="Q720" s="127">
        <v>51.433999999999997</v>
      </c>
      <c r="R720" s="127">
        <v>90.01</v>
      </c>
      <c r="S720" s="128" t="s">
        <v>62</v>
      </c>
      <c r="V720" s="17"/>
    </row>
    <row r="721" spans="1:43">
      <c r="B721" s="12"/>
      <c r="C721" s="10"/>
      <c r="N721" s="125" t="s">
        <v>689</v>
      </c>
      <c r="O721" s="125" t="s">
        <v>468</v>
      </c>
      <c r="P721" s="126">
        <v>45161.093148150001</v>
      </c>
      <c r="Q721" s="127">
        <v>51.429000000000002</v>
      </c>
      <c r="R721" s="127">
        <v>90</v>
      </c>
      <c r="S721" s="128" t="s">
        <v>751</v>
      </c>
      <c r="V721" s="17"/>
    </row>
    <row r="722" spans="1:43">
      <c r="B722" s="11"/>
      <c r="C722" s="10"/>
      <c r="R722" s="187">
        <f>SUM(R715:R721)</f>
        <v>628.04200000000003</v>
      </c>
      <c r="V722" s="17"/>
    </row>
    <row r="723" spans="1:43">
      <c r="B723" s="15" t="s">
        <v>18</v>
      </c>
      <c r="C723" s="16">
        <f>SUM(C704:C722)</f>
        <v>4167.6929999999993</v>
      </c>
      <c r="V723" s="17"/>
    </row>
    <row r="724" spans="1:43">
      <c r="D724" t="s">
        <v>22</v>
      </c>
      <c r="E724" t="s">
        <v>21</v>
      </c>
      <c r="V724" s="17"/>
    </row>
    <row r="725" spans="1:43">
      <c r="E725" s="1" t="s">
        <v>19</v>
      </c>
      <c r="V725" s="17"/>
    </row>
    <row r="726" spans="1:43">
      <c r="V726" s="17"/>
    </row>
    <row r="727" spans="1:43">
      <c r="V727" s="17"/>
    </row>
    <row r="728" spans="1:43">
      <c r="V728" s="17"/>
    </row>
    <row r="729" spans="1:43">
      <c r="V729" s="17"/>
    </row>
    <row r="730" spans="1:43">
      <c r="V730" s="17"/>
    </row>
    <row r="731" spans="1:43">
      <c r="V731" s="17"/>
    </row>
    <row r="732" spans="1:4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</row>
    <row r="734" spans="1:43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</row>
    <row r="735" spans="1:43">
      <c r="V735" s="17"/>
    </row>
    <row r="736" spans="1:43" ht="23.25" customHeight="1">
      <c r="H736" s="75" t="s">
        <v>30</v>
      </c>
      <c r="I736" s="75"/>
      <c r="J736" s="75"/>
      <c r="V736" s="17"/>
      <c r="AA736" s="216" t="s">
        <v>31</v>
      </c>
      <c r="AB736" s="216"/>
      <c r="AC736" s="216"/>
    </row>
    <row r="737" spans="2:41" ht="15" customHeight="1">
      <c r="H737" s="75"/>
      <c r="I737" s="75"/>
      <c r="J737" s="75"/>
      <c r="V737" s="17"/>
      <c r="AA737" s="216"/>
      <c r="AB737" s="216"/>
      <c r="AC737" s="216"/>
    </row>
    <row r="738" spans="2:41" ht="23.25">
      <c r="B738" s="24" t="s">
        <v>69</v>
      </c>
      <c r="V738" s="17"/>
      <c r="X738" s="22" t="s">
        <v>69</v>
      </c>
    </row>
    <row r="739" spans="2:41" ht="26.25">
      <c r="B739" s="23" t="s">
        <v>32</v>
      </c>
      <c r="C739" s="20">
        <f>IF(X692="PAGADO",0,Y697)</f>
        <v>-1585.7429999999995</v>
      </c>
      <c r="E739" s="217" t="s">
        <v>308</v>
      </c>
      <c r="F739" s="217"/>
      <c r="G739" s="217"/>
      <c r="H739" s="217"/>
      <c r="O739" s="227" t="s">
        <v>10</v>
      </c>
      <c r="P739" s="227"/>
      <c r="Q739" s="227"/>
      <c r="V739" s="17"/>
      <c r="X739" s="23" t="s">
        <v>32</v>
      </c>
      <c r="Y739" s="20">
        <f>IF(B1531="PAGADO",0,C744)</f>
        <v>-1361.6249999999995</v>
      </c>
      <c r="AA739" s="217" t="s">
        <v>308</v>
      </c>
      <c r="AB739" s="217"/>
      <c r="AC739" s="217"/>
      <c r="AD739" s="217"/>
      <c r="AK739" s="217" t="s">
        <v>1436</v>
      </c>
      <c r="AL739" s="217"/>
      <c r="AM739" s="217"/>
    </row>
    <row r="740" spans="2:41">
      <c r="B740" s="1" t="s">
        <v>0</v>
      </c>
      <c r="C740" s="19">
        <f>H755</f>
        <v>1025</v>
      </c>
      <c r="E740" s="2" t="s">
        <v>1</v>
      </c>
      <c r="F740" s="2" t="s">
        <v>2</v>
      </c>
      <c r="G740" s="2" t="s">
        <v>3</v>
      </c>
      <c r="H740" s="2" t="s">
        <v>4</v>
      </c>
      <c r="N740" s="2" t="s">
        <v>1</v>
      </c>
      <c r="O740" s="2" t="s">
        <v>5</v>
      </c>
      <c r="P740" s="2" t="s">
        <v>4</v>
      </c>
      <c r="Q740" s="2" t="s">
        <v>6</v>
      </c>
      <c r="R740" s="2" t="s">
        <v>7</v>
      </c>
      <c r="S740" s="3"/>
      <c r="V740" s="17"/>
      <c r="X740" s="1" t="s">
        <v>0</v>
      </c>
      <c r="Y740" s="19">
        <f>AD755</f>
        <v>1030</v>
      </c>
      <c r="AA740" s="2" t="s">
        <v>1</v>
      </c>
      <c r="AB740" s="2" t="s">
        <v>2</v>
      </c>
      <c r="AC740" s="2" t="s">
        <v>3</v>
      </c>
      <c r="AD740" s="2" t="s">
        <v>4</v>
      </c>
      <c r="AJ740" s="2" t="s">
        <v>1</v>
      </c>
      <c r="AK740" s="2" t="s">
        <v>5</v>
      </c>
      <c r="AL740" s="2" t="s">
        <v>4</v>
      </c>
      <c r="AM740" s="2" t="s">
        <v>6</v>
      </c>
      <c r="AN740" s="2" t="s">
        <v>7</v>
      </c>
      <c r="AO740" s="3"/>
    </row>
    <row r="741" spans="2:41">
      <c r="C741" s="20"/>
      <c r="E741" s="4">
        <v>45173</v>
      </c>
      <c r="F741" s="3" t="s">
        <v>291</v>
      </c>
      <c r="G741" s="3" t="s">
        <v>200</v>
      </c>
      <c r="H741" s="5">
        <v>200</v>
      </c>
      <c r="I741" t="s">
        <v>376</v>
      </c>
      <c r="N741" s="25">
        <v>45187</v>
      </c>
      <c r="O741" s="3" t="s">
        <v>110</v>
      </c>
      <c r="P741" s="3"/>
      <c r="Q741" s="3"/>
      <c r="R741" s="18">
        <v>300</v>
      </c>
      <c r="S741" s="3"/>
      <c r="V741" s="17"/>
      <c r="Y741" s="20"/>
      <c r="AA741" s="4">
        <v>45167</v>
      </c>
      <c r="AB741" s="3" t="s">
        <v>323</v>
      </c>
      <c r="AC741" s="3" t="s">
        <v>89</v>
      </c>
      <c r="AD741" s="5">
        <v>150</v>
      </c>
      <c r="AE741" t="s">
        <v>146</v>
      </c>
      <c r="AJ741" s="25">
        <v>45194</v>
      </c>
      <c r="AK741" s="3" t="s">
        <v>110</v>
      </c>
      <c r="AL741" s="3"/>
      <c r="AM741" s="3"/>
      <c r="AN741" s="18">
        <v>1000</v>
      </c>
      <c r="AO741" s="3"/>
    </row>
    <row r="742" spans="2:41">
      <c r="B742" s="1" t="s">
        <v>24</v>
      </c>
      <c r="C742" s="19">
        <f>IF(C739&gt;0,C739+C740,C740)</f>
        <v>1025</v>
      </c>
      <c r="E742" s="4">
        <v>45175</v>
      </c>
      <c r="F742" s="3" t="s">
        <v>291</v>
      </c>
      <c r="G742" s="3" t="s">
        <v>200</v>
      </c>
      <c r="H742" s="5">
        <v>200</v>
      </c>
      <c r="I742" t="s">
        <v>376</v>
      </c>
      <c r="N742" s="25">
        <v>45188</v>
      </c>
      <c r="O742" s="3" t="s">
        <v>1398</v>
      </c>
      <c r="P742" s="3"/>
      <c r="Q742" s="3"/>
      <c r="R742" s="18">
        <v>20</v>
      </c>
      <c r="S742" s="3"/>
      <c r="V742" s="17"/>
      <c r="X742" s="1" t="s">
        <v>24</v>
      </c>
      <c r="Y742" s="19">
        <f>IF(Y739&gt;0,Y739+Y740,Y740)</f>
        <v>1030</v>
      </c>
      <c r="AA742" s="4">
        <v>45199</v>
      </c>
      <c r="AB742" s="3" t="s">
        <v>323</v>
      </c>
      <c r="AC742" s="3" t="s">
        <v>89</v>
      </c>
      <c r="AD742" s="5">
        <v>130</v>
      </c>
      <c r="AE742" t="s">
        <v>146</v>
      </c>
      <c r="AJ742" s="3"/>
      <c r="AK742" s="3"/>
      <c r="AL742" s="3"/>
      <c r="AM742" s="3"/>
      <c r="AN742" s="18"/>
      <c r="AO742" s="3"/>
    </row>
    <row r="743" spans="2:41">
      <c r="B743" s="1" t="s">
        <v>9</v>
      </c>
      <c r="C743" s="20">
        <f>C764</f>
        <v>2386.6249999999995</v>
      </c>
      <c r="E743" s="4">
        <v>45154</v>
      </c>
      <c r="F743" s="3" t="s">
        <v>1206</v>
      </c>
      <c r="G743" s="3" t="s">
        <v>99</v>
      </c>
      <c r="H743" s="5">
        <v>285</v>
      </c>
      <c r="I743" t="s">
        <v>294</v>
      </c>
      <c r="N743" s="3"/>
      <c r="O743" s="3"/>
      <c r="P743" s="3"/>
      <c r="Q743" s="3"/>
      <c r="R743" s="18"/>
      <c r="S743" s="3"/>
      <c r="V743" s="17"/>
      <c r="X743" s="1" t="s">
        <v>9</v>
      </c>
      <c r="Y743" s="20">
        <f>Y764</f>
        <v>2361.6249999999995</v>
      </c>
      <c r="AA743" s="4">
        <v>45128</v>
      </c>
      <c r="AB743" s="3" t="s">
        <v>199</v>
      </c>
      <c r="AC743" s="3" t="s">
        <v>169</v>
      </c>
      <c r="AD743" s="5">
        <v>170</v>
      </c>
      <c r="AE743" t="s">
        <v>146</v>
      </c>
      <c r="AJ743" s="3"/>
      <c r="AK743" s="3"/>
      <c r="AL743" s="3"/>
      <c r="AM743" s="3"/>
      <c r="AN743" s="18"/>
      <c r="AO743" s="3"/>
    </row>
    <row r="744" spans="2:41">
      <c r="B744" s="6" t="s">
        <v>26</v>
      </c>
      <c r="C744" s="21">
        <f>C742-C743</f>
        <v>-1361.6249999999995</v>
      </c>
      <c r="E744" s="4">
        <v>45135</v>
      </c>
      <c r="F744" s="3" t="s">
        <v>1221</v>
      </c>
      <c r="G744" s="3" t="s">
        <v>1412</v>
      </c>
      <c r="H744" s="5">
        <v>340</v>
      </c>
      <c r="N744" s="3"/>
      <c r="O744" s="3"/>
      <c r="P744" s="3"/>
      <c r="Q744" s="3"/>
      <c r="R744" s="18"/>
      <c r="S744" s="3"/>
      <c r="V744" s="17"/>
      <c r="X744" s="6" t="s">
        <v>27</v>
      </c>
      <c r="Y744" s="21">
        <f>Y742-Y743</f>
        <v>-1331.6249999999995</v>
      </c>
      <c r="AA744" s="4">
        <v>45104</v>
      </c>
      <c r="AB744" s="3" t="s">
        <v>199</v>
      </c>
      <c r="AC744" s="3" t="s">
        <v>169</v>
      </c>
      <c r="AD744" s="5">
        <v>180</v>
      </c>
      <c r="AE744" t="s">
        <v>146</v>
      </c>
      <c r="AJ744" s="3"/>
      <c r="AK744" s="3"/>
      <c r="AL744" s="3"/>
      <c r="AM744" s="3"/>
      <c r="AN744" s="18"/>
      <c r="AO744" s="3"/>
    </row>
    <row r="745" spans="2:41" ht="23.25">
      <c r="B745" s="6"/>
      <c r="C745" s="7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219" t="str">
        <f>IF(Y744&lt;0,"NO PAGAR","COBRAR'")</f>
        <v>NO PAGAR</v>
      </c>
      <c r="Y745" s="219"/>
      <c r="AA745" s="4">
        <v>45180</v>
      </c>
      <c r="AB745" s="3" t="s">
        <v>412</v>
      </c>
      <c r="AC745" s="3" t="s">
        <v>200</v>
      </c>
      <c r="AD745" s="5">
        <v>200</v>
      </c>
      <c r="AE745" t="s">
        <v>376</v>
      </c>
      <c r="AJ745" s="3"/>
      <c r="AK745" s="3"/>
      <c r="AL745" s="3"/>
      <c r="AM745" s="3"/>
      <c r="AN745" s="18"/>
      <c r="AO745" s="3"/>
    </row>
    <row r="746" spans="2:41" ht="23.25">
      <c r="B746" s="219" t="str">
        <f>IF(C744&lt;0,"NO PAGAR","COBRAR'")</f>
        <v>NO PAGAR</v>
      </c>
      <c r="C746" s="219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6"/>
      <c r="Y746" s="8"/>
      <c r="AA746" s="4">
        <v>45182</v>
      </c>
      <c r="AB746" s="25" t="s">
        <v>412</v>
      </c>
      <c r="AC746" s="3" t="s">
        <v>89</v>
      </c>
      <c r="AD746" s="5">
        <v>200</v>
      </c>
      <c r="AE746" t="s">
        <v>376</v>
      </c>
      <c r="AJ746" s="3"/>
      <c r="AK746" s="3"/>
      <c r="AL746" s="3"/>
      <c r="AM746" s="3"/>
      <c r="AN746" s="18"/>
      <c r="AO746" s="3"/>
    </row>
    <row r="747" spans="2:41">
      <c r="B747" s="210" t="s">
        <v>9</v>
      </c>
      <c r="C747" s="211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210" t="s">
        <v>9</v>
      </c>
      <c r="Y747" s="211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9" t="str">
        <f>IF(Y697&lt;0,"SALDO ADELANTADO","SALDO A FAVOR '")</f>
        <v>SALDO ADELANTADO</v>
      </c>
      <c r="C748" s="10">
        <f>IF(Y697&lt;=0,Y697*-1)</f>
        <v>1585.7429999999995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9" t="str">
        <f>IF(C744&lt;0,"SALDO ADELANTADO","SALDO A FAVOR'")</f>
        <v>SALDO ADELANTADO</v>
      </c>
      <c r="Y748" s="10">
        <f>IF(C744&lt;=0,C744*-1)</f>
        <v>1361.6249999999995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10</v>
      </c>
      <c r="C749" s="10">
        <f>R757</f>
        <v>320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10</v>
      </c>
      <c r="Y749" s="10">
        <f>AN757</f>
        <v>1000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11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11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12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12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13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13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14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14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15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15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16</v>
      </c>
      <c r="C755" s="10"/>
      <c r="E755" s="212" t="s">
        <v>7</v>
      </c>
      <c r="F755" s="213"/>
      <c r="G755" s="214"/>
      <c r="H755" s="5">
        <f>SUM(H741:H754)</f>
        <v>1025</v>
      </c>
      <c r="N755" s="3"/>
      <c r="O755" s="3"/>
      <c r="P755" s="3"/>
      <c r="Q755" s="3"/>
      <c r="R755" s="18"/>
      <c r="S755" s="3"/>
      <c r="V755" s="17"/>
      <c r="X755" s="11" t="s">
        <v>16</v>
      </c>
      <c r="Y755" s="10"/>
      <c r="AA755" s="212" t="s">
        <v>7</v>
      </c>
      <c r="AB755" s="213"/>
      <c r="AC755" s="214"/>
      <c r="AD755" s="5">
        <f>SUM(AD741:AD754)</f>
        <v>1030</v>
      </c>
      <c r="AJ755" s="3"/>
      <c r="AK755" s="3"/>
      <c r="AL755" s="3"/>
      <c r="AM755" s="3"/>
      <c r="AN755" s="18"/>
      <c r="AO755" s="3"/>
    </row>
    <row r="756" spans="2:41">
      <c r="B756" s="11" t="s">
        <v>1413</v>
      </c>
      <c r="C756" s="10">
        <f>R763</f>
        <v>480.88200000000001</v>
      </c>
      <c r="E756" s="13"/>
      <c r="F756" s="13"/>
      <c r="G756" s="13"/>
      <c r="N756" s="3"/>
      <c r="O756" s="3"/>
      <c r="P756" s="3"/>
      <c r="Q756" s="3"/>
      <c r="R756" s="18"/>
      <c r="S756" s="3"/>
      <c r="V756" s="17"/>
      <c r="X756" s="11" t="s">
        <v>17</v>
      </c>
      <c r="Y756" s="10"/>
      <c r="AA756" s="13"/>
      <c r="AB756" s="13"/>
      <c r="AC756" s="13"/>
      <c r="AJ756" s="3"/>
      <c r="AK756" s="3"/>
      <c r="AL756" s="3"/>
      <c r="AM756" s="3"/>
      <c r="AN756" s="18"/>
      <c r="AO756" s="3"/>
    </row>
    <row r="757" spans="2:41">
      <c r="B757" s="12"/>
      <c r="C757" s="10"/>
      <c r="N757" s="212" t="s">
        <v>7</v>
      </c>
      <c r="O757" s="213"/>
      <c r="P757" s="213"/>
      <c r="Q757" s="214"/>
      <c r="R757" s="18">
        <f>SUM(R741:R756)</f>
        <v>320</v>
      </c>
      <c r="S757" s="3"/>
      <c r="V757" s="17"/>
      <c r="X757" s="12"/>
      <c r="Y757" s="10"/>
      <c r="AJ757" s="212" t="s">
        <v>7</v>
      </c>
      <c r="AK757" s="213"/>
      <c r="AL757" s="213"/>
      <c r="AM757" s="214"/>
      <c r="AN757" s="18">
        <f>SUM(AN741:AN756)</f>
        <v>1000</v>
      </c>
      <c r="AO757" s="3"/>
    </row>
    <row r="758" spans="2:41">
      <c r="B758" s="12"/>
      <c r="C758" s="10"/>
      <c r="N758" s="125" t="s">
        <v>749</v>
      </c>
      <c r="O758" s="126">
        <v>45176.926284720001</v>
      </c>
      <c r="P758" s="125" t="s">
        <v>474</v>
      </c>
      <c r="Q758" s="127">
        <v>48.857999999999997</v>
      </c>
      <c r="R758" s="127">
        <v>85.501999999999995</v>
      </c>
      <c r="S758" s="127">
        <v>0</v>
      </c>
      <c r="V758" s="17"/>
      <c r="X758" s="12"/>
      <c r="Y758" s="10"/>
    </row>
    <row r="759" spans="2:41">
      <c r="B759" s="12"/>
      <c r="C759" s="10"/>
      <c r="N759" s="125" t="s">
        <v>749</v>
      </c>
      <c r="O759" s="126">
        <v>45170.462777779998</v>
      </c>
      <c r="P759" s="125" t="s">
        <v>474</v>
      </c>
      <c r="Q759" s="127">
        <v>102.85599999999999</v>
      </c>
      <c r="R759" s="127">
        <v>180</v>
      </c>
      <c r="S759" s="127">
        <v>5555</v>
      </c>
      <c r="V759" s="17"/>
      <c r="X759" s="12"/>
      <c r="Y759" s="10"/>
    </row>
    <row r="760" spans="2:41">
      <c r="B760" s="12"/>
      <c r="C760" s="10"/>
      <c r="E760" s="14"/>
      <c r="N760" s="125" t="s">
        <v>673</v>
      </c>
      <c r="O760" s="126">
        <v>45170.469872690002</v>
      </c>
      <c r="P760" s="125" t="s">
        <v>474</v>
      </c>
      <c r="Q760" s="127">
        <v>43.073</v>
      </c>
      <c r="R760" s="127">
        <v>75.38</v>
      </c>
      <c r="S760" s="127">
        <v>55555</v>
      </c>
      <c r="V760" s="17"/>
      <c r="X760" s="12"/>
      <c r="Y760" s="10"/>
      <c r="AA760" s="14"/>
    </row>
    <row r="761" spans="2:41">
      <c r="B761" s="12"/>
      <c r="C761" s="10"/>
      <c r="N761" s="125" t="s">
        <v>673</v>
      </c>
      <c r="O761" s="126">
        <v>45177.735138889999</v>
      </c>
      <c r="P761" s="125" t="s">
        <v>474</v>
      </c>
      <c r="Q761" s="127">
        <v>34.283999999999999</v>
      </c>
      <c r="R761" s="127">
        <v>60</v>
      </c>
      <c r="S761" s="127">
        <v>0</v>
      </c>
      <c r="V761" s="17"/>
      <c r="X761" s="12"/>
      <c r="Y761" s="10"/>
    </row>
    <row r="762" spans="2:41">
      <c r="B762" s="12"/>
      <c r="C762" s="10"/>
      <c r="N762" s="125" t="s">
        <v>689</v>
      </c>
      <c r="O762" s="126">
        <v>45180.577523150001</v>
      </c>
      <c r="P762" s="125" t="s">
        <v>474</v>
      </c>
      <c r="Q762" s="127">
        <v>45.713999999999999</v>
      </c>
      <c r="R762" s="127">
        <v>80</v>
      </c>
      <c r="S762" s="127">
        <v>999</v>
      </c>
      <c r="V762" s="17"/>
      <c r="X762" s="12"/>
      <c r="Y762" s="10"/>
    </row>
    <row r="763" spans="2:41">
      <c r="B763" s="12"/>
      <c r="C763" s="10"/>
      <c r="R763" s="187">
        <f>SUM(R758:R762)</f>
        <v>480.88200000000001</v>
      </c>
      <c r="V763" s="17"/>
      <c r="X763" s="12"/>
      <c r="Y763" s="10"/>
    </row>
    <row r="764" spans="2:41">
      <c r="B764" s="15" t="s">
        <v>18</v>
      </c>
      <c r="C764" s="16">
        <f>SUM(C748:C763)</f>
        <v>2386.6249999999995</v>
      </c>
      <c r="D764" t="s">
        <v>22</v>
      </c>
      <c r="E764" t="s">
        <v>21</v>
      </c>
      <c r="V764" s="17"/>
      <c r="X764" s="15" t="s">
        <v>18</v>
      </c>
      <c r="Y764" s="16">
        <f>SUM(Y748:Y763)</f>
        <v>2361.6249999999995</v>
      </c>
      <c r="Z764" t="s">
        <v>22</v>
      </c>
      <c r="AA764" t="s">
        <v>21</v>
      </c>
    </row>
    <row r="765" spans="2:41">
      <c r="E765" s="1" t="s">
        <v>19</v>
      </c>
      <c r="V765" s="17"/>
      <c r="AA765" s="1" t="s">
        <v>19</v>
      </c>
    </row>
    <row r="766" spans="2:41">
      <c r="V766" s="17"/>
    </row>
    <row r="767" spans="2:41">
      <c r="V767" s="17"/>
    </row>
    <row r="768" spans="2:41">
      <c r="V768" s="17"/>
    </row>
    <row r="769" spans="2:39">
      <c r="V769" s="17"/>
    </row>
    <row r="770" spans="2:39">
      <c r="V770" s="17"/>
    </row>
    <row r="771" spans="2:39">
      <c r="V771" s="17"/>
    </row>
    <row r="772" spans="2:39">
      <c r="V772" s="17"/>
    </row>
    <row r="773" spans="2:39">
      <c r="V773" s="17"/>
    </row>
    <row r="774" spans="2:39">
      <c r="V774" s="17"/>
    </row>
    <row r="775" spans="2:39">
      <c r="V775" s="17"/>
    </row>
    <row r="776" spans="2:39">
      <c r="V776" s="17"/>
    </row>
    <row r="777" spans="2:39">
      <c r="V777" s="17"/>
    </row>
    <row r="778" spans="2:39" ht="15" customHeight="1">
      <c r="V778" s="17"/>
      <c r="AC778" s="184" t="s">
        <v>29</v>
      </c>
      <c r="AD778" s="184"/>
      <c r="AE778" s="184"/>
    </row>
    <row r="779" spans="2:39" ht="15" customHeight="1">
      <c r="H779" s="75" t="s">
        <v>28</v>
      </c>
      <c r="I779" s="75"/>
      <c r="J779" s="75"/>
      <c r="V779" s="17"/>
      <c r="AC779" s="184"/>
      <c r="AD779" s="184"/>
      <c r="AE779" s="184"/>
    </row>
    <row r="780" spans="2:39" ht="15" customHeight="1">
      <c r="H780" s="75"/>
      <c r="I780" s="75"/>
      <c r="J780" s="75"/>
      <c r="V780" s="17"/>
      <c r="AC780" s="184"/>
      <c r="AD780" s="184"/>
      <c r="AE780" s="184"/>
    </row>
    <row r="781" spans="2:39">
      <c r="V781" s="17"/>
    </row>
    <row r="782" spans="2:39">
      <c r="V782" s="17"/>
    </row>
    <row r="783" spans="2:39" ht="23.25">
      <c r="B783" s="22" t="s">
        <v>70</v>
      </c>
      <c r="V783" s="17"/>
      <c r="X783" s="22" t="s">
        <v>70</v>
      </c>
    </row>
    <row r="784" spans="2:39" ht="23.25">
      <c r="B784" s="23" t="s">
        <v>32</v>
      </c>
      <c r="C784" s="20">
        <f>IF(X739="PAGADO",0,Y744)</f>
        <v>-1331.6249999999995</v>
      </c>
      <c r="E784" s="217" t="s">
        <v>62</v>
      </c>
      <c r="F784" s="217"/>
      <c r="G784" s="217"/>
      <c r="H784" s="217"/>
      <c r="V784" s="17"/>
      <c r="X784" s="23" t="s">
        <v>32</v>
      </c>
      <c r="Y784" s="20">
        <f>IF(B784="PAGADO",0,C789)</f>
        <v>-4832.3450000000003</v>
      </c>
      <c r="AA784" s="217" t="s">
        <v>308</v>
      </c>
      <c r="AB784" s="217"/>
      <c r="AC784" s="217"/>
      <c r="AD784" s="217"/>
      <c r="AK784" s="217" t="s">
        <v>110</v>
      </c>
      <c r="AL784" s="217"/>
      <c r="AM784" s="217"/>
    </row>
    <row r="785" spans="2:41">
      <c r="B785" s="1" t="s">
        <v>0</v>
      </c>
      <c r="C785" s="19">
        <f>H800</f>
        <v>580</v>
      </c>
      <c r="E785" s="2" t="s">
        <v>1</v>
      </c>
      <c r="F785" s="2" t="s">
        <v>2</v>
      </c>
      <c r="G785" s="2" t="s">
        <v>3</v>
      </c>
      <c r="H785" s="2" t="s">
        <v>4</v>
      </c>
      <c r="N785" s="2" t="s">
        <v>1</v>
      </c>
      <c r="O785" s="2" t="s">
        <v>5</v>
      </c>
      <c r="P785" s="2" t="s">
        <v>4</v>
      </c>
      <c r="Q785" s="2" t="s">
        <v>6</v>
      </c>
      <c r="R785" s="2" t="s">
        <v>7</v>
      </c>
      <c r="S785" s="3"/>
      <c r="V785" s="17"/>
      <c r="X785" s="1" t="s">
        <v>0</v>
      </c>
      <c r="Y785" s="19">
        <f>AD800</f>
        <v>865</v>
      </c>
      <c r="AA785" s="2" t="s">
        <v>1</v>
      </c>
      <c r="AB785" s="2" t="s">
        <v>2</v>
      </c>
      <c r="AC785" s="2" t="s">
        <v>3</v>
      </c>
      <c r="AD785" s="2" t="s">
        <v>4</v>
      </c>
      <c r="AJ785" s="2" t="s">
        <v>1</v>
      </c>
      <c r="AK785" s="2" t="s">
        <v>5</v>
      </c>
      <c r="AL785" s="2" t="s">
        <v>4</v>
      </c>
      <c r="AM785" s="2" t="s">
        <v>6</v>
      </c>
      <c r="AN785" s="2" t="s">
        <v>7</v>
      </c>
      <c r="AO785" s="3"/>
    </row>
    <row r="786" spans="2:41">
      <c r="C786" s="20"/>
      <c r="E786" s="4">
        <v>45180</v>
      </c>
      <c r="F786" s="3" t="s">
        <v>1459</v>
      </c>
      <c r="G786" s="3" t="s">
        <v>1460</v>
      </c>
      <c r="H786" s="5">
        <v>90</v>
      </c>
      <c r="I786" t="s">
        <v>376</v>
      </c>
      <c r="N786" s="25">
        <v>45201</v>
      </c>
      <c r="O786" s="3" t="s">
        <v>188</v>
      </c>
      <c r="P786" s="3"/>
      <c r="Q786" s="3"/>
      <c r="R786" s="18">
        <v>3000</v>
      </c>
      <c r="S786" s="3"/>
      <c r="V786" s="17"/>
      <c r="Y786" s="20"/>
      <c r="AA786" s="4">
        <v>45154</v>
      </c>
      <c r="AB786" s="3" t="s">
        <v>1528</v>
      </c>
      <c r="AC786" s="3" t="s">
        <v>200</v>
      </c>
      <c r="AD786" s="5">
        <v>120</v>
      </c>
      <c r="AE786" t="s">
        <v>294</v>
      </c>
      <c r="AJ786" s="25">
        <v>45209</v>
      </c>
      <c r="AK786" s="3" t="s">
        <v>1184</v>
      </c>
      <c r="AL786" s="3"/>
      <c r="AM786" s="3"/>
      <c r="AN786" s="18">
        <v>59.1</v>
      </c>
      <c r="AO786" s="3"/>
    </row>
    <row r="787" spans="2:41">
      <c r="B787" s="1" t="s">
        <v>24</v>
      </c>
      <c r="C787" s="19">
        <f>IF(C784&gt;0,C784+C785,C785)</f>
        <v>580</v>
      </c>
      <c r="E787" s="4">
        <v>45182</v>
      </c>
      <c r="F787" s="3" t="s">
        <v>1459</v>
      </c>
      <c r="G787" s="3" t="s">
        <v>1460</v>
      </c>
      <c r="H787" s="5">
        <v>90</v>
      </c>
      <c r="I787" t="s">
        <v>146</v>
      </c>
      <c r="N787" s="25">
        <v>45202</v>
      </c>
      <c r="O787" s="3" t="s">
        <v>1457</v>
      </c>
      <c r="P787" s="3"/>
      <c r="Q787" s="3"/>
      <c r="R787" s="18">
        <v>14</v>
      </c>
      <c r="S787" s="3"/>
      <c r="V787" s="17"/>
      <c r="X787" s="1" t="s">
        <v>24</v>
      </c>
      <c r="Y787" s="19">
        <f>IF(Y784&gt;0,Y785+Y784,Y785)</f>
        <v>865</v>
      </c>
      <c r="AA787" s="4">
        <v>45163</v>
      </c>
      <c r="AB787" s="3" t="s">
        <v>1528</v>
      </c>
      <c r="AC787" s="3" t="s">
        <v>200</v>
      </c>
      <c r="AD787" s="5">
        <v>120</v>
      </c>
      <c r="AE787" t="s">
        <v>294</v>
      </c>
      <c r="AJ787" s="25">
        <v>45209</v>
      </c>
      <c r="AK787" s="3" t="s">
        <v>1536</v>
      </c>
      <c r="AL787" s="3"/>
      <c r="AM787" s="3"/>
      <c r="AN787" s="18">
        <v>37.020000000000003</v>
      </c>
      <c r="AO787" s="3"/>
    </row>
    <row r="788" spans="2:41">
      <c r="B788" s="1" t="s">
        <v>9</v>
      </c>
      <c r="C788" s="20">
        <f>C811</f>
        <v>5412.3450000000003</v>
      </c>
      <c r="E788" s="4">
        <v>45187</v>
      </c>
      <c r="F788" s="3" t="s">
        <v>412</v>
      </c>
      <c r="G788" s="3" t="s">
        <v>200</v>
      </c>
      <c r="H788" s="5">
        <v>200</v>
      </c>
      <c r="I788" t="s">
        <v>376</v>
      </c>
      <c r="N788" s="25">
        <v>45203</v>
      </c>
      <c r="O788" s="3" t="s">
        <v>188</v>
      </c>
      <c r="P788" s="3"/>
      <c r="Q788" s="3"/>
      <c r="R788" s="18">
        <v>200</v>
      </c>
      <c r="S788" s="3"/>
      <c r="V788" s="17"/>
      <c r="X788" s="1" t="s">
        <v>9</v>
      </c>
      <c r="Y788" s="20">
        <f>Y811</f>
        <v>5227.2650000000003</v>
      </c>
      <c r="AA788" s="4">
        <v>45188</v>
      </c>
      <c r="AB788" s="3" t="s">
        <v>1206</v>
      </c>
      <c r="AC788" s="3" t="s">
        <v>102</v>
      </c>
      <c r="AD788" s="5">
        <v>285</v>
      </c>
      <c r="AE788" t="s">
        <v>294</v>
      </c>
      <c r="AJ788" s="25">
        <v>45211</v>
      </c>
      <c r="AK788" s="3" t="s">
        <v>110</v>
      </c>
      <c r="AL788" s="3"/>
      <c r="AM788" s="3"/>
      <c r="AN788" s="18">
        <v>200</v>
      </c>
      <c r="AO788" s="3"/>
    </row>
    <row r="789" spans="2:41">
      <c r="B789" s="6" t="s">
        <v>25</v>
      </c>
      <c r="C789" s="21">
        <f>C787-C788</f>
        <v>-4832.3450000000003</v>
      </c>
      <c r="E789" s="4">
        <v>45189</v>
      </c>
      <c r="F789" s="3" t="s">
        <v>412</v>
      </c>
      <c r="G789" s="3" t="s">
        <v>200</v>
      </c>
      <c r="H789" s="5">
        <v>200</v>
      </c>
      <c r="I789" t="s">
        <v>376</v>
      </c>
      <c r="N789" s="3"/>
      <c r="O789" s="3"/>
      <c r="P789" s="3"/>
      <c r="Q789" s="3"/>
      <c r="R789" s="18"/>
      <c r="S789" s="3"/>
      <c r="V789" s="17"/>
      <c r="X789" s="6" t="s">
        <v>8</v>
      </c>
      <c r="Y789" s="21">
        <f>Y787-Y788</f>
        <v>-4362.2650000000003</v>
      </c>
      <c r="AA789" s="4">
        <v>45141</v>
      </c>
      <c r="AB789" s="3" t="s">
        <v>144</v>
      </c>
      <c r="AC789" s="3" t="s">
        <v>200</v>
      </c>
      <c r="AD789" s="5">
        <v>170</v>
      </c>
      <c r="AE789" t="s">
        <v>376</v>
      </c>
      <c r="AJ789" s="3"/>
      <c r="AK789" s="3"/>
      <c r="AL789" s="3"/>
      <c r="AM789" s="3"/>
      <c r="AN789" s="3"/>
      <c r="AO789" s="3"/>
    </row>
    <row r="790" spans="2:41" ht="26.25">
      <c r="B790" s="218" t="str">
        <f>IF(C789&lt;0,"NO PAGAR","COBRAR")</f>
        <v>NO PAGAR</v>
      </c>
      <c r="C790" s="218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218" t="str">
        <f>IF(Y789&lt;0,"NO PAGAR","COBRAR")</f>
        <v>NO PAGAR</v>
      </c>
      <c r="Y790" s="218"/>
      <c r="AA790" s="4">
        <v>45145</v>
      </c>
      <c r="AB790" s="3" t="s">
        <v>144</v>
      </c>
      <c r="AC790" s="3" t="s">
        <v>200</v>
      </c>
      <c r="AD790" s="5">
        <v>170</v>
      </c>
      <c r="AE790" t="s">
        <v>294</v>
      </c>
      <c r="AJ790" s="3"/>
      <c r="AK790" s="3"/>
      <c r="AL790" s="3"/>
      <c r="AM790" s="3"/>
      <c r="AN790" s="18"/>
      <c r="AO790" s="3"/>
    </row>
    <row r="791" spans="2:41">
      <c r="B791" s="210" t="s">
        <v>9</v>
      </c>
      <c r="C791" s="211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210" t="s">
        <v>9</v>
      </c>
      <c r="Y791" s="211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9" t="str">
        <f>IF(C825&lt;0,"SALDO A FAVOR","SALDO ADELANTAD0'")</f>
        <v>SALDO ADELANTAD0'</v>
      </c>
      <c r="C792" s="10">
        <f>IF(Y739&lt;=0,Y739*-1)</f>
        <v>1361.6249999999995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9" t="str">
        <f>IF(C789&lt;0,"SALDO ADELANTADO","SALDO A FAVOR'")</f>
        <v>SALDO ADELANTADO</v>
      </c>
      <c r="Y792" s="10">
        <f>IF(C789&lt;=0,C789*-1)</f>
        <v>4832.3450000000003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10</v>
      </c>
      <c r="C793" s="10">
        <f>R802</f>
        <v>3214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10</v>
      </c>
      <c r="Y793" s="10">
        <f>AN802</f>
        <v>296.12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11</v>
      </c>
      <c r="C794" s="10">
        <v>150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11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12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12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13</v>
      </c>
      <c r="C796" s="10">
        <v>20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13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14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14</v>
      </c>
      <c r="Y797" s="10">
        <v>98.8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15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15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1509</v>
      </c>
      <c r="C799" s="10">
        <v>48.66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1513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1507</v>
      </c>
      <c r="C800" s="10">
        <f>S808</f>
        <v>600.01</v>
      </c>
      <c r="E800" s="212" t="s">
        <v>7</v>
      </c>
      <c r="F800" s="213"/>
      <c r="G800" s="214"/>
      <c r="H800" s="5">
        <f>SUM(H786:H799)</f>
        <v>580</v>
      </c>
      <c r="N800" s="3"/>
      <c r="O800" s="3"/>
      <c r="P800" s="3"/>
      <c r="Q800" s="3"/>
      <c r="R800" s="18"/>
      <c r="S800" s="3"/>
      <c r="V800" s="17"/>
      <c r="X800" s="11" t="s">
        <v>17</v>
      </c>
      <c r="Y800" s="10"/>
      <c r="AA800" s="212" t="s">
        <v>7</v>
      </c>
      <c r="AB800" s="213"/>
      <c r="AC800" s="214"/>
      <c r="AD800" s="5">
        <f>SUM(AD786:AD799)</f>
        <v>865</v>
      </c>
      <c r="AJ800" s="3"/>
      <c r="AK800" s="3"/>
      <c r="AL800" s="3"/>
      <c r="AM800" s="3"/>
      <c r="AN800" s="18"/>
      <c r="AO800" s="3"/>
    </row>
    <row r="801" spans="2:41">
      <c r="B801" s="12" t="s">
        <v>1514</v>
      </c>
      <c r="C801" s="10">
        <v>18.05</v>
      </c>
      <c r="E801" s="13"/>
      <c r="F801" s="13"/>
      <c r="G801" s="13"/>
      <c r="N801" s="3"/>
      <c r="O801" s="3"/>
      <c r="P801" s="3"/>
      <c r="Q801" s="3"/>
      <c r="R801" s="18"/>
      <c r="S801" s="3"/>
      <c r="V801" s="17"/>
      <c r="X801" s="12"/>
      <c r="Y801" s="10"/>
      <c r="AA801" s="13"/>
      <c r="AB801" s="13"/>
      <c r="AC801" s="13"/>
      <c r="AJ801" s="3"/>
      <c r="AK801" s="3"/>
      <c r="AL801" s="3"/>
      <c r="AM801" s="3"/>
      <c r="AN801" s="18"/>
      <c r="AO801" s="3"/>
    </row>
    <row r="802" spans="2:41">
      <c r="B802" s="12"/>
      <c r="C802" s="10"/>
      <c r="N802" s="212" t="s">
        <v>7</v>
      </c>
      <c r="O802" s="213"/>
      <c r="P802" s="213"/>
      <c r="Q802" s="214"/>
      <c r="R802" s="18">
        <f>SUM(R786:R801)</f>
        <v>3214</v>
      </c>
      <c r="S802" s="3"/>
      <c r="V802" s="17"/>
      <c r="X802" s="12"/>
      <c r="Y802" s="10"/>
      <c r="AJ802" s="212" t="s">
        <v>7</v>
      </c>
      <c r="AK802" s="213"/>
      <c r="AL802" s="213"/>
      <c r="AM802" s="214"/>
      <c r="AN802" s="18">
        <f>SUM(AN786:AN801)</f>
        <v>296.12</v>
      </c>
      <c r="AO802" s="3"/>
    </row>
    <row r="803" spans="2:41">
      <c r="B803" s="12"/>
      <c r="C803" s="10"/>
      <c r="N803" s="125" t="s">
        <v>689</v>
      </c>
      <c r="O803" s="126">
        <v>45189.449166669998</v>
      </c>
      <c r="P803" s="125" t="s">
        <v>1497</v>
      </c>
      <c r="Q803" s="125" t="s">
        <v>474</v>
      </c>
      <c r="R803" s="127">
        <v>62.863</v>
      </c>
      <c r="S803" s="127">
        <v>110.01</v>
      </c>
      <c r="T803" s="128" t="s">
        <v>751</v>
      </c>
      <c r="V803" s="17"/>
      <c r="X803" s="12"/>
      <c r="Y803" s="10"/>
    </row>
    <row r="804" spans="2:41">
      <c r="B804" s="12"/>
      <c r="C804" s="10"/>
      <c r="N804" s="125" t="s">
        <v>749</v>
      </c>
      <c r="O804" s="126">
        <v>45187.536956019998</v>
      </c>
      <c r="P804" s="125" t="s">
        <v>1496</v>
      </c>
      <c r="Q804" s="125" t="s">
        <v>474</v>
      </c>
      <c r="R804" s="127">
        <v>91.426000000000002</v>
      </c>
      <c r="S804" s="127">
        <v>160</v>
      </c>
      <c r="T804" s="128" t="s">
        <v>62</v>
      </c>
      <c r="V804" s="17"/>
      <c r="X804" s="12"/>
      <c r="Y804" s="10"/>
    </row>
    <row r="805" spans="2:41">
      <c r="B805" s="12"/>
      <c r="C805" s="10"/>
      <c r="E805" s="14"/>
      <c r="N805" s="125" t="s">
        <v>673</v>
      </c>
      <c r="O805" s="126">
        <v>45194.771782409996</v>
      </c>
      <c r="P805" s="125" t="s">
        <v>1495</v>
      </c>
      <c r="Q805" s="125" t="s">
        <v>474</v>
      </c>
      <c r="R805" s="127">
        <v>39.997999999999998</v>
      </c>
      <c r="S805" s="127">
        <v>70</v>
      </c>
      <c r="T805" s="128" t="s">
        <v>1494</v>
      </c>
      <c r="V805" s="17"/>
      <c r="X805" s="12"/>
      <c r="Y805" s="10"/>
      <c r="AA805" s="14"/>
    </row>
    <row r="806" spans="2:41">
      <c r="B806" s="12"/>
      <c r="C806" s="10"/>
      <c r="N806" s="125" t="s">
        <v>689</v>
      </c>
      <c r="O806" s="126">
        <v>45195.397777780003</v>
      </c>
      <c r="P806" s="125" t="s">
        <v>1493</v>
      </c>
      <c r="Q806" s="125" t="s">
        <v>474</v>
      </c>
      <c r="R806" s="127">
        <v>51.430999999999997</v>
      </c>
      <c r="S806" s="127">
        <v>90</v>
      </c>
      <c r="T806" s="128" t="s">
        <v>751</v>
      </c>
      <c r="V806" s="17"/>
      <c r="X806" s="12"/>
      <c r="Y806" s="10"/>
    </row>
    <row r="807" spans="2:41">
      <c r="B807" s="12"/>
      <c r="C807" s="10"/>
      <c r="N807" s="125" t="s">
        <v>749</v>
      </c>
      <c r="O807" s="126">
        <v>45196.014340280002</v>
      </c>
      <c r="P807" s="125" t="s">
        <v>1492</v>
      </c>
      <c r="Q807" s="125" t="s">
        <v>474</v>
      </c>
      <c r="R807" s="127">
        <v>97.14</v>
      </c>
      <c r="S807" s="127">
        <v>170</v>
      </c>
      <c r="T807" s="128" t="s">
        <v>62</v>
      </c>
      <c r="V807" s="17"/>
      <c r="X807" s="12"/>
      <c r="Y807" s="10"/>
    </row>
    <row r="808" spans="2:41">
      <c r="B808" s="12"/>
      <c r="C808" s="10"/>
      <c r="S808" s="187">
        <f>SUM(S803:S807)</f>
        <v>600.01</v>
      </c>
      <c r="V808" s="17"/>
      <c r="X808" s="12"/>
      <c r="Y808" s="10"/>
    </row>
    <row r="809" spans="2:41">
      <c r="B809" s="12"/>
      <c r="C809" s="10"/>
      <c r="V809" s="17"/>
      <c r="X809" s="12"/>
      <c r="Y809" s="10"/>
    </row>
    <row r="810" spans="2:41">
      <c r="B810" s="11"/>
      <c r="C810" s="10"/>
      <c r="V810" s="17"/>
      <c r="X810" s="11"/>
      <c r="Y810" s="10"/>
    </row>
    <row r="811" spans="2:41">
      <c r="B811" s="15" t="s">
        <v>18</v>
      </c>
      <c r="C811" s="16">
        <f>SUM(C792:C810)</f>
        <v>5412.3450000000003</v>
      </c>
      <c r="V811" s="17"/>
      <c r="X811" s="15" t="s">
        <v>18</v>
      </c>
      <c r="Y811" s="16">
        <f>SUM(Y792:Y810)</f>
        <v>5227.2650000000003</v>
      </c>
    </row>
    <row r="812" spans="2:41">
      <c r="D812" t="s">
        <v>22</v>
      </c>
      <c r="E812" t="s">
        <v>21</v>
      </c>
      <c r="V812" s="17"/>
      <c r="Z812" t="s">
        <v>22</v>
      </c>
      <c r="AA812" t="s">
        <v>21</v>
      </c>
    </row>
    <row r="813" spans="2:41">
      <c r="E813" s="1" t="s">
        <v>19</v>
      </c>
      <c r="V813" s="17"/>
      <c r="AA813" s="1" t="s">
        <v>19</v>
      </c>
    </row>
    <row r="814" spans="2:41">
      <c r="V814" s="17"/>
    </row>
    <row r="815" spans="2:41">
      <c r="V815" s="17"/>
    </row>
    <row r="816" spans="2:41">
      <c r="V816" s="17"/>
    </row>
    <row r="817" spans="1:43">
      <c r="V817" s="17"/>
    </row>
    <row r="818" spans="1:43">
      <c r="V818" s="17"/>
    </row>
    <row r="819" spans="1:43">
      <c r="V819" s="17"/>
    </row>
    <row r="820" spans="1:4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</row>
    <row r="822" spans="1:43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</row>
    <row r="823" spans="1:43">
      <c r="V823" s="17"/>
    </row>
    <row r="824" spans="1:43" ht="15" customHeight="1">
      <c r="H824" s="75" t="s">
        <v>30</v>
      </c>
      <c r="I824" s="75"/>
      <c r="J824" s="75"/>
      <c r="V824" s="17"/>
      <c r="AA824" s="216" t="s">
        <v>31</v>
      </c>
      <c r="AB824" s="216"/>
      <c r="AC824" s="216"/>
    </row>
    <row r="825" spans="1:43" ht="15" customHeight="1">
      <c r="H825" s="75"/>
      <c r="I825" s="75"/>
      <c r="J825" s="75"/>
      <c r="V825" s="17"/>
      <c r="AA825" s="216"/>
      <c r="AB825" s="216"/>
      <c r="AC825" s="216"/>
    </row>
    <row r="826" spans="1:43" ht="23.25">
      <c r="B826" s="24" t="s">
        <v>70</v>
      </c>
      <c r="V826" s="17"/>
      <c r="X826" s="22" t="s">
        <v>70</v>
      </c>
    </row>
    <row r="827" spans="1:43" ht="26.25">
      <c r="B827" s="23" t="s">
        <v>32</v>
      </c>
      <c r="C827" s="20">
        <f>IF(X784="PAGADO",0,C789)</f>
        <v>-4832.3450000000003</v>
      </c>
      <c r="E827" s="217" t="s">
        <v>308</v>
      </c>
      <c r="F827" s="217"/>
      <c r="G827" s="217"/>
      <c r="H827" s="217"/>
      <c r="V827" s="17"/>
      <c r="X827" s="23" t="s">
        <v>32</v>
      </c>
      <c r="Y827" s="20">
        <f>IF(B1624="PAGADO",0,C832)</f>
        <v>-2816.1250000000005</v>
      </c>
      <c r="AA827" s="217" t="s">
        <v>62</v>
      </c>
      <c r="AB827" s="217"/>
      <c r="AC827" s="217"/>
      <c r="AD827" s="217"/>
      <c r="AK827" s="227" t="s">
        <v>10</v>
      </c>
      <c r="AL827" s="227"/>
      <c r="AM827" s="227"/>
    </row>
    <row r="828" spans="1:43">
      <c r="B828" s="1" t="s">
        <v>0</v>
      </c>
      <c r="C828" s="19">
        <f>H843</f>
        <v>2303.4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2740</v>
      </c>
      <c r="AA828" s="2" t="s">
        <v>1</v>
      </c>
      <c r="AB828" s="2" t="s">
        <v>2</v>
      </c>
      <c r="AC828" s="2" t="s">
        <v>3</v>
      </c>
      <c r="AD828" s="2" t="s">
        <v>4</v>
      </c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1:43">
      <c r="C829" s="20"/>
      <c r="E829" s="4">
        <v>45174</v>
      </c>
      <c r="F829" s="3" t="s">
        <v>199</v>
      </c>
      <c r="G829" s="3" t="s">
        <v>169</v>
      </c>
      <c r="H829" s="5">
        <v>180</v>
      </c>
      <c r="I829" t="s">
        <v>146</v>
      </c>
      <c r="N829" s="25">
        <v>45216</v>
      </c>
      <c r="O829" s="3" t="s">
        <v>110</v>
      </c>
      <c r="P829" s="3"/>
      <c r="Q829" s="3"/>
      <c r="R829" s="18">
        <v>200</v>
      </c>
      <c r="S829" s="3"/>
      <c r="V829" s="17"/>
      <c r="Y829" s="20"/>
      <c r="AA829" s="4">
        <v>45189</v>
      </c>
      <c r="AB829" s="3" t="s">
        <v>199</v>
      </c>
      <c r="AC829" s="3" t="s">
        <v>203</v>
      </c>
      <c r="AD829" s="5">
        <v>580</v>
      </c>
      <c r="AE829" t="s">
        <v>136</v>
      </c>
      <c r="AJ829" s="25">
        <v>45219</v>
      </c>
      <c r="AK829" s="3" t="s">
        <v>1565</v>
      </c>
      <c r="AL829" s="3">
        <v>150</v>
      </c>
      <c r="AM829" s="3">
        <v>1493</v>
      </c>
      <c r="AN829" s="18">
        <v>150</v>
      </c>
      <c r="AO829" s="3"/>
    </row>
    <row r="830" spans="1:43">
      <c r="B830" s="1" t="s">
        <v>24</v>
      </c>
      <c r="C830" s="19">
        <f>IF(C827&gt;0,C827+C828,C828)</f>
        <v>2303.4</v>
      </c>
      <c r="E830" s="4">
        <v>45175</v>
      </c>
      <c r="F830" s="3" t="s">
        <v>199</v>
      </c>
      <c r="G830" s="3" t="s">
        <v>1544</v>
      </c>
      <c r="H830" s="5">
        <v>570</v>
      </c>
      <c r="I830" t="s">
        <v>136</v>
      </c>
      <c r="N830" s="25">
        <v>45217</v>
      </c>
      <c r="O830" s="3" t="s">
        <v>110</v>
      </c>
      <c r="P830" s="3"/>
      <c r="Q830" s="3"/>
      <c r="R830" s="18">
        <v>160</v>
      </c>
      <c r="S830" s="3"/>
      <c r="V830" s="17"/>
      <c r="X830" s="1" t="s">
        <v>24</v>
      </c>
      <c r="Y830" s="19">
        <f>IF(Y827&gt;0,Y827+Y828,Y828)</f>
        <v>2740</v>
      </c>
      <c r="AA830" s="4">
        <v>45189</v>
      </c>
      <c r="AB830" s="3" t="s">
        <v>199</v>
      </c>
      <c r="AC830" s="3" t="s">
        <v>200</v>
      </c>
      <c r="AD830" s="5">
        <v>170</v>
      </c>
      <c r="AE830" t="s">
        <v>146</v>
      </c>
      <c r="AJ830" s="25">
        <v>45219</v>
      </c>
      <c r="AK830" s="3" t="s">
        <v>1567</v>
      </c>
      <c r="AL830" s="3"/>
      <c r="AM830" s="3"/>
      <c r="AN830" s="18">
        <v>2000</v>
      </c>
      <c r="AO830" s="3"/>
    </row>
    <row r="831" spans="1:43">
      <c r="B831" s="1" t="s">
        <v>9</v>
      </c>
      <c r="C831" s="20">
        <f>C852</f>
        <v>5119.5250000000005</v>
      </c>
      <c r="E831" s="4">
        <v>45184</v>
      </c>
      <c r="F831" s="3" t="s">
        <v>199</v>
      </c>
      <c r="G831" s="3" t="s">
        <v>200</v>
      </c>
      <c r="H831" s="5">
        <v>170</v>
      </c>
      <c r="I831" t="s">
        <v>146</v>
      </c>
      <c r="N831" s="3"/>
      <c r="O831" s="3"/>
      <c r="P831" s="3"/>
      <c r="Q831" s="3"/>
      <c r="R831" s="18"/>
      <c r="S831" s="3"/>
      <c r="V831" s="17"/>
      <c r="X831" s="1" t="s">
        <v>9</v>
      </c>
      <c r="Y831" s="20">
        <f>Y852</f>
        <v>4966.125</v>
      </c>
      <c r="AA831" s="4">
        <v>45191</v>
      </c>
      <c r="AB831" s="3" t="s">
        <v>199</v>
      </c>
      <c r="AC831" s="3" t="s">
        <v>200</v>
      </c>
      <c r="AD831" s="5">
        <v>170</v>
      </c>
      <c r="AE831" t="s">
        <v>146</v>
      </c>
      <c r="AJ831" s="3"/>
      <c r="AK831" s="3"/>
      <c r="AL831" s="3"/>
      <c r="AM831" s="3"/>
      <c r="AN831" s="18"/>
      <c r="AO831" s="3"/>
    </row>
    <row r="832" spans="1:43">
      <c r="B832" s="6" t="s">
        <v>26</v>
      </c>
      <c r="C832" s="21">
        <f>C830-C831</f>
        <v>-2816.1250000000005</v>
      </c>
      <c r="E832" s="4">
        <v>45161</v>
      </c>
      <c r="F832" s="3" t="s">
        <v>199</v>
      </c>
      <c r="G832" s="3" t="s">
        <v>200</v>
      </c>
      <c r="H832" s="5">
        <v>170</v>
      </c>
      <c r="I832" t="s">
        <v>146</v>
      </c>
      <c r="N832" s="3"/>
      <c r="O832" s="3"/>
      <c r="P832" s="3"/>
      <c r="Q832" s="3"/>
      <c r="R832" s="18"/>
      <c r="S832" s="3"/>
      <c r="V832" s="17"/>
      <c r="X832" s="6" t="s">
        <v>27</v>
      </c>
      <c r="Y832" s="21">
        <f>Y830-Y831</f>
        <v>-2226.125</v>
      </c>
      <c r="AA832" s="4">
        <v>45191</v>
      </c>
      <c r="AB832" s="3" t="s">
        <v>199</v>
      </c>
      <c r="AC832" s="3" t="s">
        <v>200</v>
      </c>
      <c r="AD832" s="5">
        <v>170</v>
      </c>
      <c r="AE832" t="s">
        <v>376</v>
      </c>
      <c r="AJ832" s="3"/>
      <c r="AK832" s="3"/>
      <c r="AL832" s="3"/>
      <c r="AM832" s="3"/>
      <c r="AN832" s="18"/>
      <c r="AO832" s="3"/>
    </row>
    <row r="833" spans="2:41" ht="23.25">
      <c r="B833" s="6"/>
      <c r="C833" s="7"/>
      <c r="E833" s="4">
        <v>45155</v>
      </c>
      <c r="F833" s="3" t="s">
        <v>1548</v>
      </c>
      <c r="G833" s="3" t="s">
        <v>200</v>
      </c>
      <c r="H833" s="5">
        <v>110</v>
      </c>
      <c r="I833" t="s">
        <v>376</v>
      </c>
      <c r="N833" s="3"/>
      <c r="O833" s="3"/>
      <c r="P833" s="3"/>
      <c r="Q833" s="3"/>
      <c r="R833" s="18"/>
      <c r="S833" s="3"/>
      <c r="V833" s="17"/>
      <c r="X833" s="219" t="str">
        <f>IF(Y832&lt;0,"NO PAGAR","COBRAR'")</f>
        <v>NO PAGAR</v>
      </c>
      <c r="Y833" s="219"/>
      <c r="AA833" s="4">
        <v>45194</v>
      </c>
      <c r="AB833" s="3" t="s">
        <v>199</v>
      </c>
      <c r="AC833" s="3" t="s">
        <v>169</v>
      </c>
      <c r="AD833" s="5">
        <v>110</v>
      </c>
      <c r="AE833" t="s">
        <v>146</v>
      </c>
      <c r="AJ833" s="3"/>
      <c r="AK833" s="3"/>
      <c r="AL833" s="3"/>
      <c r="AM833" s="3"/>
      <c r="AN833" s="18"/>
      <c r="AO833" s="3"/>
    </row>
    <row r="834" spans="2:41" ht="23.25">
      <c r="B834" s="219" t="str">
        <f>IF(C832&lt;0,"NO PAGAR","COBRAR'")</f>
        <v>NO PAGAR</v>
      </c>
      <c r="C834" s="219"/>
      <c r="E834" s="4">
        <v>45156</v>
      </c>
      <c r="F834" s="3" t="s">
        <v>1549</v>
      </c>
      <c r="G834" s="3" t="s">
        <v>200</v>
      </c>
      <c r="H834" s="5">
        <v>110</v>
      </c>
      <c r="I834" t="s">
        <v>376</v>
      </c>
      <c r="N834" s="3"/>
      <c r="O834" s="3"/>
      <c r="P834" s="3"/>
      <c r="Q834" s="3"/>
      <c r="R834" s="18"/>
      <c r="S834" s="3"/>
      <c r="V834" s="17"/>
      <c r="X834" s="6"/>
      <c r="Y834" s="8"/>
      <c r="AA834" s="4">
        <v>45195</v>
      </c>
      <c r="AB834" s="3" t="s">
        <v>199</v>
      </c>
      <c r="AC834" s="3" t="s">
        <v>200</v>
      </c>
      <c r="AD834" s="5">
        <v>170</v>
      </c>
      <c r="AE834" t="s">
        <v>146</v>
      </c>
      <c r="AJ834" s="3"/>
      <c r="AK834" s="3"/>
      <c r="AL834" s="3"/>
      <c r="AM834" s="3"/>
      <c r="AN834" s="18"/>
      <c r="AO834" s="3"/>
    </row>
    <row r="835" spans="2:41">
      <c r="B835" s="210" t="s">
        <v>9</v>
      </c>
      <c r="C835" s="211"/>
      <c r="E835" s="4">
        <v>45166</v>
      </c>
      <c r="F835" s="3" t="s">
        <v>1549</v>
      </c>
      <c r="G835" s="3" t="s">
        <v>200</v>
      </c>
      <c r="H835" s="5">
        <v>110</v>
      </c>
      <c r="I835" t="s">
        <v>146</v>
      </c>
      <c r="N835" s="3"/>
      <c r="O835" s="3"/>
      <c r="P835" s="3"/>
      <c r="Q835" s="3"/>
      <c r="R835" s="18"/>
      <c r="S835" s="3"/>
      <c r="V835" s="17"/>
      <c r="X835" s="210" t="s">
        <v>9</v>
      </c>
      <c r="Y835" s="211"/>
      <c r="AA835" s="4">
        <v>45198</v>
      </c>
      <c r="AB835" s="3" t="s">
        <v>199</v>
      </c>
      <c r="AC835" s="3" t="s">
        <v>200</v>
      </c>
      <c r="AD835" s="5">
        <v>170</v>
      </c>
      <c r="AE835" t="s">
        <v>146</v>
      </c>
      <c r="AJ835" s="3"/>
      <c r="AK835" s="3"/>
      <c r="AL835" s="3"/>
      <c r="AM835" s="3"/>
      <c r="AN835" s="18"/>
      <c r="AO835" s="3"/>
    </row>
    <row r="836" spans="2:41">
      <c r="B836" s="9" t="str">
        <f>IF(Y789&lt;0,"SALDO ADELANTADO","SALDO A FAVOR '")</f>
        <v>SALDO ADELANTADO</v>
      </c>
      <c r="C836" s="10">
        <f>IF(Y789&lt;=0,Y789*-1)</f>
        <v>4362.2650000000003</v>
      </c>
      <c r="E836" s="4"/>
      <c r="F836" s="3" t="s">
        <v>1553</v>
      </c>
      <c r="G836" s="3"/>
      <c r="H836" s="5">
        <v>158.4</v>
      </c>
      <c r="I836" t="s">
        <v>136</v>
      </c>
      <c r="N836" s="3"/>
      <c r="O836" s="3"/>
      <c r="P836" s="3"/>
      <c r="Q836" s="3"/>
      <c r="R836" s="18"/>
      <c r="S836" s="3"/>
      <c r="V836" s="17"/>
      <c r="X836" s="9" t="str">
        <f>IF(C832&lt;0,"SALDO ADELANTADO","SALDO A FAVOR'")</f>
        <v>SALDO ADELANTADO</v>
      </c>
      <c r="Y836" s="10">
        <f>IF(C832&lt;=0,C832*-1)</f>
        <v>2816.1250000000005</v>
      </c>
      <c r="AA836" s="4">
        <v>45197</v>
      </c>
      <c r="AB836" s="3" t="s">
        <v>85</v>
      </c>
      <c r="AC836" s="3" t="s">
        <v>1586</v>
      </c>
      <c r="AD836" s="5">
        <v>310</v>
      </c>
      <c r="AE836" t="s">
        <v>376</v>
      </c>
      <c r="AJ836" s="3"/>
      <c r="AK836" s="3"/>
      <c r="AL836" s="3"/>
      <c r="AM836" s="3"/>
      <c r="AN836" s="18"/>
      <c r="AO836" s="3"/>
    </row>
    <row r="837" spans="2:41">
      <c r="B837" s="11" t="s">
        <v>10</v>
      </c>
      <c r="C837" s="10">
        <f>R845</f>
        <v>360</v>
      </c>
      <c r="E837" s="4">
        <v>45195</v>
      </c>
      <c r="F837" s="3" t="s">
        <v>412</v>
      </c>
      <c r="G837" s="3" t="s">
        <v>169</v>
      </c>
      <c r="H837" s="5">
        <v>150</v>
      </c>
      <c r="I837" t="s">
        <v>376</v>
      </c>
      <c r="N837" s="3"/>
      <c r="O837" s="3"/>
      <c r="P837" s="3"/>
      <c r="Q837" s="3"/>
      <c r="R837" s="18"/>
      <c r="S837" s="3"/>
      <c r="V837" s="17"/>
      <c r="X837" s="11" t="s">
        <v>10</v>
      </c>
      <c r="Y837" s="10">
        <f>AN845</f>
        <v>2150</v>
      </c>
      <c r="AA837" s="4">
        <v>45203</v>
      </c>
      <c r="AB837" s="3" t="s">
        <v>85</v>
      </c>
      <c r="AC837" s="3" t="s">
        <v>200</v>
      </c>
      <c r="AD837" s="5">
        <v>200</v>
      </c>
      <c r="AE837" t="s">
        <v>376</v>
      </c>
      <c r="AJ837" s="3"/>
      <c r="AK837" s="3"/>
      <c r="AL837" s="3"/>
      <c r="AM837" s="3"/>
      <c r="AN837" s="18"/>
      <c r="AO837" s="3"/>
    </row>
    <row r="838" spans="2:41">
      <c r="B838" s="11" t="s">
        <v>11</v>
      </c>
      <c r="C838" s="10"/>
      <c r="E838" s="4">
        <v>45196</v>
      </c>
      <c r="F838" s="3" t="s">
        <v>412</v>
      </c>
      <c r="G838" s="3" t="s">
        <v>200</v>
      </c>
      <c r="H838" s="5">
        <v>200</v>
      </c>
      <c r="I838" t="s">
        <v>376</v>
      </c>
      <c r="N838" s="3"/>
      <c r="O838" s="3"/>
      <c r="P838" s="3"/>
      <c r="Q838" s="3"/>
      <c r="R838" s="18"/>
      <c r="S838" s="3"/>
      <c r="V838" s="17"/>
      <c r="X838" s="11" t="s">
        <v>11</v>
      </c>
      <c r="Y838" s="10"/>
      <c r="AA838" s="4">
        <v>45208</v>
      </c>
      <c r="AB838" s="3" t="s">
        <v>85</v>
      </c>
      <c r="AC838" s="3" t="s">
        <v>200</v>
      </c>
      <c r="AD838" s="5">
        <v>150</v>
      </c>
      <c r="AE838" t="s">
        <v>376</v>
      </c>
      <c r="AJ838" s="3"/>
      <c r="AK838" s="3"/>
      <c r="AL838" s="3"/>
      <c r="AM838" s="3"/>
      <c r="AN838" s="18"/>
      <c r="AO838" s="3"/>
    </row>
    <row r="839" spans="2:41">
      <c r="B839" s="11" t="s">
        <v>12</v>
      </c>
      <c r="C839" s="10"/>
      <c r="E839" s="4">
        <v>45170</v>
      </c>
      <c r="F839" s="3" t="s">
        <v>924</v>
      </c>
      <c r="G839" s="3" t="s">
        <v>1554</v>
      </c>
      <c r="H839" s="5">
        <v>375</v>
      </c>
      <c r="N839" s="3"/>
      <c r="O839" s="3"/>
      <c r="P839" s="3"/>
      <c r="Q839" s="3"/>
      <c r="R839" s="18"/>
      <c r="S839" s="3"/>
      <c r="V839" s="17"/>
      <c r="X839" s="11" t="s">
        <v>12</v>
      </c>
      <c r="Y839" s="10"/>
      <c r="AA839" s="4">
        <v>45201</v>
      </c>
      <c r="AB839" s="3" t="s">
        <v>85</v>
      </c>
      <c r="AC839" s="3" t="s">
        <v>200</v>
      </c>
      <c r="AD839" s="5">
        <v>200</v>
      </c>
      <c r="AE839" t="s">
        <v>376</v>
      </c>
      <c r="AJ839" s="3"/>
      <c r="AK839" s="3"/>
      <c r="AL839" s="3"/>
      <c r="AM839" s="3"/>
      <c r="AN839" s="18"/>
      <c r="AO839" s="3"/>
    </row>
    <row r="840" spans="2:41">
      <c r="B840" s="11" t="s">
        <v>13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13</v>
      </c>
      <c r="Y840" s="10"/>
      <c r="AA840" s="4">
        <v>45152</v>
      </c>
      <c r="AB840" s="3" t="s">
        <v>144</v>
      </c>
      <c r="AC840" s="3" t="s">
        <v>169</v>
      </c>
      <c r="AD840" s="5">
        <v>170</v>
      </c>
      <c r="AE840" t="s">
        <v>146</v>
      </c>
      <c r="AJ840" s="3"/>
      <c r="AK840" s="3"/>
      <c r="AL840" s="3"/>
      <c r="AM840" s="3"/>
      <c r="AN840" s="18"/>
      <c r="AO840" s="3"/>
    </row>
    <row r="841" spans="2:41">
      <c r="B841" s="11" t="s">
        <v>14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14</v>
      </c>
      <c r="Y841" s="10"/>
      <c r="AA841" s="4">
        <v>45153</v>
      </c>
      <c r="AB841" s="3" t="s">
        <v>144</v>
      </c>
      <c r="AC841" s="3" t="s">
        <v>169</v>
      </c>
      <c r="AD841" s="5">
        <v>170</v>
      </c>
      <c r="AE841" t="s">
        <v>146</v>
      </c>
      <c r="AJ841" s="3"/>
      <c r="AK841" s="3"/>
      <c r="AL841" s="3"/>
      <c r="AM841" s="3"/>
      <c r="AN841" s="18"/>
      <c r="AO841" s="3"/>
    </row>
    <row r="842" spans="2:41">
      <c r="B842" s="11" t="s">
        <v>15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15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16</v>
      </c>
      <c r="C843" s="10"/>
      <c r="E843" s="212" t="s">
        <v>7</v>
      </c>
      <c r="F843" s="213"/>
      <c r="G843" s="214"/>
      <c r="H843" s="5">
        <f>SUM(H829:H842)</f>
        <v>2303.4</v>
      </c>
      <c r="N843" s="3"/>
      <c r="O843" s="3"/>
      <c r="P843" s="3"/>
      <c r="Q843" s="3"/>
      <c r="R843" s="18"/>
      <c r="S843" s="3"/>
      <c r="V843" s="17"/>
      <c r="X843" s="11" t="s">
        <v>16</v>
      </c>
      <c r="Y843" s="10"/>
      <c r="AA843" s="212" t="s">
        <v>7</v>
      </c>
      <c r="AB843" s="213"/>
      <c r="AC843" s="214"/>
      <c r="AD843" s="5">
        <f>SUM(AD829:AD842)</f>
        <v>2740</v>
      </c>
      <c r="AJ843" s="3"/>
      <c r="AK843" s="3"/>
      <c r="AL843" s="3"/>
      <c r="AM843" s="3"/>
      <c r="AN843" s="18"/>
      <c r="AO843" s="3"/>
    </row>
    <row r="844" spans="2:41">
      <c r="B844" s="11" t="s">
        <v>1560</v>
      </c>
      <c r="C844" s="10">
        <f>R850</f>
        <v>397.26</v>
      </c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1" t="s">
        <v>17</v>
      </c>
      <c r="Y844" s="10"/>
      <c r="AA844" s="13"/>
      <c r="AB844" s="13"/>
      <c r="AC844" s="13"/>
      <c r="AJ844" s="3"/>
      <c r="AK844" s="3"/>
      <c r="AL844" s="3"/>
      <c r="AM844" s="3"/>
      <c r="AN844" s="18"/>
      <c r="AO844" s="3"/>
    </row>
    <row r="845" spans="2:41">
      <c r="B845" s="12"/>
      <c r="C845" s="10"/>
      <c r="N845" s="212" t="s">
        <v>7</v>
      </c>
      <c r="O845" s="213"/>
      <c r="P845" s="213"/>
      <c r="Q845" s="214"/>
      <c r="R845" s="18">
        <f>SUM(R829:R844)</f>
        <v>360</v>
      </c>
      <c r="S845" s="3"/>
      <c r="V845" s="17"/>
      <c r="X845" s="12"/>
      <c r="Y845" s="10"/>
      <c r="AJ845" s="212" t="s">
        <v>7</v>
      </c>
      <c r="AK845" s="213"/>
      <c r="AL845" s="213"/>
      <c r="AM845" s="214"/>
      <c r="AN845" s="18">
        <f>SUM(AN829:AN844)</f>
        <v>2150</v>
      </c>
      <c r="AO845" s="3"/>
    </row>
    <row r="846" spans="2:41">
      <c r="B846" s="12"/>
      <c r="C846" s="10"/>
      <c r="N846" t="s">
        <v>1556</v>
      </c>
      <c r="O846" s="196">
        <v>44995</v>
      </c>
      <c r="P846" t="s">
        <v>689</v>
      </c>
      <c r="Q846" t="s">
        <v>474</v>
      </c>
      <c r="R846">
        <v>93.02</v>
      </c>
      <c r="S846">
        <v>53.156999999999996</v>
      </c>
      <c r="V846" s="17"/>
      <c r="X846" s="12"/>
      <c r="Y846" s="10"/>
    </row>
    <row r="847" spans="2:41">
      <c r="B847" s="12"/>
      <c r="C847" s="10"/>
      <c r="N847" t="s">
        <v>1556</v>
      </c>
      <c r="O847" s="196">
        <v>45209</v>
      </c>
      <c r="P847" t="s">
        <v>673</v>
      </c>
      <c r="Q847" t="s">
        <v>474</v>
      </c>
      <c r="R847">
        <v>104.24</v>
      </c>
      <c r="S847">
        <v>59.566000000000003</v>
      </c>
      <c r="V847" s="17"/>
      <c r="X847" s="12"/>
      <c r="Y847" s="10"/>
    </row>
    <row r="848" spans="2:41">
      <c r="B848" s="12"/>
      <c r="C848" s="10"/>
      <c r="E848" s="14"/>
      <c r="N848" t="s">
        <v>1556</v>
      </c>
      <c r="O848" s="196">
        <v>45209</v>
      </c>
      <c r="P848" t="s">
        <v>689</v>
      </c>
      <c r="Q848" t="s">
        <v>474</v>
      </c>
      <c r="R848">
        <v>100</v>
      </c>
      <c r="S848">
        <v>57.14</v>
      </c>
      <c r="V848" s="17"/>
      <c r="X848" s="12"/>
      <c r="Y848" s="10"/>
      <c r="AA848" s="14"/>
    </row>
    <row r="849" spans="2:27">
      <c r="B849" s="12"/>
      <c r="C849" s="10"/>
      <c r="N849" t="s">
        <v>1556</v>
      </c>
      <c r="O849" t="s">
        <v>1558</v>
      </c>
      <c r="P849" t="s">
        <v>689</v>
      </c>
      <c r="Q849" t="s">
        <v>474</v>
      </c>
      <c r="R849">
        <v>100</v>
      </c>
      <c r="S849">
        <v>57.145000000000003</v>
      </c>
      <c r="V849" s="17"/>
      <c r="X849" s="12"/>
      <c r="Y849" s="10"/>
    </row>
    <row r="850" spans="2:27">
      <c r="B850" s="12"/>
      <c r="C850" s="10"/>
      <c r="R850">
        <f>SUM(R846:R849)</f>
        <v>397.26</v>
      </c>
      <c r="V850" s="17"/>
      <c r="X850" s="12"/>
      <c r="Y850" s="10"/>
    </row>
    <row r="851" spans="2:27">
      <c r="B851" s="12"/>
      <c r="C851" s="10"/>
      <c r="V851" s="17"/>
      <c r="X851" s="12"/>
      <c r="Y851" s="10"/>
    </row>
    <row r="852" spans="2:27">
      <c r="B852" s="15" t="s">
        <v>18</v>
      </c>
      <c r="C852" s="16">
        <f>SUM(C836:C851)</f>
        <v>5119.5250000000005</v>
      </c>
      <c r="D852" t="s">
        <v>22</v>
      </c>
      <c r="E852" t="s">
        <v>21</v>
      </c>
      <c r="V852" s="17"/>
      <c r="X852" s="15" t="s">
        <v>18</v>
      </c>
      <c r="Y852" s="16">
        <f>SUM(Y836:Y851)</f>
        <v>4966.125</v>
      </c>
      <c r="Z852" t="s">
        <v>22</v>
      </c>
      <c r="AA852" t="s">
        <v>21</v>
      </c>
    </row>
    <row r="853" spans="2:27">
      <c r="E853" s="1" t="s">
        <v>19</v>
      </c>
      <c r="V853" s="17"/>
      <c r="AA853" s="1" t="s">
        <v>19</v>
      </c>
    </row>
    <row r="854" spans="2:27">
      <c r="V854" s="17"/>
    </row>
    <row r="855" spans="2:27">
      <c r="V855" s="17"/>
    </row>
    <row r="856" spans="2:27">
      <c r="V856" s="17"/>
    </row>
    <row r="857" spans="2:27">
      <c r="V857" s="17"/>
    </row>
    <row r="858" spans="2:27">
      <c r="V858" s="17"/>
    </row>
    <row r="859" spans="2:27">
      <c r="V859" s="17"/>
    </row>
    <row r="860" spans="2:27">
      <c r="V860" s="17"/>
    </row>
    <row r="861" spans="2:27">
      <c r="V861" s="17"/>
    </row>
    <row r="862" spans="2:27">
      <c r="V862" s="17"/>
    </row>
    <row r="863" spans="2:27">
      <c r="V863" s="17"/>
    </row>
    <row r="864" spans="2:27">
      <c r="V864" s="17"/>
    </row>
    <row r="865" spans="2:41">
      <c r="V865" s="17"/>
    </row>
    <row r="866" spans="2:41">
      <c r="V866" s="17"/>
    </row>
    <row r="867" spans="2:41" ht="27" customHeight="1">
      <c r="V867" s="17"/>
      <c r="AC867" s="184" t="s">
        <v>29</v>
      </c>
      <c r="AD867" s="184"/>
      <c r="AE867" s="184"/>
    </row>
    <row r="868" spans="2:41" ht="27" customHeight="1">
      <c r="H868" s="75" t="s">
        <v>28</v>
      </c>
      <c r="I868" s="75"/>
      <c r="J868" s="75"/>
      <c r="V868" s="17"/>
      <c r="AC868" s="184"/>
      <c r="AD868" s="184"/>
      <c r="AE868" s="184"/>
    </row>
    <row r="869" spans="2:41" ht="15" customHeight="1">
      <c r="H869" s="75"/>
      <c r="I869" s="75"/>
      <c r="J869" s="75"/>
      <c r="V869" s="17"/>
      <c r="AC869" s="184"/>
      <c r="AD869" s="184"/>
      <c r="AE869" s="184"/>
    </row>
    <row r="870" spans="2:41">
      <c r="V870" s="17"/>
    </row>
    <row r="871" spans="2:41">
      <c r="V871" s="17"/>
    </row>
    <row r="872" spans="2:41" ht="23.25">
      <c r="B872" s="22" t="s">
        <v>71</v>
      </c>
      <c r="V872" s="17"/>
      <c r="X872" s="22" t="s">
        <v>71</v>
      </c>
    </row>
    <row r="873" spans="2:41" ht="23.25">
      <c r="B873" s="23" t="s">
        <v>32</v>
      </c>
      <c r="C873" s="20">
        <f>IF(X827="PAGADO",0,Y832)</f>
        <v>-2226.125</v>
      </c>
      <c r="E873" s="217" t="s">
        <v>308</v>
      </c>
      <c r="F873" s="217"/>
      <c r="G873" s="217"/>
      <c r="H873" s="217"/>
      <c r="V873" s="17"/>
      <c r="X873" s="23" t="s">
        <v>32</v>
      </c>
      <c r="Y873" s="20">
        <f>IF(B873="PAGADO",0,C878)</f>
        <v>-2218.5810000000001</v>
      </c>
      <c r="AA873" s="217" t="s">
        <v>62</v>
      </c>
      <c r="AB873" s="217"/>
      <c r="AC873" s="217"/>
      <c r="AD873" s="217"/>
      <c r="AK873" s="217" t="s">
        <v>188</v>
      </c>
      <c r="AL873" s="217"/>
      <c r="AM873" s="217"/>
    </row>
    <row r="874" spans="2:41">
      <c r="B874" s="1" t="s">
        <v>0</v>
      </c>
      <c r="C874" s="19">
        <f>H895</f>
        <v>3055</v>
      </c>
      <c r="E874" s="2" t="s">
        <v>1</v>
      </c>
      <c r="F874" s="2" t="s">
        <v>2</v>
      </c>
      <c r="G874" s="2" t="s">
        <v>3</v>
      </c>
      <c r="H874" s="2" t="s">
        <v>4</v>
      </c>
      <c r="N874" s="2" t="s">
        <v>1</v>
      </c>
      <c r="O874" s="2" t="s">
        <v>5</v>
      </c>
      <c r="P874" s="2" t="s">
        <v>4</v>
      </c>
      <c r="Q874" s="2" t="s">
        <v>6</v>
      </c>
      <c r="R874" s="2" t="s">
        <v>7</v>
      </c>
      <c r="S874" s="3"/>
      <c r="V874" s="17"/>
      <c r="X874" s="1" t="s">
        <v>0</v>
      </c>
      <c r="Y874" s="19">
        <f>AD889</f>
        <v>1800</v>
      </c>
      <c r="AA874" s="2" t="s">
        <v>1</v>
      </c>
      <c r="AB874" s="2" t="s">
        <v>2</v>
      </c>
      <c r="AC874" s="2" t="s">
        <v>3</v>
      </c>
      <c r="AD874" s="2" t="s">
        <v>4</v>
      </c>
      <c r="AJ874" s="2" t="s">
        <v>1</v>
      </c>
      <c r="AK874" s="2" t="s">
        <v>5</v>
      </c>
      <c r="AL874" s="2" t="s">
        <v>4</v>
      </c>
      <c r="AM874" s="2" t="s">
        <v>6</v>
      </c>
      <c r="AN874" s="2" t="s">
        <v>7</v>
      </c>
      <c r="AO874" s="3"/>
    </row>
    <row r="875" spans="2:41">
      <c r="C875" s="20"/>
      <c r="E875" s="4">
        <v>45202</v>
      </c>
      <c r="F875" s="3" t="s">
        <v>1202</v>
      </c>
      <c r="G875" s="3" t="s">
        <v>1203</v>
      </c>
      <c r="H875" s="5">
        <v>190</v>
      </c>
      <c r="I875" t="s">
        <v>294</v>
      </c>
      <c r="N875" s="25">
        <v>45226</v>
      </c>
      <c r="O875" s="3" t="s">
        <v>110</v>
      </c>
      <c r="P875" s="3"/>
      <c r="Q875" s="3"/>
      <c r="R875" s="18">
        <v>1000</v>
      </c>
      <c r="S875" s="3"/>
      <c r="V875" s="17"/>
      <c r="Y875" s="20"/>
      <c r="AA875" s="4">
        <v>45190</v>
      </c>
      <c r="AB875" s="3" t="s">
        <v>1644</v>
      </c>
      <c r="AC875" s="3" t="s">
        <v>1645</v>
      </c>
      <c r="AD875" s="5">
        <v>140</v>
      </c>
      <c r="AE875" t="s">
        <v>136</v>
      </c>
      <c r="AJ875" s="25">
        <v>45237</v>
      </c>
      <c r="AK875" s="3" t="s">
        <v>1640</v>
      </c>
      <c r="AL875" s="3"/>
      <c r="AM875" s="3"/>
      <c r="AN875" s="18">
        <v>142.18</v>
      </c>
      <c r="AO875" s="3"/>
    </row>
    <row r="876" spans="2:41">
      <c r="B876" s="1" t="s">
        <v>24</v>
      </c>
      <c r="C876" s="19">
        <f>IF(C873&gt;0,C873+C874,C874)</f>
        <v>3055</v>
      </c>
      <c r="E876" s="4">
        <v>45174</v>
      </c>
      <c r="F876" s="3" t="s">
        <v>516</v>
      </c>
      <c r="G876" s="3" t="s">
        <v>260</v>
      </c>
      <c r="H876" s="5">
        <v>160</v>
      </c>
      <c r="I876" t="s">
        <v>294</v>
      </c>
      <c r="N876" s="25">
        <v>45229</v>
      </c>
      <c r="O876" s="3" t="s">
        <v>110</v>
      </c>
      <c r="P876" s="3"/>
      <c r="Q876" s="3"/>
      <c r="R876" s="18">
        <v>310</v>
      </c>
      <c r="S876" s="3"/>
      <c r="V876" s="17"/>
      <c r="X876" s="1" t="s">
        <v>24</v>
      </c>
      <c r="Y876" s="19">
        <f>IF(Y873&gt;0,Y874+Y873,Y874)</f>
        <v>1800</v>
      </c>
      <c r="AA876" s="4">
        <v>45176</v>
      </c>
      <c r="AB876" s="3" t="s">
        <v>1646</v>
      </c>
      <c r="AC876" s="3" t="s">
        <v>261</v>
      </c>
      <c r="AD876" s="5">
        <v>150</v>
      </c>
      <c r="AE876" t="s">
        <v>136</v>
      </c>
      <c r="AJ876" s="25">
        <v>45238</v>
      </c>
      <c r="AK876" s="3" t="s">
        <v>110</v>
      </c>
      <c r="AL876" s="3"/>
      <c r="AM876" s="3"/>
      <c r="AN876" s="18">
        <v>170</v>
      </c>
      <c r="AO876" s="3"/>
    </row>
    <row r="877" spans="2:41">
      <c r="B877" s="1" t="s">
        <v>9</v>
      </c>
      <c r="C877" s="20">
        <f>C900</f>
        <v>5273.5810000000001</v>
      </c>
      <c r="E877" s="4">
        <v>45177</v>
      </c>
      <c r="F877" s="3" t="s">
        <v>516</v>
      </c>
      <c r="G877" s="3" t="s">
        <v>260</v>
      </c>
      <c r="H877" s="5">
        <v>160</v>
      </c>
      <c r="I877" t="s">
        <v>294</v>
      </c>
      <c r="N877" s="25">
        <v>45231</v>
      </c>
      <c r="O877" s="3" t="s">
        <v>110</v>
      </c>
      <c r="P877" s="3"/>
      <c r="Q877" s="3"/>
      <c r="R877" s="18">
        <v>800</v>
      </c>
      <c r="S877" s="3"/>
      <c r="V877" s="17"/>
      <c r="X877" s="1" t="s">
        <v>9</v>
      </c>
      <c r="Y877" s="20">
        <f>Y900</f>
        <v>3905.3710000000001</v>
      </c>
      <c r="AA877" s="4">
        <v>45218</v>
      </c>
      <c r="AB877" s="3" t="s">
        <v>1647</v>
      </c>
      <c r="AC877" s="3" t="s">
        <v>1552</v>
      </c>
      <c r="AD877" s="5">
        <v>230</v>
      </c>
      <c r="AE877" t="s">
        <v>376</v>
      </c>
      <c r="AJ877" s="25">
        <v>45238</v>
      </c>
      <c r="AK877" s="3" t="s">
        <v>1653</v>
      </c>
      <c r="AL877" s="3"/>
      <c r="AM877" s="3"/>
      <c r="AN877" s="159">
        <v>59.1</v>
      </c>
      <c r="AO877" s="3"/>
    </row>
    <row r="878" spans="2:41">
      <c r="B878" s="6" t="s">
        <v>25</v>
      </c>
      <c r="C878" s="21">
        <f>C876-C877</f>
        <v>-2218.5810000000001</v>
      </c>
      <c r="E878" s="4">
        <v>45212</v>
      </c>
      <c r="F878" s="3" t="s">
        <v>412</v>
      </c>
      <c r="G878" s="3" t="s">
        <v>200</v>
      </c>
      <c r="H878" s="5">
        <v>615</v>
      </c>
      <c r="I878" t="s">
        <v>376</v>
      </c>
      <c r="N878" s="3"/>
      <c r="O878" s="3"/>
      <c r="P878" s="3"/>
      <c r="Q878" s="3"/>
      <c r="R878" s="18"/>
      <c r="S878" s="3"/>
      <c r="V878" s="17"/>
      <c r="X878" s="6" t="s">
        <v>8</v>
      </c>
      <c r="Y878" s="21">
        <f>Y876-Y877</f>
        <v>-2105.3710000000001</v>
      </c>
      <c r="AA878" s="4">
        <v>45202</v>
      </c>
      <c r="AB878" s="3" t="s">
        <v>1206</v>
      </c>
      <c r="AC878" s="3" t="s">
        <v>1212</v>
      </c>
      <c r="AD878" s="5">
        <v>285</v>
      </c>
      <c r="AE878" t="s">
        <v>376</v>
      </c>
      <c r="AJ878" s="25">
        <v>45240</v>
      </c>
      <c r="AK878" s="3" t="s">
        <v>110</v>
      </c>
      <c r="AL878" s="3"/>
      <c r="AM878" s="3"/>
      <c r="AN878" s="18">
        <v>1000</v>
      </c>
      <c r="AO878" s="3"/>
    </row>
    <row r="879" spans="2:41" ht="26.25">
      <c r="B879" s="218" t="str">
        <f>IF(C878&lt;0,"NO PAGAR","COBRAR")</f>
        <v>NO PAGAR</v>
      </c>
      <c r="C879" s="218"/>
      <c r="E879" s="25">
        <v>45215</v>
      </c>
      <c r="F879" s="3" t="s">
        <v>412</v>
      </c>
      <c r="G879" s="3" t="s">
        <v>200</v>
      </c>
      <c r="H879" s="5">
        <v>200</v>
      </c>
      <c r="I879" t="s">
        <v>376</v>
      </c>
      <c r="N879" s="3"/>
      <c r="O879" s="3"/>
      <c r="P879" s="3"/>
      <c r="Q879" s="3"/>
      <c r="R879" s="18"/>
      <c r="S879" s="3"/>
      <c r="V879" s="17"/>
      <c r="X879" s="218" t="str">
        <f>IF(Y878&lt;0,"NO PAGAR","COBRAR")</f>
        <v>NO PAGAR</v>
      </c>
      <c r="Y879" s="218"/>
      <c r="AA879" s="4">
        <v>45210</v>
      </c>
      <c r="AB879" s="3" t="s">
        <v>1206</v>
      </c>
      <c r="AC879" s="3" t="s">
        <v>1212</v>
      </c>
      <c r="AD879" s="5">
        <v>285</v>
      </c>
      <c r="AE879" t="s">
        <v>376</v>
      </c>
      <c r="AJ879" s="25">
        <v>45240</v>
      </c>
      <c r="AK879" s="3" t="s">
        <v>110</v>
      </c>
      <c r="AL879" s="3"/>
      <c r="AM879" s="3"/>
      <c r="AN879" s="18">
        <v>150</v>
      </c>
      <c r="AO879" s="3"/>
    </row>
    <row r="880" spans="2:41">
      <c r="B880" s="210" t="s">
        <v>9</v>
      </c>
      <c r="C880" s="211"/>
      <c r="E880" s="4">
        <v>45203</v>
      </c>
      <c r="F880" s="3" t="s">
        <v>199</v>
      </c>
      <c r="G880" s="3" t="s">
        <v>200</v>
      </c>
      <c r="H880" s="5">
        <v>170</v>
      </c>
      <c r="I880" t="s">
        <v>294</v>
      </c>
      <c r="N880" s="3"/>
      <c r="O880" s="3"/>
      <c r="P880" s="3"/>
      <c r="Q880" s="3"/>
      <c r="R880" s="18"/>
      <c r="S880" s="3"/>
      <c r="V880" s="17"/>
      <c r="X880" s="210" t="s">
        <v>9</v>
      </c>
      <c r="Y880" s="211"/>
      <c r="AA880" s="4">
        <v>45216</v>
      </c>
      <c r="AB880" s="3" t="s">
        <v>1206</v>
      </c>
      <c r="AC880" s="3" t="s">
        <v>102</v>
      </c>
      <c r="AD880" s="5">
        <v>285</v>
      </c>
      <c r="AE880" t="s">
        <v>376</v>
      </c>
      <c r="AJ880" s="3"/>
      <c r="AK880" s="3"/>
      <c r="AL880" s="3"/>
      <c r="AM880" s="3"/>
      <c r="AN880" s="18"/>
      <c r="AO880" s="3"/>
    </row>
    <row r="881" spans="2:41">
      <c r="B881" s="9" t="str">
        <f>IF(C914&lt;0,"SALDO A FAVOR","SALDO ADELANTAD0'")</f>
        <v>SALDO ADELANTAD0'</v>
      </c>
      <c r="C881" s="10">
        <f>IF(Y832&lt;=0,Y832*-1)</f>
        <v>2226.125</v>
      </c>
      <c r="E881" s="4">
        <v>45205</v>
      </c>
      <c r="F881" s="3" t="s">
        <v>199</v>
      </c>
      <c r="G881" s="3" t="s">
        <v>200</v>
      </c>
      <c r="H881" s="5">
        <v>170</v>
      </c>
      <c r="I881" t="s">
        <v>294</v>
      </c>
      <c r="N881" s="3"/>
      <c r="O881" s="3"/>
      <c r="P881" s="3"/>
      <c r="Q881" s="3"/>
      <c r="R881" s="18"/>
      <c r="S881" s="3"/>
      <c r="V881" s="17"/>
      <c r="X881" s="9" t="str">
        <f>IF(C878&lt;0,"SALDO ADELANTADO","SALDO A FAVOR'")</f>
        <v>SALDO ADELANTADO</v>
      </c>
      <c r="Y881" s="10">
        <f>IF(C878&lt;=0,C878*-1)</f>
        <v>2218.5810000000001</v>
      </c>
      <c r="AA881" s="4">
        <v>45217</v>
      </c>
      <c r="AB881" s="3" t="s">
        <v>1206</v>
      </c>
      <c r="AC881" s="3" t="s">
        <v>102</v>
      </c>
      <c r="AD881" s="5">
        <v>285</v>
      </c>
      <c r="AE881" t="s">
        <v>136</v>
      </c>
      <c r="AJ881" s="3"/>
      <c r="AK881" s="3"/>
      <c r="AL881" s="3"/>
      <c r="AM881" s="3"/>
      <c r="AN881" s="18"/>
      <c r="AO881" s="3"/>
    </row>
    <row r="882" spans="2:41">
      <c r="B882" s="11" t="s">
        <v>10</v>
      </c>
      <c r="C882" s="10">
        <f>R891</f>
        <v>2110</v>
      </c>
      <c r="E882" s="4">
        <v>45205</v>
      </c>
      <c r="F882" s="3" t="s">
        <v>199</v>
      </c>
      <c r="G882" s="3" t="s">
        <v>200</v>
      </c>
      <c r="H882" s="5">
        <v>170</v>
      </c>
      <c r="I882" t="s">
        <v>376</v>
      </c>
      <c r="N882" s="3"/>
      <c r="O882" s="3"/>
      <c r="P882" s="3"/>
      <c r="Q882" s="3"/>
      <c r="R882" s="18"/>
      <c r="S882" s="3"/>
      <c r="V882" s="17"/>
      <c r="X882" s="11" t="s">
        <v>10</v>
      </c>
      <c r="Y882" s="10">
        <f>AN891</f>
        <v>1521.28</v>
      </c>
      <c r="AA882" s="4">
        <v>45226</v>
      </c>
      <c r="AB882" s="3" t="s">
        <v>1654</v>
      </c>
      <c r="AC882" s="3" t="s">
        <v>1655</v>
      </c>
      <c r="AD882" s="5">
        <v>140</v>
      </c>
      <c r="AE882" t="s">
        <v>376</v>
      </c>
      <c r="AJ882" s="3"/>
      <c r="AK882" s="3"/>
      <c r="AL882" s="3"/>
      <c r="AM882" s="3"/>
      <c r="AN882" s="18"/>
      <c r="AO882" s="3"/>
    </row>
    <row r="883" spans="2:41">
      <c r="B883" s="11" t="s">
        <v>11</v>
      </c>
      <c r="C883" s="10">
        <v>210</v>
      </c>
      <c r="E883" s="4">
        <v>45211</v>
      </c>
      <c r="F883" s="3" t="s">
        <v>199</v>
      </c>
      <c r="G883" s="3" t="s">
        <v>169</v>
      </c>
      <c r="H883" s="5">
        <v>170</v>
      </c>
      <c r="I883" t="s">
        <v>294</v>
      </c>
      <c r="N883" s="3"/>
      <c r="O883" s="3"/>
      <c r="P883" s="3"/>
      <c r="Q883" s="3"/>
      <c r="R883" s="18"/>
      <c r="S883" s="3"/>
      <c r="V883" s="17"/>
      <c r="X883" s="11" t="s">
        <v>11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12</v>
      </c>
      <c r="C884" s="10"/>
      <c r="E884" s="4">
        <v>45212</v>
      </c>
      <c r="F884" s="3" t="s">
        <v>199</v>
      </c>
      <c r="G884" s="3" t="s">
        <v>169</v>
      </c>
      <c r="H884" s="5">
        <v>170</v>
      </c>
      <c r="I884" t="s">
        <v>294</v>
      </c>
      <c r="N884" s="3"/>
      <c r="O884" s="3"/>
      <c r="P884" s="3"/>
      <c r="Q884" s="3"/>
      <c r="R884" s="18"/>
      <c r="S884" s="3"/>
      <c r="V884" s="17"/>
      <c r="X884" s="11" t="s">
        <v>12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13</v>
      </c>
      <c r="C885" s="10">
        <v>20</v>
      </c>
      <c r="D885" s="70"/>
      <c r="E885" s="4">
        <v>45212</v>
      </c>
      <c r="F885" s="3" t="s">
        <v>199</v>
      </c>
      <c r="G885" s="3" t="s">
        <v>200</v>
      </c>
      <c r="H885" s="5">
        <v>170</v>
      </c>
      <c r="I885" t="s">
        <v>136</v>
      </c>
      <c r="N885" s="3"/>
      <c r="O885" s="3"/>
      <c r="P885" s="3"/>
      <c r="Q885" s="3"/>
      <c r="R885" s="18"/>
      <c r="S885" s="3"/>
      <c r="V885" s="17"/>
      <c r="X885" s="11" t="s">
        <v>13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14</v>
      </c>
      <c r="C886" s="10"/>
      <c r="E886" s="4">
        <v>45215</v>
      </c>
      <c r="F886" s="3" t="s">
        <v>199</v>
      </c>
      <c r="G886" s="3" t="s">
        <v>169</v>
      </c>
      <c r="H886" s="5">
        <v>170</v>
      </c>
      <c r="I886" t="s">
        <v>294</v>
      </c>
      <c r="N886" s="3"/>
      <c r="O886" s="3"/>
      <c r="P886" s="3"/>
      <c r="Q886" s="3"/>
      <c r="R886" s="18"/>
      <c r="S886" s="3"/>
      <c r="V886" s="17"/>
      <c r="X886" s="11" t="s">
        <v>14</v>
      </c>
      <c r="Y886" s="159">
        <v>98.8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15</v>
      </c>
      <c r="C887" s="10"/>
      <c r="E887" s="4">
        <v>45128</v>
      </c>
      <c r="F887" s="3" t="s">
        <v>168</v>
      </c>
      <c r="G887" s="3" t="s">
        <v>152</v>
      </c>
      <c r="H887" s="5">
        <v>190</v>
      </c>
      <c r="I887" t="s">
        <v>294</v>
      </c>
      <c r="N887" s="3"/>
      <c r="O887" s="3"/>
      <c r="P887" s="3"/>
      <c r="Q887" s="3"/>
      <c r="R887" s="18"/>
      <c r="S887" s="3"/>
      <c r="V887" s="17"/>
      <c r="X887" s="11" t="s">
        <v>1650</v>
      </c>
      <c r="Y887" s="10">
        <v>18.05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16</v>
      </c>
      <c r="C888" s="10"/>
      <c r="E888" s="4">
        <v>45102</v>
      </c>
      <c r="F888" s="3" t="s">
        <v>1619</v>
      </c>
      <c r="G888" s="3" t="s">
        <v>144</v>
      </c>
      <c r="H888" s="5">
        <v>90</v>
      </c>
      <c r="I888" t="s">
        <v>294</v>
      </c>
      <c r="N888" s="3"/>
      <c r="O888" s="3"/>
      <c r="P888" s="3"/>
      <c r="Q888" s="3"/>
      <c r="R888" s="18"/>
      <c r="S888" s="3"/>
      <c r="V888" s="17"/>
      <c r="X888" s="11" t="s">
        <v>1510</v>
      </c>
      <c r="Y888" s="10">
        <v>48.66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1637</v>
      </c>
      <c r="C889" s="10">
        <f>R899</f>
        <v>707.4559999999999</v>
      </c>
      <c r="E889" s="25">
        <v>45159</v>
      </c>
      <c r="F889" s="3" t="s">
        <v>1460</v>
      </c>
      <c r="G889" s="3" t="s">
        <v>200</v>
      </c>
      <c r="H889" s="5">
        <v>130</v>
      </c>
      <c r="I889" t="s">
        <v>294</v>
      </c>
      <c r="N889" s="3"/>
      <c r="O889" s="3"/>
      <c r="P889" s="3"/>
      <c r="Q889" s="3"/>
      <c r="R889" s="18"/>
      <c r="S889" s="3"/>
      <c r="V889" s="17"/>
      <c r="X889" s="11" t="s">
        <v>17</v>
      </c>
      <c r="Y889" s="10"/>
      <c r="AA889" s="212" t="s">
        <v>7</v>
      </c>
      <c r="AB889" s="213"/>
      <c r="AC889" s="214"/>
      <c r="AD889" s="5">
        <f>SUM(AD875:AD888)</f>
        <v>1800</v>
      </c>
      <c r="AJ889" s="3"/>
      <c r="AK889" s="3"/>
      <c r="AL889" s="3"/>
      <c r="AM889" s="3"/>
      <c r="AN889" s="18"/>
      <c r="AO889" s="3"/>
    </row>
    <row r="890" spans="2:41">
      <c r="B890" s="12"/>
      <c r="C890" s="10"/>
      <c r="E890" s="149">
        <v>45159</v>
      </c>
      <c r="F890" s="148" t="s">
        <v>1460</v>
      </c>
      <c r="G890" s="148" t="s">
        <v>200</v>
      </c>
      <c r="H890" s="18">
        <v>130</v>
      </c>
      <c r="I890" t="s">
        <v>376</v>
      </c>
      <c r="N890" s="3"/>
      <c r="O890" s="3"/>
      <c r="P890" s="3"/>
      <c r="Q890" s="3"/>
      <c r="R890" s="18"/>
      <c r="S890" s="3"/>
      <c r="V890" s="17"/>
      <c r="X890" s="12"/>
      <c r="Y890" s="10"/>
      <c r="AA890" s="13"/>
      <c r="AB890" s="13"/>
      <c r="AC890" s="13"/>
      <c r="AJ890" s="3"/>
      <c r="AK890" s="3"/>
      <c r="AL890" s="3"/>
      <c r="AM890" s="3"/>
      <c r="AN890" s="18"/>
      <c r="AO890" s="3"/>
    </row>
    <row r="891" spans="2:41">
      <c r="B891" s="12"/>
      <c r="C891" s="10"/>
      <c r="E891" s="25"/>
      <c r="F891" s="3"/>
      <c r="G891" s="3"/>
      <c r="H891" s="18"/>
      <c r="N891" s="212" t="s">
        <v>7</v>
      </c>
      <c r="O891" s="213"/>
      <c r="P891" s="213"/>
      <c r="Q891" s="214"/>
      <c r="R891" s="18">
        <f>SUM(R875:R890)</f>
        <v>2110</v>
      </c>
      <c r="S891" s="3"/>
      <c r="V891" s="17"/>
      <c r="X891" s="12"/>
      <c r="Y891" s="10"/>
      <c r="AJ891" s="212" t="s">
        <v>7</v>
      </c>
      <c r="AK891" s="213"/>
      <c r="AL891" s="213"/>
      <c r="AM891" s="214"/>
      <c r="AN891" s="18">
        <f>SUM(AN875:AN890)</f>
        <v>1521.28</v>
      </c>
      <c r="AO891" s="3"/>
    </row>
    <row r="892" spans="2:41">
      <c r="B892" s="12"/>
      <c r="C892" s="10"/>
      <c r="E892" s="3"/>
      <c r="F892" s="3"/>
      <c r="G892" s="3"/>
      <c r="H892" s="18"/>
      <c r="N892" s="125" t="s">
        <v>689</v>
      </c>
      <c r="O892" s="125" t="s">
        <v>465</v>
      </c>
      <c r="P892" s="126">
        <v>45215.55346065</v>
      </c>
      <c r="Q892" s="127">
        <v>56.203000000000003</v>
      </c>
      <c r="R892" s="127">
        <v>98.355000000000004</v>
      </c>
      <c r="V892" s="17"/>
      <c r="X892" s="12"/>
      <c r="Y892" s="10"/>
    </row>
    <row r="893" spans="2:41">
      <c r="B893" s="12"/>
      <c r="C893" s="10"/>
      <c r="E893" s="3"/>
      <c r="F893" s="3"/>
      <c r="G893" s="3"/>
      <c r="H893" s="18"/>
      <c r="N893" s="125" t="s">
        <v>689</v>
      </c>
      <c r="O893" s="125" t="s">
        <v>465</v>
      </c>
      <c r="P893" s="126">
        <v>45218.036053240001</v>
      </c>
      <c r="Q893" s="127">
        <v>51.429000000000002</v>
      </c>
      <c r="R893" s="127">
        <v>90.001000000000005</v>
      </c>
      <c r="V893" s="17"/>
      <c r="X893" s="12"/>
      <c r="Y893" s="10"/>
    </row>
    <row r="894" spans="2:41">
      <c r="B894" s="12"/>
      <c r="C894" s="10"/>
      <c r="E894" s="53"/>
      <c r="F894" s="3"/>
      <c r="G894" s="3"/>
      <c r="H894" s="18"/>
      <c r="N894" s="125" t="s">
        <v>689</v>
      </c>
      <c r="O894" s="125" t="s">
        <v>468</v>
      </c>
      <c r="P894" s="126">
        <v>45216.72037037</v>
      </c>
      <c r="Q894" s="127">
        <v>34.283000000000001</v>
      </c>
      <c r="R894" s="127">
        <v>60</v>
      </c>
      <c r="V894" s="17"/>
      <c r="X894" s="12"/>
      <c r="Y894" s="10"/>
      <c r="AA894" s="14"/>
    </row>
    <row r="895" spans="2:41">
      <c r="B895" s="12"/>
      <c r="C895" s="10"/>
      <c r="E895" s="212" t="s">
        <v>7</v>
      </c>
      <c r="F895" s="213"/>
      <c r="G895" s="214"/>
      <c r="H895" s="18">
        <f>SUM(H875:H894)</f>
        <v>3055</v>
      </c>
      <c r="N895" s="125" t="s">
        <v>673</v>
      </c>
      <c r="O895" s="125" t="s">
        <v>468</v>
      </c>
      <c r="P895" s="126">
        <v>45217.850092590001</v>
      </c>
      <c r="Q895" s="127">
        <v>46.856000000000002</v>
      </c>
      <c r="R895" s="127">
        <v>82</v>
      </c>
      <c r="V895" s="17"/>
      <c r="X895" s="12"/>
      <c r="Y895" s="10"/>
    </row>
    <row r="896" spans="2:41">
      <c r="B896" s="12"/>
      <c r="C896" s="10"/>
      <c r="N896" s="125" t="s">
        <v>689</v>
      </c>
      <c r="O896" s="125" t="s">
        <v>468</v>
      </c>
      <c r="P896" s="126">
        <v>45223.789004630002</v>
      </c>
      <c r="Q896" s="127">
        <v>68.569000000000003</v>
      </c>
      <c r="R896" s="127">
        <v>120</v>
      </c>
      <c r="V896" s="17"/>
      <c r="X896" s="12"/>
      <c r="Y896" s="10"/>
    </row>
    <row r="897" spans="1:43">
      <c r="B897" s="12"/>
      <c r="C897" s="10"/>
      <c r="N897" s="125" t="s">
        <v>749</v>
      </c>
      <c r="O897" s="125" t="s">
        <v>468</v>
      </c>
      <c r="P897" s="126">
        <v>45225.518958330002</v>
      </c>
      <c r="Q897" s="127">
        <v>106.896</v>
      </c>
      <c r="R897" s="127">
        <v>187.07</v>
      </c>
      <c r="V897" s="17"/>
      <c r="X897" s="12"/>
      <c r="Y897" s="10"/>
    </row>
    <row r="898" spans="1:43">
      <c r="B898" s="12"/>
      <c r="C898" s="10"/>
      <c r="N898" s="125" t="s">
        <v>673</v>
      </c>
      <c r="O898" s="125" t="s">
        <v>468</v>
      </c>
      <c r="P898" s="126">
        <v>45225.808530089998</v>
      </c>
      <c r="Q898" s="127">
        <v>40.018999999999998</v>
      </c>
      <c r="R898" s="127">
        <v>70.03</v>
      </c>
      <c r="V898" s="17"/>
      <c r="X898" s="12"/>
      <c r="Y898" s="10"/>
    </row>
    <row r="899" spans="1:43">
      <c r="B899" s="11"/>
      <c r="C899" s="10"/>
      <c r="R899" s="187">
        <f>SUM(R892:R898)</f>
        <v>707.4559999999999</v>
      </c>
      <c r="V899" s="17"/>
      <c r="X899" s="11"/>
      <c r="Y899" s="10"/>
    </row>
    <row r="900" spans="1:43">
      <c r="B900" s="15" t="s">
        <v>18</v>
      </c>
      <c r="C900" s="16">
        <f>SUM(C881:C899)</f>
        <v>5273.5810000000001</v>
      </c>
      <c r="V900" s="17"/>
      <c r="X900" s="15" t="s">
        <v>18</v>
      </c>
      <c r="Y900" s="16">
        <f>SUM(Y881:Y899)</f>
        <v>3905.3710000000001</v>
      </c>
    </row>
    <row r="901" spans="1:43">
      <c r="D901" t="s">
        <v>22</v>
      </c>
      <c r="E901" t="s">
        <v>21</v>
      </c>
      <c r="V901" s="17"/>
      <c r="Z901" t="s">
        <v>22</v>
      </c>
      <c r="AA901" t="s">
        <v>21</v>
      </c>
    </row>
    <row r="902" spans="1:43">
      <c r="E902" s="1" t="s">
        <v>19</v>
      </c>
      <c r="V902" s="17"/>
      <c r="AA902" s="1" t="s">
        <v>19</v>
      </c>
    </row>
    <row r="903" spans="1:43">
      <c r="V903" s="17"/>
    </row>
    <row r="904" spans="1:43">
      <c r="V904" s="17"/>
    </row>
    <row r="905" spans="1:43">
      <c r="V905" s="17"/>
    </row>
    <row r="906" spans="1:43">
      <c r="V906" s="17"/>
    </row>
    <row r="907" spans="1:43">
      <c r="V907" s="17"/>
    </row>
    <row r="908" spans="1:43">
      <c r="V908" s="17"/>
    </row>
    <row r="909" spans="1:43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</row>
    <row r="910" spans="1:43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</row>
    <row r="911" spans="1:43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</row>
    <row r="912" spans="1:43">
      <c r="V912" s="17"/>
    </row>
    <row r="913" spans="2:41" ht="15" customHeight="1">
      <c r="H913" s="75" t="s">
        <v>30</v>
      </c>
      <c r="I913" s="75"/>
      <c r="J913" s="75"/>
      <c r="V913" s="17"/>
      <c r="AA913" s="216" t="s">
        <v>31</v>
      </c>
      <c r="AB913" s="216"/>
      <c r="AC913" s="216"/>
    </row>
    <row r="914" spans="2:41" ht="15" customHeight="1">
      <c r="H914" s="75"/>
      <c r="I914" s="75"/>
      <c r="J914" s="75"/>
      <c r="V914" s="17"/>
      <c r="AA914" s="216"/>
      <c r="AB914" s="216"/>
      <c r="AC914" s="216"/>
    </row>
    <row r="915" spans="2:41">
      <c r="V915" s="17"/>
    </row>
    <row r="916" spans="2:41">
      <c r="V916" s="17"/>
    </row>
    <row r="917" spans="2:41" ht="23.25">
      <c r="B917" s="24" t="s">
        <v>73</v>
      </c>
      <c r="V917" s="17"/>
      <c r="X917" s="22" t="s">
        <v>71</v>
      </c>
    </row>
    <row r="918" spans="2:41" ht="23.25">
      <c r="B918" s="23" t="s">
        <v>32</v>
      </c>
      <c r="C918" s="20">
        <f>IF(X873="PAGADO",0,Y878)</f>
        <v>-2105.3710000000001</v>
      </c>
      <c r="E918" s="217" t="s">
        <v>62</v>
      </c>
      <c r="F918" s="217"/>
      <c r="G918" s="217"/>
      <c r="H918" s="217"/>
      <c r="V918" s="17"/>
      <c r="X918" s="23" t="s">
        <v>32</v>
      </c>
      <c r="Y918" s="20">
        <f>IF(B1718="PAGADO",0,C923)</f>
        <v>-2575.3710000000001</v>
      </c>
      <c r="AA918" s="217" t="s">
        <v>20</v>
      </c>
      <c r="AB918" s="217"/>
      <c r="AC918" s="217"/>
      <c r="AD918" s="217"/>
    </row>
    <row r="919" spans="2:41">
      <c r="B919" s="1" t="s">
        <v>0</v>
      </c>
      <c r="C919" s="19">
        <f>H934</f>
        <v>950</v>
      </c>
      <c r="E919" s="2" t="s">
        <v>1</v>
      </c>
      <c r="F919" s="2" t="s">
        <v>2</v>
      </c>
      <c r="G919" s="2" t="s">
        <v>3</v>
      </c>
      <c r="H919" s="2" t="s">
        <v>4</v>
      </c>
      <c r="N919" s="2" t="s">
        <v>1</v>
      </c>
      <c r="O919" s="2" t="s">
        <v>5</v>
      </c>
      <c r="P919" s="2" t="s">
        <v>4</v>
      </c>
      <c r="Q919" s="2" t="s">
        <v>6</v>
      </c>
      <c r="R919" s="2" t="s">
        <v>7</v>
      </c>
      <c r="S919" s="3"/>
      <c r="V919" s="17"/>
      <c r="X919" s="1" t="s">
        <v>0</v>
      </c>
      <c r="Y919" s="19">
        <f>AD934</f>
        <v>0</v>
      </c>
      <c r="AA919" s="2" t="s">
        <v>1</v>
      </c>
      <c r="AB919" s="2" t="s">
        <v>2</v>
      </c>
      <c r="AC919" s="2" t="s">
        <v>3</v>
      </c>
      <c r="AD919" s="2" t="s">
        <v>4</v>
      </c>
      <c r="AJ919" s="2" t="s">
        <v>1</v>
      </c>
      <c r="AK919" s="2" t="s">
        <v>5</v>
      </c>
      <c r="AL919" s="2" t="s">
        <v>4</v>
      </c>
      <c r="AM919" s="2" t="s">
        <v>6</v>
      </c>
      <c r="AN919" s="2" t="s">
        <v>7</v>
      </c>
      <c r="AO919" s="3"/>
    </row>
    <row r="920" spans="2:41">
      <c r="C920" s="20"/>
      <c r="E920" s="4">
        <v>45219</v>
      </c>
      <c r="F920" s="3" t="s">
        <v>291</v>
      </c>
      <c r="G920" s="3" t="s">
        <v>200</v>
      </c>
      <c r="H920" s="5">
        <v>200</v>
      </c>
      <c r="I920" t="s">
        <v>376</v>
      </c>
      <c r="N920" s="25">
        <v>45244</v>
      </c>
      <c r="O920" s="3" t="s">
        <v>110</v>
      </c>
      <c r="P920" s="3"/>
      <c r="Q920" s="3"/>
      <c r="R920" s="18">
        <v>200</v>
      </c>
      <c r="S920" s="3"/>
      <c r="V920" s="17"/>
      <c r="Y920" s="2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" t="s">
        <v>24</v>
      </c>
      <c r="C921" s="19">
        <f>IF(C918&gt;0,C918+C919,C919)</f>
        <v>950</v>
      </c>
      <c r="E921" s="4">
        <v>45222</v>
      </c>
      <c r="F921" s="3" t="s">
        <v>291</v>
      </c>
      <c r="G921" s="3" t="s">
        <v>200</v>
      </c>
      <c r="H921" s="5">
        <v>150</v>
      </c>
      <c r="I921" t="s">
        <v>376</v>
      </c>
      <c r="N921" s="25">
        <v>45245</v>
      </c>
      <c r="O921" s="3" t="s">
        <v>110</v>
      </c>
      <c r="P921" s="3"/>
      <c r="Q921" s="3"/>
      <c r="R921" s="18">
        <v>220</v>
      </c>
      <c r="S921" s="3"/>
      <c r="V921" s="17"/>
      <c r="X921" s="1" t="s">
        <v>24</v>
      </c>
      <c r="Y921" s="19">
        <f>IF(Y918&gt;0,Y918+Y919,Y919)</f>
        <v>0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" t="s">
        <v>9</v>
      </c>
      <c r="C922" s="20">
        <f>C946</f>
        <v>3525.3710000000001</v>
      </c>
      <c r="E922" s="4">
        <v>45224</v>
      </c>
      <c r="F922" s="3" t="s">
        <v>291</v>
      </c>
      <c r="G922" s="3" t="s">
        <v>200</v>
      </c>
      <c r="H922" s="5">
        <v>200</v>
      </c>
      <c r="I922" t="s">
        <v>376</v>
      </c>
      <c r="N922" s="25">
        <v>45246</v>
      </c>
      <c r="O922" s="3" t="s">
        <v>110</v>
      </c>
      <c r="P922" s="3"/>
      <c r="Q922" s="3"/>
      <c r="R922" s="18">
        <v>1000</v>
      </c>
      <c r="S922" s="3"/>
      <c r="V922" s="17"/>
      <c r="X922" s="1" t="s">
        <v>9</v>
      </c>
      <c r="Y922" s="20">
        <f>Y946</f>
        <v>2575.3710000000001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6" t="s">
        <v>26</v>
      </c>
      <c r="C923" s="21">
        <f>C921-C922</f>
        <v>-2575.3710000000001</v>
      </c>
      <c r="E923" s="4">
        <v>45229</v>
      </c>
      <c r="F923" s="3" t="s">
        <v>291</v>
      </c>
      <c r="G923" s="3" t="s">
        <v>200</v>
      </c>
      <c r="H923" s="5">
        <v>200</v>
      </c>
      <c r="I923" t="s">
        <v>376</v>
      </c>
      <c r="N923" s="3"/>
      <c r="O923" s="3"/>
      <c r="P923" s="3"/>
      <c r="Q923" s="3"/>
      <c r="R923" s="18"/>
      <c r="S923" s="3"/>
      <c r="V923" s="17"/>
      <c r="X923" s="6" t="s">
        <v>27</v>
      </c>
      <c r="Y923" s="21">
        <f>Y921-Y922</f>
        <v>-2575.3710000000001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ht="23.25">
      <c r="B924" s="6"/>
      <c r="C924" s="7"/>
      <c r="E924" s="4">
        <v>44927</v>
      </c>
      <c r="F924" s="3" t="s">
        <v>291</v>
      </c>
      <c r="G924" s="3" t="s">
        <v>200</v>
      </c>
      <c r="H924" s="5">
        <v>200</v>
      </c>
      <c r="I924" t="s">
        <v>376</v>
      </c>
      <c r="N924" s="3"/>
      <c r="O924" s="3"/>
      <c r="P924" s="3"/>
      <c r="Q924" s="3"/>
      <c r="R924" s="18"/>
      <c r="S924" s="3"/>
      <c r="V924" s="17"/>
      <c r="X924" s="219" t="str">
        <f>IF(Y923&lt;0,"NO PAGAR","COBRAR'")</f>
        <v>NO PAGAR</v>
      </c>
      <c r="Y924" s="219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ht="23.25">
      <c r="B925" s="219" t="str">
        <f>IF(C923&lt;0,"NO PAGAR","COBRAR'")</f>
        <v>NO PAGAR</v>
      </c>
      <c r="C925" s="219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6"/>
      <c r="Y925" s="8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210" t="s">
        <v>9</v>
      </c>
      <c r="C926" s="211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210" t="s">
        <v>9</v>
      </c>
      <c r="Y926" s="211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9" t="str">
        <f>IF(Y878&lt;0,"SALDO ADELANTADO","SALDO A FAVOR '")</f>
        <v>SALDO ADELANTADO</v>
      </c>
      <c r="C927" s="10">
        <f>IF(Y878&lt;=0,Y878*-1)</f>
        <v>2105.3710000000001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9" t="str">
        <f>IF(C923&lt;0,"SALDO ADELANTADO","SALDO A FAVOR'")</f>
        <v>SALDO ADELANTADO</v>
      </c>
      <c r="Y927" s="10">
        <f>IF(C923&lt;=0,C923*-1)</f>
        <v>2575.3710000000001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10</v>
      </c>
      <c r="C928" s="10">
        <f>R936</f>
        <v>1420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10</v>
      </c>
      <c r="Y928" s="10">
        <f>AN936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11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11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12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12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13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13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14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14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15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15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16</v>
      </c>
      <c r="C934" s="10"/>
      <c r="E934" s="212" t="s">
        <v>7</v>
      </c>
      <c r="F934" s="213"/>
      <c r="G934" s="214"/>
      <c r="H934" s="5">
        <f>SUM(H920:H933)</f>
        <v>950</v>
      </c>
      <c r="N934" s="3"/>
      <c r="O934" s="3"/>
      <c r="P934" s="3"/>
      <c r="Q934" s="3"/>
      <c r="R934" s="18"/>
      <c r="S934" s="3"/>
      <c r="V934" s="17"/>
      <c r="X934" s="11" t="s">
        <v>16</v>
      </c>
      <c r="Y934" s="10"/>
      <c r="AA934" s="212" t="s">
        <v>7</v>
      </c>
      <c r="AB934" s="213"/>
      <c r="AC934" s="214"/>
      <c r="AD934" s="5">
        <f>SUM(AD920:AD933)</f>
        <v>0</v>
      </c>
      <c r="AJ934" s="3"/>
      <c r="AK934" s="3"/>
      <c r="AL934" s="3"/>
      <c r="AM934" s="3"/>
      <c r="AN934" s="18"/>
      <c r="AO934" s="3"/>
    </row>
    <row r="935" spans="2:41">
      <c r="B935" s="11" t="s">
        <v>17</v>
      </c>
      <c r="C935" s="10"/>
      <c r="E935" s="13"/>
      <c r="F935" s="13"/>
      <c r="G935" s="13"/>
      <c r="N935" s="3"/>
      <c r="O935" s="3"/>
      <c r="P935" s="3"/>
      <c r="Q935" s="3"/>
      <c r="R935" s="18"/>
      <c r="S935" s="3"/>
      <c r="V935" s="17"/>
      <c r="X935" s="11" t="s">
        <v>17</v>
      </c>
      <c r="Y935" s="10"/>
      <c r="AA935" s="13"/>
      <c r="AB935" s="13"/>
      <c r="AC935" s="13"/>
      <c r="AJ935" s="3"/>
      <c r="AK935" s="3"/>
      <c r="AL935" s="3"/>
      <c r="AM935" s="3"/>
      <c r="AN935" s="18"/>
      <c r="AO935" s="3"/>
    </row>
    <row r="936" spans="2:41">
      <c r="B936" s="12"/>
      <c r="C936" s="10"/>
      <c r="N936" s="212" t="s">
        <v>7</v>
      </c>
      <c r="O936" s="213"/>
      <c r="P936" s="213"/>
      <c r="Q936" s="214"/>
      <c r="R936" s="18">
        <f>SUM(R920:R935)</f>
        <v>1420</v>
      </c>
      <c r="S936" s="3"/>
      <c r="V936" s="17"/>
      <c r="X936" s="12"/>
      <c r="Y936" s="10"/>
      <c r="AJ936" s="212" t="s">
        <v>7</v>
      </c>
      <c r="AK936" s="213"/>
      <c r="AL936" s="213"/>
      <c r="AM936" s="214"/>
      <c r="AN936" s="18">
        <f>SUM(AN920:AN935)</f>
        <v>0</v>
      </c>
      <c r="AO936" s="3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E939" s="14"/>
      <c r="V939" s="17"/>
      <c r="X939" s="12"/>
      <c r="Y939" s="10"/>
      <c r="AA939" s="14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2:31">
      <c r="B945" s="11"/>
      <c r="C945" s="10"/>
      <c r="V945" s="17"/>
      <c r="X945" s="11"/>
      <c r="Y945" s="10"/>
    </row>
    <row r="946" spans="2:31">
      <c r="B946" s="15" t="s">
        <v>18</v>
      </c>
      <c r="C946" s="16">
        <f>SUM(C927:C945)</f>
        <v>3525.3710000000001</v>
      </c>
      <c r="D946" t="s">
        <v>22</v>
      </c>
      <c r="E946" t="s">
        <v>21</v>
      </c>
      <c r="V946" s="17"/>
      <c r="X946" s="15" t="s">
        <v>18</v>
      </c>
      <c r="Y946" s="16">
        <f>SUM(Y927:Y945)</f>
        <v>2575.3710000000001</v>
      </c>
      <c r="Z946" t="s">
        <v>22</v>
      </c>
      <c r="AA946" t="s">
        <v>21</v>
      </c>
    </row>
    <row r="947" spans="2:31">
      <c r="E947" s="1" t="s">
        <v>19</v>
      </c>
      <c r="V947" s="17"/>
      <c r="AA947" s="1" t="s">
        <v>19</v>
      </c>
    </row>
    <row r="948" spans="2:31">
      <c r="V948" s="17"/>
    </row>
    <row r="949" spans="2:31">
      <c r="V949" s="17"/>
    </row>
    <row r="950" spans="2:31">
      <c r="V950" s="17"/>
    </row>
    <row r="951" spans="2:31">
      <c r="V951" s="17"/>
    </row>
    <row r="952" spans="2:31">
      <c r="V952" s="17"/>
    </row>
    <row r="953" spans="2:31">
      <c r="V953" s="17"/>
    </row>
    <row r="954" spans="2:31">
      <c r="V954" s="17"/>
    </row>
    <row r="955" spans="2:31">
      <c r="V955" s="17"/>
    </row>
    <row r="956" spans="2:31">
      <c r="V956" s="17"/>
    </row>
    <row r="957" spans="2:31">
      <c r="V957" s="17"/>
    </row>
    <row r="958" spans="2:31">
      <c r="V958" s="17"/>
    </row>
    <row r="959" spans="2:31">
      <c r="V959" s="17"/>
    </row>
    <row r="960" spans="2:31" ht="15" customHeight="1">
      <c r="V960" s="17"/>
      <c r="AC960" s="184" t="s">
        <v>29</v>
      </c>
      <c r="AD960" s="184"/>
      <c r="AE960" s="184"/>
    </row>
    <row r="961" spans="2:41" ht="15" customHeight="1">
      <c r="H961" s="75" t="s">
        <v>28</v>
      </c>
      <c r="I961" s="75"/>
      <c r="J961" s="75"/>
      <c r="V961" s="17"/>
      <c r="AC961" s="184"/>
      <c r="AD961" s="184"/>
      <c r="AE961" s="184"/>
    </row>
    <row r="962" spans="2:41" ht="15" customHeight="1">
      <c r="H962" s="75"/>
      <c r="I962" s="75"/>
      <c r="J962" s="75"/>
      <c r="V962" s="17"/>
      <c r="AC962" s="184"/>
      <c r="AD962" s="184"/>
      <c r="AE962" s="184"/>
    </row>
    <row r="963" spans="2:41">
      <c r="V963" s="17"/>
    </row>
    <row r="964" spans="2:41">
      <c r="V964" s="17"/>
    </row>
    <row r="965" spans="2:41" ht="23.25">
      <c r="B965" s="22" t="s">
        <v>72</v>
      </c>
      <c r="V965" s="17"/>
      <c r="X965" s="22" t="s">
        <v>74</v>
      </c>
    </row>
    <row r="966" spans="2:41" ht="23.25">
      <c r="B966" s="23" t="s">
        <v>32</v>
      </c>
      <c r="C966" s="20">
        <f>IF(X918="PAGADO",0,Y923)</f>
        <v>-2575.3710000000001</v>
      </c>
      <c r="E966" s="217" t="s">
        <v>20</v>
      </c>
      <c r="F966" s="217"/>
      <c r="G966" s="217"/>
      <c r="H966" s="217"/>
      <c r="V966" s="17"/>
      <c r="X966" s="23" t="s">
        <v>32</v>
      </c>
      <c r="Y966" s="20">
        <f>IF(B966="PAGADO",0,C971)</f>
        <v>-2575.3710000000001</v>
      </c>
      <c r="AA966" s="217" t="s">
        <v>20</v>
      </c>
      <c r="AB966" s="217"/>
      <c r="AC966" s="217"/>
      <c r="AD966" s="217"/>
    </row>
    <row r="967" spans="2:41">
      <c r="B967" s="1" t="s">
        <v>0</v>
      </c>
      <c r="C967" s="19">
        <f>H982</f>
        <v>0</v>
      </c>
      <c r="E967" s="2" t="s">
        <v>1</v>
      </c>
      <c r="F967" s="2" t="s">
        <v>2</v>
      </c>
      <c r="G967" s="2" t="s">
        <v>3</v>
      </c>
      <c r="H967" s="2" t="s">
        <v>4</v>
      </c>
      <c r="N967" s="2" t="s">
        <v>1</v>
      </c>
      <c r="O967" s="2" t="s">
        <v>5</v>
      </c>
      <c r="P967" s="2" t="s">
        <v>4</v>
      </c>
      <c r="Q967" s="2" t="s">
        <v>6</v>
      </c>
      <c r="R967" s="2" t="s">
        <v>7</v>
      </c>
      <c r="S967" s="3"/>
      <c r="V967" s="17"/>
      <c r="X967" s="1" t="s">
        <v>0</v>
      </c>
      <c r="Y967" s="19">
        <f>AD982</f>
        <v>0</v>
      </c>
      <c r="AA967" s="2" t="s">
        <v>1</v>
      </c>
      <c r="AB967" s="2" t="s">
        <v>2</v>
      </c>
      <c r="AC967" s="2" t="s">
        <v>3</v>
      </c>
      <c r="AD967" s="2" t="s">
        <v>4</v>
      </c>
      <c r="AJ967" s="2" t="s">
        <v>1</v>
      </c>
      <c r="AK967" s="2" t="s">
        <v>5</v>
      </c>
      <c r="AL967" s="2" t="s">
        <v>4</v>
      </c>
      <c r="AM967" s="2" t="s">
        <v>6</v>
      </c>
      <c r="AN967" s="2" t="s">
        <v>7</v>
      </c>
      <c r="AO967" s="3"/>
    </row>
    <row r="968" spans="2:41">
      <c r="C968" s="2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Y968" s="2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" t="s">
        <v>24</v>
      </c>
      <c r="C969" s="19">
        <f>IF(C966&gt;0,C966+C967,C967)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" t="s">
        <v>24</v>
      </c>
      <c r="Y969" s="19">
        <f>IF(Y966&gt;0,Y966+Y967,Y967)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" t="s">
        <v>9</v>
      </c>
      <c r="C970" s="20">
        <f>C993</f>
        <v>2575.3710000000001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" t="s">
        <v>9</v>
      </c>
      <c r="Y970" s="20">
        <f>Y993</f>
        <v>2575.3710000000001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6" t="s">
        <v>25</v>
      </c>
      <c r="C971" s="21">
        <f>C969-C970</f>
        <v>-2575.3710000000001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6" t="s">
        <v>8</v>
      </c>
      <c r="Y971" s="21">
        <f>Y969-Y970</f>
        <v>-2575.3710000000001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ht="26.25">
      <c r="B972" s="218" t="str">
        <f>IF(C971&lt;0,"NO PAGAR","COBRAR")</f>
        <v>NO PAGAR</v>
      </c>
      <c r="C972" s="218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218" t="str">
        <f>IF(Y971&lt;0,"NO PAGAR","COBRAR")</f>
        <v>NO PAGAR</v>
      </c>
      <c r="Y972" s="218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210" t="s">
        <v>9</v>
      </c>
      <c r="C973" s="211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210" t="s">
        <v>9</v>
      </c>
      <c r="Y973" s="211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9" t="str">
        <f>IF(C1007&lt;0,"SALDO A FAVOR","SALDO ADELANTAD0'")</f>
        <v>SALDO ADELANTAD0'</v>
      </c>
      <c r="C974" s="10">
        <f>IF(Y918&lt;=0,Y918*-1)</f>
        <v>2575.3710000000001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9" t="str">
        <f>IF(C971&lt;0,"SALDO ADELANTADO","SALDO A FAVOR'")</f>
        <v>SALDO ADELANTADO</v>
      </c>
      <c r="Y974" s="10">
        <f>IF(C971&lt;=0,C971*-1)</f>
        <v>2575.3710000000001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10</v>
      </c>
      <c r="C975" s="10">
        <f>R984</f>
        <v>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10</v>
      </c>
      <c r="Y975" s="10">
        <f>AN984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11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11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12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12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13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13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14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14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15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15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16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16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17</v>
      </c>
      <c r="C982" s="10"/>
      <c r="E982" s="212" t="s">
        <v>7</v>
      </c>
      <c r="F982" s="213"/>
      <c r="G982" s="214"/>
      <c r="H982" s="5">
        <f>SUM(H968:H981)</f>
        <v>0</v>
      </c>
      <c r="N982" s="3"/>
      <c r="O982" s="3"/>
      <c r="P982" s="3"/>
      <c r="Q982" s="3"/>
      <c r="R982" s="18"/>
      <c r="S982" s="3"/>
      <c r="V982" s="17"/>
      <c r="X982" s="11" t="s">
        <v>17</v>
      </c>
      <c r="Y982" s="10"/>
      <c r="AA982" s="212" t="s">
        <v>7</v>
      </c>
      <c r="AB982" s="213"/>
      <c r="AC982" s="214"/>
      <c r="AD982" s="5">
        <f>SUM(AD968:AD981)</f>
        <v>0</v>
      </c>
      <c r="AJ982" s="3"/>
      <c r="AK982" s="3"/>
      <c r="AL982" s="3"/>
      <c r="AM982" s="3"/>
      <c r="AN982" s="18"/>
      <c r="AO982" s="3"/>
    </row>
    <row r="983" spans="2:41">
      <c r="B983" s="12"/>
      <c r="C983" s="10"/>
      <c r="E983" s="13"/>
      <c r="F983" s="13"/>
      <c r="G983" s="13"/>
      <c r="N983" s="3"/>
      <c r="O983" s="3"/>
      <c r="P983" s="3"/>
      <c r="Q983" s="3"/>
      <c r="R983" s="18"/>
      <c r="S983" s="3"/>
      <c r="V983" s="17"/>
      <c r="X983" s="12"/>
      <c r="Y983" s="10"/>
      <c r="AA983" s="13"/>
      <c r="AB983" s="13"/>
      <c r="AC983" s="13"/>
      <c r="AJ983" s="3"/>
      <c r="AK983" s="3"/>
      <c r="AL983" s="3"/>
      <c r="AM983" s="3"/>
      <c r="AN983" s="18"/>
      <c r="AO983" s="3"/>
    </row>
    <row r="984" spans="2:41">
      <c r="B984" s="12"/>
      <c r="C984" s="10"/>
      <c r="N984" s="212" t="s">
        <v>7</v>
      </c>
      <c r="O984" s="213"/>
      <c r="P984" s="213"/>
      <c r="Q984" s="214"/>
      <c r="R984" s="18">
        <f>SUM(R968:R983)</f>
        <v>0</v>
      </c>
      <c r="S984" s="3"/>
      <c r="V984" s="17"/>
      <c r="X984" s="12"/>
      <c r="Y984" s="10"/>
      <c r="AJ984" s="212" t="s">
        <v>7</v>
      </c>
      <c r="AK984" s="213"/>
      <c r="AL984" s="213"/>
      <c r="AM984" s="214"/>
      <c r="AN984" s="18">
        <f>SUM(AN968:AN983)</f>
        <v>0</v>
      </c>
      <c r="AO984" s="3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E987" s="14"/>
      <c r="V987" s="17"/>
      <c r="X987" s="12"/>
      <c r="Y987" s="10"/>
      <c r="AA987" s="14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V991" s="17"/>
      <c r="X991" s="12"/>
      <c r="Y991" s="10"/>
    </row>
    <row r="992" spans="2:41">
      <c r="B992" s="11"/>
      <c r="C992" s="10"/>
      <c r="V992" s="17"/>
      <c r="X992" s="11"/>
      <c r="Y992" s="10"/>
    </row>
    <row r="993" spans="1:43">
      <c r="B993" s="15" t="s">
        <v>18</v>
      </c>
      <c r="C993" s="16">
        <f>SUM(C974:C992)</f>
        <v>2575.3710000000001</v>
      </c>
      <c r="V993" s="17"/>
      <c r="X993" s="15" t="s">
        <v>18</v>
      </c>
      <c r="Y993" s="16">
        <f>SUM(Y974:Y992)</f>
        <v>2575.3710000000001</v>
      </c>
    </row>
    <row r="994" spans="1:43">
      <c r="D994" t="s">
        <v>22</v>
      </c>
      <c r="E994" t="s">
        <v>21</v>
      </c>
      <c r="V994" s="17"/>
      <c r="Z994" t="s">
        <v>22</v>
      </c>
      <c r="AA994" t="s">
        <v>21</v>
      </c>
    </row>
    <row r="995" spans="1:43">
      <c r="E995" s="1" t="s">
        <v>19</v>
      </c>
      <c r="V995" s="17"/>
      <c r="AA995" s="1" t="s">
        <v>19</v>
      </c>
    </row>
    <row r="996" spans="1:43">
      <c r="V996" s="17"/>
    </row>
    <row r="997" spans="1:43">
      <c r="V997" s="17"/>
    </row>
    <row r="998" spans="1:43">
      <c r="V998" s="17"/>
    </row>
    <row r="999" spans="1:43">
      <c r="V999" s="17"/>
    </row>
    <row r="1000" spans="1:43">
      <c r="V1000" s="17"/>
    </row>
    <row r="1001" spans="1:43">
      <c r="V1001" s="17"/>
    </row>
    <row r="1002" spans="1:43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</row>
    <row r="1003" spans="1:43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</row>
    <row r="1004" spans="1:43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</row>
    <row r="1005" spans="1:43">
      <c r="V1005" s="17"/>
    </row>
    <row r="1006" spans="1:43" ht="15" customHeight="1">
      <c r="H1006" s="75" t="s">
        <v>30</v>
      </c>
      <c r="I1006" s="75"/>
      <c r="J1006" s="75"/>
      <c r="V1006" s="17"/>
      <c r="AA1006" s="216" t="s">
        <v>31</v>
      </c>
      <c r="AB1006" s="216"/>
      <c r="AC1006" s="216"/>
    </row>
    <row r="1007" spans="1:43" ht="15" customHeight="1">
      <c r="H1007" s="75"/>
      <c r="I1007" s="75"/>
      <c r="J1007" s="75"/>
      <c r="V1007" s="17"/>
      <c r="AA1007" s="216"/>
      <c r="AB1007" s="216"/>
      <c r="AC1007" s="216"/>
    </row>
    <row r="1008" spans="1:43">
      <c r="V1008" s="17"/>
    </row>
    <row r="1009" spans="2:41">
      <c r="V1009" s="17"/>
    </row>
    <row r="1010" spans="2:41" ht="23.25">
      <c r="B1010" s="24" t="s">
        <v>72</v>
      </c>
      <c r="V1010" s="17"/>
      <c r="X1010" s="22" t="s">
        <v>72</v>
      </c>
    </row>
    <row r="1011" spans="2:41" ht="23.25">
      <c r="B1011" s="23" t="s">
        <v>32</v>
      </c>
      <c r="C1011" s="20">
        <f>IF(X966="PAGADO",0,C971)</f>
        <v>-2575.3710000000001</v>
      </c>
      <c r="E1011" s="217" t="s">
        <v>20</v>
      </c>
      <c r="F1011" s="217"/>
      <c r="G1011" s="217"/>
      <c r="H1011" s="217"/>
      <c r="V1011" s="17"/>
      <c r="X1011" s="23" t="s">
        <v>32</v>
      </c>
      <c r="Y1011" s="20">
        <f>IF(B1811="PAGADO",0,C1016)</f>
        <v>-2575.3710000000001</v>
      </c>
      <c r="AA1011" s="217" t="s">
        <v>20</v>
      </c>
      <c r="AB1011" s="217"/>
      <c r="AC1011" s="217"/>
      <c r="AD1011" s="217"/>
    </row>
    <row r="1012" spans="2:41">
      <c r="B1012" s="1" t="s">
        <v>0</v>
      </c>
      <c r="C1012" s="19">
        <f>H1027</f>
        <v>0</v>
      </c>
      <c r="E1012" s="2" t="s">
        <v>1</v>
      </c>
      <c r="F1012" s="2" t="s">
        <v>2</v>
      </c>
      <c r="G1012" s="2" t="s">
        <v>3</v>
      </c>
      <c r="H1012" s="2" t="s">
        <v>4</v>
      </c>
      <c r="N1012" s="2" t="s">
        <v>1</v>
      </c>
      <c r="O1012" s="2" t="s">
        <v>5</v>
      </c>
      <c r="P1012" s="2" t="s">
        <v>4</v>
      </c>
      <c r="Q1012" s="2" t="s">
        <v>6</v>
      </c>
      <c r="R1012" s="2" t="s">
        <v>7</v>
      </c>
      <c r="S1012" s="3"/>
      <c r="V1012" s="17"/>
      <c r="X1012" s="1" t="s">
        <v>0</v>
      </c>
      <c r="Y1012" s="19">
        <f>AD1027</f>
        <v>0</v>
      </c>
      <c r="AA1012" s="2" t="s">
        <v>1</v>
      </c>
      <c r="AB1012" s="2" t="s">
        <v>2</v>
      </c>
      <c r="AC1012" s="2" t="s">
        <v>3</v>
      </c>
      <c r="AD1012" s="2" t="s">
        <v>4</v>
      </c>
      <c r="AJ1012" s="2" t="s">
        <v>1</v>
      </c>
      <c r="AK1012" s="2" t="s">
        <v>5</v>
      </c>
      <c r="AL1012" s="2" t="s">
        <v>4</v>
      </c>
      <c r="AM1012" s="2" t="s">
        <v>6</v>
      </c>
      <c r="AN1012" s="2" t="s">
        <v>7</v>
      </c>
      <c r="AO1012" s="3"/>
    </row>
    <row r="1013" spans="2:41">
      <c r="C1013" s="2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Y1013" s="2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" t="s">
        <v>24</v>
      </c>
      <c r="C1014" s="19">
        <f>IF(C1011&gt;0,C1011+C1012,C1012)</f>
        <v>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" t="s">
        <v>24</v>
      </c>
      <c r="Y1014" s="19">
        <f>IF(Y1011&gt;0,Y1011+Y1012,Y1012)</f>
        <v>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" t="s">
        <v>9</v>
      </c>
      <c r="C1015" s="20">
        <f>C1039</f>
        <v>2575.3710000000001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9</v>
      </c>
      <c r="Y1015" s="20">
        <f>Y1039</f>
        <v>2575.3710000000001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6" t="s">
        <v>26</v>
      </c>
      <c r="C1016" s="21">
        <f>C1014-C1015</f>
        <v>-2575.3710000000001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6" t="s">
        <v>27</v>
      </c>
      <c r="Y1016" s="21">
        <f>Y1014-Y1015</f>
        <v>-2575.3710000000001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ht="23.25">
      <c r="B1017" s="6"/>
      <c r="C1017" s="7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219" t="str">
        <f>IF(Y1016&lt;0,"NO PAGAR","COBRAR'")</f>
        <v>NO PAGAR</v>
      </c>
      <c r="Y1017" s="219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ht="23.25">
      <c r="B1018" s="219" t="str">
        <f>IF(C1016&lt;0,"NO PAGAR","COBRAR'")</f>
        <v>NO PAGAR</v>
      </c>
      <c r="C1018" s="219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6"/>
      <c r="Y1018" s="8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210" t="s">
        <v>9</v>
      </c>
      <c r="C1019" s="211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210" t="s">
        <v>9</v>
      </c>
      <c r="Y1019" s="211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9" t="str">
        <f>IF(Y971&lt;0,"SALDO ADELANTADO","SALDO A FAVOR '")</f>
        <v>SALDO ADELANTADO</v>
      </c>
      <c r="C1020" s="10">
        <f>IF(Y971&lt;=0,Y971*-1)</f>
        <v>2575.3710000000001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9" t="str">
        <f>IF(C1016&lt;0,"SALDO ADELANTADO","SALDO A FAVOR'")</f>
        <v>SALDO ADELANTADO</v>
      </c>
      <c r="Y1020" s="10">
        <f>IF(C1016&lt;=0,C1016*-1)</f>
        <v>2575.3710000000001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10</v>
      </c>
      <c r="C1021" s="10">
        <f>R1029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10</v>
      </c>
      <c r="Y1021" s="10">
        <f>AN1029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11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11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12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12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13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13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14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14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15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15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16</v>
      </c>
      <c r="C1027" s="10"/>
      <c r="E1027" s="212" t="s">
        <v>7</v>
      </c>
      <c r="F1027" s="213"/>
      <c r="G1027" s="214"/>
      <c r="H1027" s="5">
        <f>SUM(H1013:H1026)</f>
        <v>0</v>
      </c>
      <c r="N1027" s="3"/>
      <c r="O1027" s="3"/>
      <c r="P1027" s="3"/>
      <c r="Q1027" s="3"/>
      <c r="R1027" s="18"/>
      <c r="S1027" s="3"/>
      <c r="V1027" s="17"/>
      <c r="X1027" s="11" t="s">
        <v>16</v>
      </c>
      <c r="Y1027" s="10"/>
      <c r="AA1027" s="212" t="s">
        <v>7</v>
      </c>
      <c r="AB1027" s="213"/>
      <c r="AC1027" s="214"/>
      <c r="AD1027" s="5">
        <f>SUM(AD1013:AD1026)</f>
        <v>0</v>
      </c>
      <c r="AJ1027" s="3"/>
      <c r="AK1027" s="3"/>
      <c r="AL1027" s="3"/>
      <c r="AM1027" s="3"/>
      <c r="AN1027" s="18"/>
      <c r="AO1027" s="3"/>
    </row>
    <row r="1028" spans="2:41">
      <c r="B1028" s="11" t="s">
        <v>17</v>
      </c>
      <c r="C1028" s="10"/>
      <c r="E1028" s="13"/>
      <c r="F1028" s="13"/>
      <c r="G1028" s="13"/>
      <c r="N1028" s="3"/>
      <c r="O1028" s="3"/>
      <c r="P1028" s="3"/>
      <c r="Q1028" s="3"/>
      <c r="R1028" s="18"/>
      <c r="S1028" s="3"/>
      <c r="V1028" s="17"/>
      <c r="X1028" s="11" t="s">
        <v>17</v>
      </c>
      <c r="Y1028" s="10"/>
      <c r="AA1028" s="13"/>
      <c r="AB1028" s="13"/>
      <c r="AC1028" s="13"/>
      <c r="AJ1028" s="3"/>
      <c r="AK1028" s="3"/>
      <c r="AL1028" s="3"/>
      <c r="AM1028" s="3"/>
      <c r="AN1028" s="18"/>
      <c r="AO1028" s="3"/>
    </row>
    <row r="1029" spans="2:41">
      <c r="B1029" s="12"/>
      <c r="C1029" s="10"/>
      <c r="N1029" s="212" t="s">
        <v>7</v>
      </c>
      <c r="O1029" s="213"/>
      <c r="P1029" s="213"/>
      <c r="Q1029" s="214"/>
      <c r="R1029" s="18">
        <f>SUM(R1013:R1028)</f>
        <v>0</v>
      </c>
      <c r="S1029" s="3"/>
      <c r="V1029" s="17"/>
      <c r="X1029" s="12"/>
      <c r="Y1029" s="10"/>
      <c r="AJ1029" s="212" t="s">
        <v>7</v>
      </c>
      <c r="AK1029" s="213"/>
      <c r="AL1029" s="213"/>
      <c r="AM1029" s="214"/>
      <c r="AN1029" s="18">
        <f>SUM(AN1013:AN1028)</f>
        <v>0</v>
      </c>
      <c r="AO1029" s="3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E1032" s="14"/>
      <c r="V1032" s="17"/>
      <c r="X1032" s="12"/>
      <c r="Y1032" s="10"/>
      <c r="AA1032" s="14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1"/>
      <c r="C1038" s="10"/>
      <c r="V1038" s="17"/>
      <c r="X1038" s="11"/>
      <c r="Y1038" s="10"/>
    </row>
    <row r="1039" spans="2:41">
      <c r="B1039" s="15" t="s">
        <v>18</v>
      </c>
      <c r="C1039" s="16">
        <f>SUM(C1020:C1038)</f>
        <v>2575.3710000000001</v>
      </c>
      <c r="D1039" t="s">
        <v>22</v>
      </c>
      <c r="E1039" t="s">
        <v>21</v>
      </c>
      <c r="V1039" s="17"/>
      <c r="X1039" s="15" t="s">
        <v>18</v>
      </c>
      <c r="Y1039" s="16">
        <f>SUM(Y1020:Y1038)</f>
        <v>2575.3710000000001</v>
      </c>
      <c r="Z1039" t="s">
        <v>22</v>
      </c>
      <c r="AA1039" t="s">
        <v>21</v>
      </c>
    </row>
    <row r="1040" spans="2:41">
      <c r="E1040" s="1" t="s">
        <v>19</v>
      </c>
      <c r="V1040" s="17"/>
      <c r="AA1040" s="1" t="s">
        <v>19</v>
      </c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</sheetData>
  <mergeCells count="275">
    <mergeCell ref="E843:G843"/>
    <mergeCell ref="AA843:AC843"/>
    <mergeCell ref="N845:Q845"/>
    <mergeCell ref="AJ845:AM845"/>
    <mergeCell ref="E1027:G1027"/>
    <mergeCell ref="AA1027:AC1027"/>
    <mergeCell ref="N1029:Q1029"/>
    <mergeCell ref="AJ1029:AM1029"/>
    <mergeCell ref="E1011:H1011"/>
    <mergeCell ref="AA1011:AD1011"/>
    <mergeCell ref="X1017:Y1017"/>
    <mergeCell ref="AA966:AD966"/>
    <mergeCell ref="E934:G934"/>
    <mergeCell ref="AA934:AC934"/>
    <mergeCell ref="N936:Q936"/>
    <mergeCell ref="AJ936:AM936"/>
    <mergeCell ref="E895:G895"/>
    <mergeCell ref="B1018:C1018"/>
    <mergeCell ref="B1019:C1019"/>
    <mergeCell ref="X1019:Y1019"/>
    <mergeCell ref="E982:G982"/>
    <mergeCell ref="AA982:AC982"/>
    <mergeCell ref="N984:Q984"/>
    <mergeCell ref="AJ984:AM984"/>
    <mergeCell ref="AA1006:AC1007"/>
    <mergeCell ref="E966:H966"/>
    <mergeCell ref="B972:C972"/>
    <mergeCell ref="X972:Y972"/>
    <mergeCell ref="B973:C973"/>
    <mergeCell ref="X973:Y973"/>
    <mergeCell ref="B925:C925"/>
    <mergeCell ref="B926:C926"/>
    <mergeCell ref="X926:Y926"/>
    <mergeCell ref="AA889:AC889"/>
    <mergeCell ref="N891:Q891"/>
    <mergeCell ref="AJ891:AM891"/>
    <mergeCell ref="AA913:AC914"/>
    <mergeCell ref="E873:H873"/>
    <mergeCell ref="B879:C879"/>
    <mergeCell ref="X879:Y879"/>
    <mergeCell ref="B880:C880"/>
    <mergeCell ref="X880:Y880"/>
    <mergeCell ref="E918:H918"/>
    <mergeCell ref="AA918:AD918"/>
    <mergeCell ref="X924:Y924"/>
    <mergeCell ref="AA873:AD873"/>
    <mergeCell ref="X833:Y833"/>
    <mergeCell ref="B834:C834"/>
    <mergeCell ref="B835:C835"/>
    <mergeCell ref="X835:Y835"/>
    <mergeCell ref="E800:G800"/>
    <mergeCell ref="AA800:AC800"/>
    <mergeCell ref="N802:Q802"/>
    <mergeCell ref="AJ802:AM802"/>
    <mergeCell ref="AA824:AC825"/>
    <mergeCell ref="E827:H827"/>
    <mergeCell ref="AA827:AD827"/>
    <mergeCell ref="AK827:AM827"/>
    <mergeCell ref="E784:H784"/>
    <mergeCell ref="AA784:AD784"/>
    <mergeCell ref="B790:C790"/>
    <mergeCell ref="X790:Y790"/>
    <mergeCell ref="B791:C791"/>
    <mergeCell ref="X791:Y791"/>
    <mergeCell ref="E755:G755"/>
    <mergeCell ref="AA755:AC755"/>
    <mergeCell ref="N757:Q757"/>
    <mergeCell ref="AJ757:AM757"/>
    <mergeCell ref="E739:H739"/>
    <mergeCell ref="AA739:AD739"/>
    <mergeCell ref="X745:Y745"/>
    <mergeCell ref="B746:C746"/>
    <mergeCell ref="B747:C747"/>
    <mergeCell ref="X747:Y747"/>
    <mergeCell ref="E712:G712"/>
    <mergeCell ref="AA708:AC708"/>
    <mergeCell ref="N714:Q714"/>
    <mergeCell ref="O739:Q739"/>
    <mergeCell ref="AK739:AM739"/>
    <mergeCell ref="AJ707:AM707"/>
    <mergeCell ref="AA736:AC737"/>
    <mergeCell ref="E696:H696"/>
    <mergeCell ref="B702:C702"/>
    <mergeCell ref="X698:Y698"/>
    <mergeCell ref="B703:C703"/>
    <mergeCell ref="X699:Y699"/>
    <mergeCell ref="E668:G668"/>
    <mergeCell ref="AA668:AC668"/>
    <mergeCell ref="N670:Q670"/>
    <mergeCell ref="AJ670:AM670"/>
    <mergeCell ref="AA692:AD692"/>
    <mergeCell ref="AK689:AM689"/>
    <mergeCell ref="E652:H652"/>
    <mergeCell ref="AA652:AD652"/>
    <mergeCell ref="X658:Y658"/>
    <mergeCell ref="B659:C659"/>
    <mergeCell ref="B660:C660"/>
    <mergeCell ref="X660:Y660"/>
    <mergeCell ref="E630:G630"/>
    <mergeCell ref="AA630:AC630"/>
    <mergeCell ref="N632:Q632"/>
    <mergeCell ref="AJ632:AM632"/>
    <mergeCell ref="AA649:AC650"/>
    <mergeCell ref="E614:H614"/>
    <mergeCell ref="AA614:AD614"/>
    <mergeCell ref="B620:C620"/>
    <mergeCell ref="X620:Y620"/>
    <mergeCell ref="B621:C621"/>
    <mergeCell ref="X621:Y621"/>
    <mergeCell ref="AA583:AC583"/>
    <mergeCell ref="N585:Q585"/>
    <mergeCell ref="AJ585:AM585"/>
    <mergeCell ref="AC608:AE610"/>
    <mergeCell ref="E567:H567"/>
    <mergeCell ref="AA567:AD567"/>
    <mergeCell ref="X573:Y573"/>
    <mergeCell ref="B574:C574"/>
    <mergeCell ref="B575:C575"/>
    <mergeCell ref="X575:Y575"/>
    <mergeCell ref="F591:G591"/>
    <mergeCell ref="E541:G541"/>
    <mergeCell ref="AA541:AC541"/>
    <mergeCell ref="N543:Q543"/>
    <mergeCell ref="AJ543:AM543"/>
    <mergeCell ref="AA565:AC565"/>
    <mergeCell ref="E525:H525"/>
    <mergeCell ref="AA525:AD525"/>
    <mergeCell ref="B531:C531"/>
    <mergeCell ref="X531:Y531"/>
    <mergeCell ref="B532:C532"/>
    <mergeCell ref="X532:Y532"/>
    <mergeCell ref="N501:Q501"/>
    <mergeCell ref="AJ501:AM501"/>
    <mergeCell ref="AC522:AE523"/>
    <mergeCell ref="E483:H483"/>
    <mergeCell ref="AA483:AD483"/>
    <mergeCell ref="X489:Y489"/>
    <mergeCell ref="B490:C490"/>
    <mergeCell ref="B491:C491"/>
    <mergeCell ref="X491:Y491"/>
    <mergeCell ref="AB504:AC504"/>
    <mergeCell ref="E463:G463"/>
    <mergeCell ref="AA463:AC463"/>
    <mergeCell ref="N465:Q465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AA426:AC426"/>
    <mergeCell ref="N428:Q428"/>
    <mergeCell ref="AJ422:AM422"/>
    <mergeCell ref="AC441:AE443"/>
    <mergeCell ref="X416:Y416"/>
    <mergeCell ref="B417:C417"/>
    <mergeCell ref="B418:C418"/>
    <mergeCell ref="X418:Y418"/>
    <mergeCell ref="E430:G430"/>
    <mergeCell ref="AJ383:AM383"/>
    <mergeCell ref="AA405:AC406"/>
    <mergeCell ref="E410:H410"/>
    <mergeCell ref="AA410:AD410"/>
    <mergeCell ref="B378:C378"/>
    <mergeCell ref="X378:Y378"/>
    <mergeCell ref="E388:G388"/>
    <mergeCell ref="AA387:AC387"/>
    <mergeCell ref="N389:Q389"/>
    <mergeCell ref="AC368:AE370"/>
    <mergeCell ref="E372:H372"/>
    <mergeCell ref="AA371:AD371"/>
    <mergeCell ref="B377:C377"/>
    <mergeCell ref="X377:Y377"/>
    <mergeCell ref="X368:X370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C272:AE274"/>
    <mergeCell ref="H273:J274"/>
    <mergeCell ref="E278:H278"/>
    <mergeCell ref="AA278:AD278"/>
    <mergeCell ref="E247:G247"/>
    <mergeCell ref="N249:Q249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E231:H231"/>
    <mergeCell ref="AA231:AD231"/>
    <mergeCell ref="X237:Y237"/>
    <mergeCell ref="X239:Y239"/>
    <mergeCell ref="X112:Y112"/>
    <mergeCell ref="E121:G121"/>
    <mergeCell ref="AA121:AC121"/>
    <mergeCell ref="N123:Q123"/>
    <mergeCell ref="E105:H105"/>
    <mergeCell ref="AA105:AD105"/>
    <mergeCell ref="B111:C111"/>
    <mergeCell ref="X111:Y111"/>
    <mergeCell ref="AJ204:AM204"/>
    <mergeCell ref="B193:C193"/>
    <mergeCell ref="X193:Y193"/>
    <mergeCell ref="B145:C145"/>
    <mergeCell ref="X145:Y145"/>
    <mergeCell ref="E153:G153"/>
    <mergeCell ref="B192:C192"/>
    <mergeCell ref="AA153:AC153"/>
    <mergeCell ref="N155:Q155"/>
    <mergeCell ref="AJ155:AM155"/>
    <mergeCell ref="B61:C61"/>
    <mergeCell ref="X61:Y61"/>
    <mergeCell ref="E69:G69"/>
    <mergeCell ref="AA69:AC69"/>
    <mergeCell ref="N71:Q71"/>
    <mergeCell ref="AK784:AM784"/>
    <mergeCell ref="AK873:AM873"/>
    <mergeCell ref="B14:C14"/>
    <mergeCell ref="X14:Y14"/>
    <mergeCell ref="AJ26:AM26"/>
    <mergeCell ref="X59:Y59"/>
    <mergeCell ref="B60:C60"/>
    <mergeCell ref="B15:C15"/>
    <mergeCell ref="AJ123:AM123"/>
    <mergeCell ref="AC99:AE101"/>
    <mergeCell ref="H100:J101"/>
    <mergeCell ref="AJ71:AM71"/>
    <mergeCell ref="H132:J133"/>
    <mergeCell ref="AA132:AC133"/>
    <mergeCell ref="E137:H137"/>
    <mergeCell ref="AA137:AD137"/>
    <mergeCell ref="X143:Y143"/>
    <mergeCell ref="B144:C144"/>
    <mergeCell ref="B112:C112"/>
    <mergeCell ref="AC2:AE4"/>
    <mergeCell ref="H3:J4"/>
    <mergeCell ref="E8:H8"/>
    <mergeCell ref="AA8:AD8"/>
    <mergeCell ref="H48:J49"/>
    <mergeCell ref="AA48:AC49"/>
    <mergeCell ref="O8:Q8"/>
    <mergeCell ref="E53:H53"/>
    <mergeCell ref="AA53:AD53"/>
    <mergeCell ref="X15:Y15"/>
    <mergeCell ref="E24:G24"/>
    <mergeCell ref="AA24:AC24"/>
    <mergeCell ref="N26:Q26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COMPROBANTE DE PAGO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2023-11-16T14:22:28Z</cp:lastPrinted>
  <dcterms:created xsi:type="dcterms:W3CDTF">2022-12-25T20:52:30Z</dcterms:created>
  <dcterms:modified xsi:type="dcterms:W3CDTF">2023-11-17T14:57:26Z</dcterms:modified>
</cp:coreProperties>
</file>