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587BBD5-29C2-4F81-8D20-34794F37F107}" xr6:coauthVersionLast="47" xr6:coauthVersionMax="47" xr10:uidLastSave="{00000000-0000-0000-0000-000000000000}"/>
  <bookViews>
    <workbookView xWindow="-120" yWindow="-120" windowWidth="20730" windowHeight="11040" tabRatio="565" firstSheet="4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83" i="13" l="1"/>
  <c r="C673" i="13" s="1"/>
  <c r="H709" i="2"/>
  <c r="C688" i="2" s="1"/>
  <c r="C736" i="1"/>
  <c r="R717" i="5"/>
  <c r="C710" i="5" s="1"/>
  <c r="R745" i="3"/>
  <c r="C740" i="3" s="1"/>
  <c r="R727" i="22"/>
  <c r="C720" i="22" s="1"/>
  <c r="R720" i="4"/>
  <c r="C714" i="4" s="1"/>
  <c r="R726" i="6"/>
  <c r="C716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8" i="22" s="1"/>
  <c r="C933" i="22"/>
  <c r="C936" i="22" s="1"/>
  <c r="X894" i="22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B940" i="22" l="1"/>
  <c r="X942" i="22"/>
  <c r="Y942" i="22"/>
  <c r="Y961" i="22" s="1"/>
  <c r="Y937" i="22" s="1"/>
  <c r="Y933" i="22"/>
  <c r="Y936" i="22" s="1"/>
  <c r="Y938" i="22" s="1"/>
  <c r="C981" i="22" s="1"/>
  <c r="C984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C1008" i="22" s="1"/>
  <c r="C985" i="22" s="1"/>
  <c r="C986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89" i="22" l="1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s="1"/>
  <c r="C702" i="13" l="1"/>
  <c r="C705" i="13" s="1"/>
  <c r="Y657" i="13"/>
  <c r="Y660" i="13" s="1"/>
  <c r="Y665" i="13"/>
  <c r="Y684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B756" i="13"/>
  <c r="Y750" i="13"/>
  <c r="Y753" i="13" s="1"/>
  <c r="X758" i="13"/>
  <c r="C795" i="13" l="1"/>
  <c r="C798" i="13" s="1"/>
  <c r="Y755" i="13"/>
  <c r="C804" i="13" s="1"/>
  <c r="C823" i="13" s="1"/>
  <c r="C799" i="13" s="1"/>
  <c r="C800" i="13" s="1"/>
  <c r="X756" i="13" l="1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5" i="5"/>
  <c r="Y1027" i="5" s="1"/>
  <c r="R1035" i="5"/>
  <c r="C1027" i="5" s="1"/>
  <c r="AD1033" i="5"/>
  <c r="Y1018" i="5" s="1"/>
  <c r="H1033" i="5"/>
  <c r="C1018" i="5" s="1"/>
  <c r="AN990" i="5"/>
  <c r="Y981" i="5" s="1"/>
  <c r="R990" i="5"/>
  <c r="C981" i="5" s="1"/>
  <c r="AD988" i="5"/>
  <c r="Y973" i="5" s="1"/>
  <c r="H988" i="5"/>
  <c r="C973" i="5" s="1"/>
  <c r="B980" i="5"/>
  <c r="AN942" i="5"/>
  <c r="Y934" i="5" s="1"/>
  <c r="R942" i="5"/>
  <c r="C934" i="5" s="1"/>
  <c r="AD940" i="5"/>
  <c r="Y925" i="5" s="1"/>
  <c r="H940" i="5"/>
  <c r="C925" i="5" s="1"/>
  <c r="AN897" i="5"/>
  <c r="Y888" i="5" s="1"/>
  <c r="R897" i="5"/>
  <c r="C888" i="5" s="1"/>
  <c r="AD895" i="5"/>
  <c r="Y880" i="5" s="1"/>
  <c r="H895" i="5"/>
  <c r="C880" i="5" s="1"/>
  <c r="B887" i="5"/>
  <c r="AN848" i="5"/>
  <c r="Y840" i="5" s="1"/>
  <c r="R848" i="5"/>
  <c r="C840" i="5" s="1"/>
  <c r="AD846" i="5"/>
  <c r="Y831" i="5" s="1"/>
  <c r="H846" i="5"/>
  <c r="C831" i="5" s="1"/>
  <c r="AN803" i="5"/>
  <c r="Y794" i="5" s="1"/>
  <c r="R803" i="5"/>
  <c r="C794" i="5" s="1"/>
  <c r="AD801" i="5"/>
  <c r="Y786" i="5" s="1"/>
  <c r="H801" i="5"/>
  <c r="C786" i="5" s="1"/>
  <c r="B793" i="5"/>
  <c r="AN755" i="5"/>
  <c r="Y747" i="5" s="1"/>
  <c r="R755" i="5"/>
  <c r="C747" i="5" s="1"/>
  <c r="AD753" i="5"/>
  <c r="Y738" i="5" s="1"/>
  <c r="H753" i="5"/>
  <c r="C738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2" i="5"/>
  <c r="C719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7" i="5"/>
  <c r="C740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19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6" i="5"/>
  <c r="C746" i="5"/>
  <c r="C765" i="5" s="1"/>
  <c r="C741" i="5" s="1"/>
  <c r="C742" i="5" s="1"/>
  <c r="Y746" i="5" s="1"/>
  <c r="Y765" i="5" s="1"/>
  <c r="Y741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7" i="5"/>
  <c r="Y740" i="5" s="1"/>
  <c r="Y742" i="5" s="1"/>
  <c r="B744" i="5"/>
  <c r="X746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3" i="5"/>
  <c r="C812" i="5" s="1"/>
  <c r="C789" i="5" s="1"/>
  <c r="C947" i="11"/>
  <c r="C950" i="11" s="1"/>
  <c r="C952" i="11" s="1"/>
  <c r="X743" i="5"/>
  <c r="C785" i="5"/>
  <c r="C788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701" i="6"/>
  <c r="C754" i="6" s="1"/>
  <c r="C773" i="6" s="1"/>
  <c r="C749" i="6" s="1"/>
  <c r="C750" i="6" s="1"/>
  <c r="C732" i="2"/>
  <c r="C735" i="2" s="1"/>
  <c r="Y687" i="2"/>
  <c r="Y690" i="2" s="1"/>
  <c r="C467" i="1"/>
  <c r="B468" i="1" s="1"/>
  <c r="C790" i="5"/>
  <c r="X793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702" i="6"/>
  <c r="Y695" i="2"/>
  <c r="Y714" i="2" s="1"/>
  <c r="Y691" i="2" s="1"/>
  <c r="Y692" i="2" s="1"/>
  <c r="B741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3" i="5"/>
  <c r="Y812" i="5" s="1"/>
  <c r="Y789" i="5" s="1"/>
  <c r="Y785" i="5"/>
  <c r="Y788" i="5" s="1"/>
  <c r="B791" i="5"/>
  <c r="C830" i="5"/>
  <c r="C833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98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90" i="5"/>
  <c r="B839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X747" i="6" l="1"/>
  <c r="Y732" i="2"/>
  <c r="C788" i="2" s="1"/>
  <c r="C807" i="2" s="1"/>
  <c r="C784" i="2" s="1"/>
  <c r="X741" i="2"/>
  <c r="B739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1" i="5"/>
  <c r="C839" i="5"/>
  <c r="C858" i="5" s="1"/>
  <c r="C834" i="5" s="1"/>
  <c r="C835" i="5" s="1"/>
  <c r="Y839" i="5" s="1"/>
  <c r="Y858" i="5" s="1"/>
  <c r="Y834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30" i="5"/>
  <c r="Y833" i="5" s="1"/>
  <c r="Y835" i="5" s="1"/>
  <c r="C887" i="5" s="1"/>
  <c r="C906" i="5" s="1"/>
  <c r="C883" i="5" s="1"/>
  <c r="X839" i="5"/>
  <c r="B837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9" i="5"/>
  <c r="C882" i="5" s="1"/>
  <c r="C884" i="5" s="1"/>
  <c r="X887" i="5" s="1"/>
  <c r="X836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4" i="5"/>
  <c r="C927" i="5" s="1"/>
  <c r="Y879" i="5"/>
  <c r="Y882" i="5" s="1"/>
  <c r="B961" i="8"/>
  <c r="Y887" i="5"/>
  <c r="Y906" i="5" s="1"/>
  <c r="Y883" i="5" s="1"/>
  <c r="B885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4" i="5"/>
  <c r="C933" i="5" s="1"/>
  <c r="C952" i="5" s="1"/>
  <c r="C928" i="5" s="1"/>
  <c r="C929" i="5" s="1"/>
  <c r="Y933" i="5" s="1"/>
  <c r="Y952" i="5" s="1"/>
  <c r="Y928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5" i="5"/>
  <c r="X840" i="6"/>
  <c r="C887" i="6"/>
  <c r="C890" i="6" s="1"/>
  <c r="C895" i="6"/>
  <c r="C914" i="6" s="1"/>
  <c r="C891" i="6" s="1"/>
  <c r="B933" i="5"/>
  <c r="Y955" i="8"/>
  <c r="Y957" i="8" s="1"/>
  <c r="Y924" i="5"/>
  <c r="C980" i="5" s="1"/>
  <c r="C999" i="5" s="1"/>
  <c r="C976" i="5" s="1"/>
  <c r="X933" i="5"/>
  <c r="B931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92" i="6"/>
  <c r="Y927" i="5"/>
  <c r="Y929" i="5" s="1"/>
  <c r="C972" i="5" s="1"/>
  <c r="C975" i="5" s="1"/>
  <c r="C977" i="5" s="1"/>
  <c r="Y972" i="5" s="1"/>
  <c r="Y975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0" i="5"/>
  <c r="B978" i="5"/>
  <c r="C1017" i="5"/>
  <c r="C1020" i="5" s="1"/>
  <c r="Y980" i="5"/>
  <c r="Y999" i="5" s="1"/>
  <c r="Y976" i="5" s="1"/>
  <c r="Y977" i="5" s="1"/>
  <c r="X980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6" i="5"/>
  <c r="C1045" i="5" s="1"/>
  <c r="C1021" i="5" s="1"/>
  <c r="C1022" i="5" s="1"/>
  <c r="X978" i="5"/>
  <c r="B1026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6" i="5"/>
  <c r="Y1045" i="5" s="1"/>
  <c r="Y1021" i="5" s="1"/>
  <c r="Y1017" i="5"/>
  <c r="Y1020" i="5" s="1"/>
  <c r="B1024" i="5"/>
  <c r="X1026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2" i="5"/>
  <c r="X1023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8" i="6"/>
  <c r="C1007" i="6" s="1"/>
  <c r="C984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6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4" i="6"/>
  <c r="C1053" i="6" s="1"/>
  <c r="C1029" i="6" s="1"/>
  <c r="C1030" i="6" s="1"/>
  <c r="B1032" i="6" s="1"/>
  <c r="B1034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C1001" i="1"/>
  <c r="C1020" i="1" s="1"/>
  <c r="C997" i="1" s="1"/>
  <c r="B246" i="3"/>
  <c r="Y248" i="3"/>
  <c r="Y267" i="3" s="1"/>
  <c r="Y243" i="3" s="1"/>
  <c r="X248" i="3"/>
  <c r="Y242" i="3"/>
  <c r="C993" i="1" l="1"/>
  <c r="C996" i="1" s="1"/>
  <c r="X951" i="1"/>
  <c r="C998" i="1"/>
  <c r="B999" i="1" s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/>
  <c r="C793" i="3" s="1"/>
  <c r="C769" i="3" s="1"/>
  <c r="C770" i="3" s="1"/>
  <c r="Y765" i="3" s="1"/>
  <c r="X730" i="3" l="1"/>
  <c r="Y774" i="3"/>
  <c r="Y793" i="3" s="1"/>
  <c r="Y769" i="3" s="1"/>
  <c r="B772" i="3"/>
  <c r="X774" i="3"/>
  <c r="Y768" i="3"/>
  <c r="C821" i="3"/>
  <c r="C840" i="3" s="1"/>
  <c r="C817" i="3" s="1"/>
  <c r="Y770" i="3" l="1"/>
  <c r="X771" i="3" s="1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Y792" i="4" s="1"/>
  <c r="C832" i="4"/>
  <c r="C835" i="4" s="1"/>
  <c r="B841" i="4" l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<sst xmlns="http://schemas.openxmlformats.org/spreadsheetml/2006/main" count="27682" uniqueCount="1359">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</sst>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33" fillId="0" borderId="5" xfId="0" applyFont="1" applyBorder="1" applyAlignment="1">
      <alignment horizont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9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6" t="s">
        <v>28</v>
      </c>
      <c r="I477" s="196"/>
      <c r="J477" s="196"/>
      <c r="V477" s="17"/>
      <c r="AC477" s="195"/>
      <c r="AD477" s="195"/>
      <c r="AE477" s="195"/>
    </row>
    <row r="478" spans="8:31">
      <c r="H478" s="196"/>
      <c r="I478" s="196"/>
      <c r="J478" s="196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6" t="s">
        <v>28</v>
      </c>
      <c r="I576" s="196"/>
      <c r="J576" s="196"/>
      <c r="V576" s="17"/>
      <c r="AC576" s="195"/>
      <c r="AD576" s="195"/>
      <c r="AE576" s="195"/>
    </row>
    <row r="577" spans="2:41">
      <c r="H577" s="196"/>
      <c r="I577" s="196"/>
      <c r="J577" s="196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202" t="s">
        <v>28</v>
      </c>
      <c r="I669" s="202"/>
      <c r="J669" s="202"/>
      <c r="V669" s="17"/>
      <c r="AC669" s="195"/>
      <c r="AD669" s="195"/>
      <c r="AE669" s="195"/>
    </row>
    <row r="670" spans="8:31">
      <c r="H670" s="202"/>
      <c r="I670" s="202"/>
      <c r="J670" s="202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6" t="s">
        <v>28</v>
      </c>
      <c r="I755" s="196"/>
      <c r="J755" s="196"/>
      <c r="V755" s="17"/>
      <c r="AC755" s="195"/>
      <c r="AD755" s="195"/>
      <c r="AE755" s="195"/>
    </row>
    <row r="756" spans="2:41">
      <c r="H756" s="196"/>
      <c r="I756" s="196"/>
      <c r="J756" s="196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6" t="s">
        <v>28</v>
      </c>
      <c r="I848" s="196"/>
      <c r="J848" s="196"/>
      <c r="V848" s="17"/>
      <c r="AC848" s="195"/>
      <c r="AD848" s="195"/>
      <c r="AE848" s="195"/>
    </row>
    <row r="849" spans="2:41">
      <c r="H849" s="196"/>
      <c r="I849" s="196"/>
      <c r="J849" s="196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6" t="s">
        <v>28</v>
      </c>
      <c r="I942" s="196"/>
      <c r="J942" s="196"/>
      <c r="V942" s="17"/>
      <c r="AC942" s="195"/>
      <c r="AD942" s="195"/>
      <c r="AE942" s="195"/>
    </row>
    <row r="943" spans="8:31">
      <c r="H943" s="196"/>
      <c r="I943" s="196"/>
      <c r="J943" s="196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>
      <c r="H1036" s="196"/>
      <c r="I1036" s="196"/>
      <c r="J1036" s="196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J717" zoomScale="89" zoomScaleNormal="89" workbookViewId="0">
      <selection activeCell="N720" sqref="N720:S73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6"/>
      <c r="AB373" s="106"/>
      <c r="AC373" s="203" t="s">
        <v>29</v>
      </c>
      <c r="AD373" s="203"/>
      <c r="AE373" s="203"/>
    </row>
    <row r="374" spans="2:41">
      <c r="V374" s="17"/>
      <c r="AA374" s="106"/>
      <c r="AB374" s="106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>
      <c r="H412" s="76"/>
      <c r="I412" s="76"/>
      <c r="J412" s="76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9" t="str">
        <f>IF(C421&lt;0,"NO PAGAR","COBRAR'")</f>
        <v>COBRAR'</v>
      </c>
      <c r="C423" s="19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9" t="str">
        <f>IF(C505&lt;0,"NO PAGAR","COBRAR'")</f>
        <v>COBRAR'</v>
      </c>
      <c r="C507" s="19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>
      <c r="H547" s="76"/>
      <c r="I547" s="76"/>
      <c r="J547" s="76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>
      <c r="H628" s="76"/>
      <c r="I628" s="76"/>
      <c r="J628" s="76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>
      <c r="H668" s="76"/>
      <c r="I668" s="76"/>
      <c r="J668" s="76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>
      <c r="H716" s="76"/>
      <c r="I716" s="76"/>
      <c r="J716" s="76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1115.3899999999999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-1115.3899999999999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1115.3899999999999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>
      <c r="H754" s="76"/>
      <c r="I754" s="76"/>
      <c r="J754" s="76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IF(B1558="PAGADO",0,C763)</f>
        <v>-1115.3899999999999</v>
      </c>
      <c r="AA758" s="197" t="s">
        <v>20</v>
      </c>
      <c r="AB758" s="197"/>
      <c r="AC758" s="197"/>
      <c r="AD758" s="197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1115.3899999999999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1315.3899999999999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-1115.3899999999999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-1315.3899999999999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NO PAGAR</v>
      </c>
      <c r="Y764" s="19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9" t="str">
        <f>IF(C763&lt;0,"NO PAGAR","COBRAR'")</f>
        <v>NO PAGAR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1115.3899999999999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1115.3899999999999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1115.3899999999999</v>
      </c>
      <c r="D786" t="s">
        <v>22</v>
      </c>
      <c r="E786" t="s">
        <v>21</v>
      </c>
      <c r="V786" s="17"/>
      <c r="X786" s="15" t="s">
        <v>18</v>
      </c>
      <c r="Y786" s="16">
        <f>SUM(Y767:Y785)</f>
        <v>1315.3899999999999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5" t="s">
        <v>29</v>
      </c>
      <c r="AD800" s="195"/>
      <c r="AE800" s="195"/>
    </row>
    <row r="801" spans="2:41" ht="15" customHeight="1">
      <c r="H801" s="76" t="s">
        <v>28</v>
      </c>
      <c r="I801" s="76"/>
      <c r="J801" s="76"/>
      <c r="V801" s="17"/>
      <c r="AC801" s="195"/>
      <c r="AD801" s="195"/>
      <c r="AE801" s="195"/>
    </row>
    <row r="802" spans="2:41" ht="15" customHeight="1">
      <c r="H802" s="76"/>
      <c r="I802" s="76"/>
      <c r="J802" s="76"/>
      <c r="V802" s="17"/>
      <c r="AC802" s="195"/>
      <c r="AD802" s="195"/>
      <c r="AE802" s="195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-1315.3899999999999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-1115.3899999999999</v>
      </c>
      <c r="AA806" s="197" t="s">
        <v>20</v>
      </c>
      <c r="AB806" s="197"/>
      <c r="AC806" s="197"/>
      <c r="AD806" s="19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1115.3899999999999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1115.3899999999999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-1115.3899999999999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-1115.3899999999999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8" t="str">
        <f>IF(C811&lt;0,"NO PAGAR","COBRAR")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tr">
        <f>IF(Y811&lt;0,"NO PAGAR","COBRAR")</f>
        <v>NO PAGAR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1115.3899999999999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1115.3899999999999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1115.3899999999999</v>
      </c>
      <c r="V833" s="17"/>
      <c r="X833" s="15" t="s">
        <v>18</v>
      </c>
      <c r="Y833" s="16">
        <f>SUM(Y814:Y832)</f>
        <v>1115.3899999999999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>
      <c r="H847" s="76"/>
      <c r="I847" s="76"/>
      <c r="J847" s="76"/>
      <c r="V847" s="17"/>
      <c r="AA847" s="196"/>
      <c r="AB847" s="196"/>
      <c r="AC847" s="196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-1115.3899999999999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-1115.3899999999999</v>
      </c>
      <c r="AA851" s="197" t="s">
        <v>20</v>
      </c>
      <c r="AB851" s="197"/>
      <c r="AC851" s="197"/>
      <c r="AD851" s="19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1115.3899999999999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1115.3899999999999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-1115.3899999999999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-1115.3899999999999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9" t="str">
        <f>IF(Y856&lt;0,"NO PAGAR","COBRAR'")</f>
        <v>NO PAGAR</v>
      </c>
      <c r="Y857" s="19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9" t="str">
        <f>IF(C856&lt;0,"NO PAGAR","COBRAR'")</f>
        <v>NO PAGAR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1115.3899999999999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1115.3899999999999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1115.3899999999999</v>
      </c>
      <c r="D879" t="s">
        <v>22</v>
      </c>
      <c r="E879" t="s">
        <v>21</v>
      </c>
      <c r="V879" s="17"/>
      <c r="X879" s="15" t="s">
        <v>18</v>
      </c>
      <c r="Y879" s="16">
        <f>SUM(Y860:Y878)</f>
        <v>1115.3899999999999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5" t="s">
        <v>29</v>
      </c>
      <c r="AD894" s="195"/>
      <c r="AE894" s="195"/>
    </row>
    <row r="895" spans="8:31" ht="15" customHeight="1">
      <c r="H895" s="76" t="s">
        <v>28</v>
      </c>
      <c r="I895" s="76"/>
      <c r="J895" s="76"/>
      <c r="V895" s="17"/>
      <c r="AC895" s="195"/>
      <c r="AD895" s="195"/>
      <c r="AE895" s="195"/>
    </row>
    <row r="896" spans="8:31" ht="15" customHeight="1">
      <c r="H896" s="76"/>
      <c r="I896" s="76"/>
      <c r="J896" s="76"/>
      <c r="V896" s="17"/>
      <c r="AC896" s="195"/>
      <c r="AD896" s="195"/>
      <c r="AE896" s="195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-1115.3899999999999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-1115.3899999999999</v>
      </c>
      <c r="AA900" s="197" t="s">
        <v>20</v>
      </c>
      <c r="AB900" s="197"/>
      <c r="AC900" s="197"/>
      <c r="AD900" s="197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1115.3899999999999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1115.3899999999999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-1115.3899999999999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-1115.3899999999999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8" t="str">
        <f>IF(C905&lt;0,"NO PAGAR","COBRAR")</f>
        <v>NO PAGAR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tr">
        <f>IF(Y905&lt;0,"NO PAGAR","COBRAR")</f>
        <v>NO PAGAR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1115.3899999999999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1115.3899999999999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1115.3899999999999</v>
      </c>
      <c r="V927" s="17"/>
      <c r="X927" s="15" t="s">
        <v>18</v>
      </c>
      <c r="Y927" s="16">
        <f>SUM(Y908:Y926)</f>
        <v>1115.3899999999999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>
      <c r="H941" s="76"/>
      <c r="I941" s="76"/>
      <c r="J941" s="76"/>
      <c r="V941" s="17"/>
      <c r="AA941" s="196"/>
      <c r="AB941" s="196"/>
      <c r="AC941" s="196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-1115.3899999999999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-1115.3899999999999</v>
      </c>
      <c r="AA945" s="197" t="s">
        <v>20</v>
      </c>
      <c r="AB945" s="197"/>
      <c r="AC945" s="197"/>
      <c r="AD945" s="197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1115.3899999999999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1115.3899999999999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-1115.3899999999999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-1115.3899999999999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9" t="str">
        <f>IF(Y950&lt;0,"NO PAGAR","COBRAR'")</f>
        <v>NO PAGAR</v>
      </c>
      <c r="Y951" s="19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9" t="str">
        <f>IF(C950&lt;0,"NO PAGAR","COBRAR'")</f>
        <v>NO PAGAR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1115.3899999999999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1115.3899999999999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1115.3899999999999</v>
      </c>
      <c r="D973" t="s">
        <v>22</v>
      </c>
      <c r="E973" t="s">
        <v>21</v>
      </c>
      <c r="V973" s="17"/>
      <c r="X973" s="15" t="s">
        <v>18</v>
      </c>
      <c r="Y973" s="16">
        <f>SUM(Y954:Y972)</f>
        <v>1115.3899999999999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5" t="s">
        <v>29</v>
      </c>
      <c r="AD987" s="195"/>
      <c r="AE987" s="195"/>
    </row>
    <row r="988" spans="2:31" ht="15" customHeight="1">
      <c r="H988" s="76" t="s">
        <v>28</v>
      </c>
      <c r="I988" s="76"/>
      <c r="J988" s="76"/>
      <c r="V988" s="17"/>
      <c r="AC988" s="195"/>
      <c r="AD988" s="195"/>
      <c r="AE988" s="195"/>
    </row>
    <row r="989" spans="2:31" ht="15" customHeight="1">
      <c r="H989" s="76"/>
      <c r="I989" s="76"/>
      <c r="J989" s="76"/>
      <c r="V989" s="17"/>
      <c r="AC989" s="195"/>
      <c r="AD989" s="195"/>
      <c r="AE989" s="195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-1115.3899999999999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-1115.3899999999999</v>
      </c>
      <c r="AA993" s="197" t="s">
        <v>20</v>
      </c>
      <c r="AB993" s="197"/>
      <c r="AC993" s="197"/>
      <c r="AD993" s="19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1115.3899999999999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1115.3899999999999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-1115.3899999999999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-1115.3899999999999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8" t="str">
        <f>IF(C998&lt;0,"NO PAGAR","COBRAR")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tr">
        <f>IF(Y998&lt;0,"NO PAGAR","COBRAR")</f>
        <v>NO PAGAR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1115.3899999999999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1115.3899999999999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1115.3899999999999</v>
      </c>
      <c r="V1020" s="17"/>
      <c r="X1020" s="15" t="s">
        <v>18</v>
      </c>
      <c r="Y1020" s="16">
        <f>SUM(Y1001:Y1019)</f>
        <v>1115.3899999999999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>
      <c r="H1034" s="76"/>
      <c r="I1034" s="76"/>
      <c r="J1034" s="76"/>
      <c r="V1034" s="17"/>
      <c r="AA1034" s="196"/>
      <c r="AB1034" s="196"/>
      <c r="AC1034" s="196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-1115.3899999999999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-1115.3899999999999</v>
      </c>
      <c r="AA1038" s="197" t="s">
        <v>20</v>
      </c>
      <c r="AB1038" s="197"/>
      <c r="AC1038" s="197"/>
      <c r="AD1038" s="197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1115.3899999999999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1115.3899999999999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-1115.3899999999999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-1115.3899999999999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9" t="str">
        <f>IF(Y1043&lt;0,"NO PAGAR","COBRAR'")</f>
        <v>NO PAGAR</v>
      </c>
      <c r="Y1044" s="19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9" t="str">
        <f>IF(C1043&lt;0,"NO PAGAR","COBRAR'")</f>
        <v>NO PAGAR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1115.3899999999999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1115.3899999999999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1115.3899999999999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1115.3899999999999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D697" zoomScale="80" zoomScaleNormal="80" zoomScalePageLayoutView="118" workbookViewId="0">
      <selection activeCell="N687" sqref="N687:T71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6" t="s">
        <v>28</v>
      </c>
      <c r="I171" s="196"/>
      <c r="J171" s="196"/>
      <c r="V171" s="17"/>
      <c r="AC171" s="195"/>
      <c r="AD171" s="195"/>
      <c r="AE171" s="195"/>
    </row>
    <row r="172" spans="2:31">
      <c r="H172" s="196"/>
      <c r="I172" s="196"/>
      <c r="J172" s="196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9" t="str">
        <f>IF(C226&lt;0,"NO PAGAR","COBRAR'")</f>
        <v>NO PAGAR</v>
      </c>
      <c r="C228" s="19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6" t="s">
        <v>28</v>
      </c>
      <c r="I263" s="196"/>
      <c r="J263" s="196"/>
      <c r="V263" s="17"/>
      <c r="AC263" s="195"/>
      <c r="AD263" s="195"/>
      <c r="AE263" s="195"/>
    </row>
    <row r="264" spans="2:41">
      <c r="H264" s="196"/>
      <c r="I264" s="196"/>
      <c r="J264" s="196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9" t="s">
        <v>64</v>
      </c>
      <c r="AC358" s="203" t="s">
        <v>29</v>
      </c>
      <c r="AD358" s="203"/>
      <c r="AE358" s="203"/>
    </row>
    <row r="359" spans="2:41">
      <c r="V359" s="17"/>
      <c r="X359" s="209"/>
      <c r="AC359" s="203"/>
      <c r="AD359" s="203"/>
      <c r="AE359" s="203"/>
    </row>
    <row r="360" spans="2:41" ht="23.25">
      <c r="B360" s="22" t="s">
        <v>64</v>
      </c>
      <c r="V360" s="17"/>
      <c r="X360" s="209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6" t="s">
        <v>31</v>
      </c>
      <c r="AB394" s="196"/>
      <c r="AC394" s="196"/>
    </row>
    <row r="395" spans="1:43" ht="15" customHeight="1">
      <c r="H395" s="76"/>
      <c r="I395" s="76"/>
      <c r="J395" s="76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9" t="str">
        <f>IF(C404&lt;0,"NO PAGAR","COBRAR'")</f>
        <v>NO PAGAR</v>
      </c>
      <c r="C406" s="19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>
      <c r="H472" s="76"/>
      <c r="J472" s="7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6" t="s">
        <v>28</v>
      </c>
      <c r="J515" s="76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6" t="s">
        <v>28</v>
      </c>
      <c r="J597" s="76"/>
      <c r="V597" s="17"/>
      <c r="AC597" s="195"/>
      <c r="AD597" s="195"/>
      <c r="AE597" s="195"/>
    </row>
    <row r="598" spans="2:41" ht="15" customHeight="1">
      <c r="H598" s="76"/>
      <c r="J598" s="76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>
      <c r="H643" s="76"/>
      <c r="J643" s="76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9" t="str">
        <f>IF(C650&lt;0,"NO PAGAR","COBRAR'")</f>
        <v>NO PAGAR</v>
      </c>
      <c r="C652" s="199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5" t="s">
        <v>29</v>
      </c>
      <c r="AD684" s="195"/>
      <c r="AE684" s="195"/>
    </row>
    <row r="685" spans="2:41" ht="23.25" customHeight="1">
      <c r="H685" s="76" t="s">
        <v>28</v>
      </c>
      <c r="J685" s="76"/>
      <c r="V685" s="17"/>
      <c r="AC685" s="195"/>
      <c r="AD685" s="195"/>
      <c r="AE685" s="195"/>
    </row>
    <row r="686" spans="2:41" ht="23.25">
      <c r="B686" s="22" t="s">
        <v>69</v>
      </c>
      <c r="V686" s="17"/>
      <c r="X686" s="22" t="s">
        <v>69</v>
      </c>
    </row>
    <row r="687" spans="2:41" ht="23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20</v>
      </c>
      <c r="AB687" s="197"/>
      <c r="AC687" s="197"/>
      <c r="AD687" s="197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0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2276.4252550000019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-2276.4252550000019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6.25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0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2276.4252550000019</v>
      </c>
    </row>
    <row r="715" spans="2:41">
      <c r="F715" s="1" t="s">
        <v>19</v>
      </c>
      <c r="V715" s="17"/>
      <c r="Z715" t="s">
        <v>22</v>
      </c>
      <c r="AA715" t="s">
        <v>21</v>
      </c>
    </row>
    <row r="716" spans="2:41">
      <c r="E716" s="1"/>
      <c r="V716" s="17"/>
      <c r="AA716" s="1" t="s">
        <v>19</v>
      </c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>
      <c r="H728" s="76"/>
      <c r="I728" s="76"/>
      <c r="J728" s="76"/>
      <c r="V728" s="17"/>
      <c r="AA728" s="196"/>
      <c r="AB728" s="196"/>
      <c r="AC728" s="196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7" t="s">
        <v>20</v>
      </c>
      <c r="F732" s="197"/>
      <c r="G732" s="197"/>
      <c r="H732" s="197"/>
      <c r="V732" s="17"/>
      <c r="X732" s="23" t="s">
        <v>32</v>
      </c>
      <c r="Y732" s="20">
        <f>IF(B1532="PAGADO",0,C737)</f>
        <v>-2276.4252550000019</v>
      </c>
      <c r="AA732" s="197" t="s">
        <v>20</v>
      </c>
      <c r="AB732" s="197"/>
      <c r="AC732" s="197"/>
      <c r="AD732" s="197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2276.4252550000019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2276.4252550000019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-2276.4252550000019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-2276.4252550000019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9" t="str">
        <f>IF(Y737&lt;0,"NO PAGAR","COBRAR'")</f>
        <v>NO PAGAR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9" t="str">
        <f>IF(C737&lt;0,"NO PAGAR","COBRAR'")</f>
        <v>NO PAGAR</v>
      </c>
      <c r="C739" s="19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2276.4252550000019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2276.4252550000019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2276.4252550000019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2276.4252550000019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5" t="s">
        <v>29</v>
      </c>
      <c r="AD774" s="195"/>
      <c r="AE774" s="195"/>
    </row>
    <row r="775" spans="2:41" ht="15" customHeight="1">
      <c r="H775" s="76" t="s">
        <v>28</v>
      </c>
      <c r="I775" s="76"/>
      <c r="J775" s="76"/>
      <c r="V775" s="17"/>
      <c r="AC775" s="195"/>
      <c r="AD775" s="195"/>
      <c r="AE775" s="195"/>
    </row>
    <row r="776" spans="2:41" ht="15" customHeight="1">
      <c r="H776" s="76"/>
      <c r="I776" s="76"/>
      <c r="J776" s="76"/>
      <c r="V776" s="17"/>
      <c r="AC776" s="195"/>
      <c r="AD776" s="195"/>
      <c r="AE776" s="195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-2276.4252550000019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-2276.4252550000019</v>
      </c>
      <c r="AA780" s="197" t="s">
        <v>20</v>
      </c>
      <c r="AB780" s="197"/>
      <c r="AC780" s="197"/>
      <c r="AD780" s="197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2276.4252550000019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2276.4252550000019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-2276.4252550000019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-2276.4252550000019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8" t="str">
        <f>IF(C785&lt;0,"NO PAGAR","COBRAR")</f>
        <v>NO PAGAR</v>
      </c>
      <c r="C786" s="19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8" t="str">
        <f>IF(Y785&lt;0,"NO PAGAR","COBRAR")</f>
        <v>NO PAGAR</v>
      </c>
      <c r="Y786" s="19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2276.4252550000019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2276.4252550000019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2276.4252550000019</v>
      </c>
      <c r="V807" s="17"/>
      <c r="X807" s="15" t="s">
        <v>18</v>
      </c>
      <c r="Y807" s="16">
        <f>SUM(Y788:Y806)</f>
        <v>2276.4252550000019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>
      <c r="H821" s="76"/>
      <c r="I821" s="76"/>
      <c r="J821" s="76"/>
      <c r="V821" s="17"/>
      <c r="AA821" s="196"/>
      <c r="AB821" s="196"/>
      <c r="AC821" s="196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-2276.4252550000019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-2276.4252550000019</v>
      </c>
      <c r="AA825" s="197" t="s">
        <v>20</v>
      </c>
      <c r="AB825" s="197"/>
      <c r="AC825" s="197"/>
      <c r="AD825" s="197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2276.4252550000019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2276.4252550000019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-2276.4252550000019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-2276.4252550000019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9" t="str">
        <f>IF(Y830&lt;0,"NO PAGAR","COBRAR'")</f>
        <v>NO PAGAR</v>
      </c>
      <c r="Y831" s="19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9" t="str">
        <f>IF(C830&lt;0,"NO PAGAR","COBRAR'")</f>
        <v>NO PAGAR</v>
      </c>
      <c r="C832" s="19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2276.4252550000019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2276.4252550000019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2276.4252550000019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2276.4252550000019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5" t="s">
        <v>29</v>
      </c>
      <c r="AD868" s="195"/>
      <c r="AE868" s="195"/>
    </row>
    <row r="869" spans="2:41" ht="15" customHeight="1">
      <c r="H869" s="76" t="s">
        <v>28</v>
      </c>
      <c r="I869" s="76"/>
      <c r="J869" s="76"/>
      <c r="V869" s="17"/>
      <c r="AC869" s="195"/>
      <c r="AD869" s="195"/>
      <c r="AE869" s="195"/>
    </row>
    <row r="870" spans="2:41" ht="15" customHeight="1">
      <c r="H870" s="76"/>
      <c r="I870" s="76"/>
      <c r="J870" s="76"/>
      <c r="V870" s="17"/>
      <c r="AC870" s="195"/>
      <c r="AD870" s="195"/>
      <c r="AE870" s="195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-2276.4252550000019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-2276.4252550000019</v>
      </c>
      <c r="AA874" s="197" t="s">
        <v>20</v>
      </c>
      <c r="AB874" s="197"/>
      <c r="AC874" s="197"/>
      <c r="AD874" s="197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2276.4252550000019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2276.4252550000019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-2276.4252550000019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-2276.4252550000019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8" t="str">
        <f>IF(C879&lt;0,"NO PAGAR","COBRAR")</f>
        <v>NO PAGAR</v>
      </c>
      <c r="C880" s="19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8" t="str">
        <f>IF(Y879&lt;0,"NO PAGAR","COBRAR")</f>
        <v>NO PAGAR</v>
      </c>
      <c r="Y880" s="19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2276.4252550000019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2276.4252550000019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2276.4252550000019</v>
      </c>
      <c r="V901" s="17"/>
      <c r="X901" s="15" t="s">
        <v>18</v>
      </c>
      <c r="Y901" s="16">
        <f>SUM(Y882:Y900)</f>
        <v>2276.4252550000019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>
      <c r="H915" s="76"/>
      <c r="I915" s="76"/>
      <c r="J915" s="76"/>
      <c r="V915" s="17"/>
      <c r="AA915" s="196"/>
      <c r="AB915" s="196"/>
      <c r="AC915" s="196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-2276.4252550000019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-2276.4252550000019</v>
      </c>
      <c r="AA919" s="197" t="s">
        <v>20</v>
      </c>
      <c r="AB919" s="197"/>
      <c r="AC919" s="197"/>
      <c r="AD919" s="19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2276.4252550000019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2276.4252550000019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-2276.4252550000019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-2276.4252550000019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9" t="str">
        <f>IF(Y924&lt;0,"NO PAGAR","COBRAR'")</f>
        <v>NO PAGAR</v>
      </c>
      <c r="Y925" s="19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9" t="str">
        <f>IF(C924&lt;0,"NO PAGAR","COBRAR'")</f>
        <v>NO PAGAR</v>
      </c>
      <c r="C926" s="19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2276.4252550000019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2276.4252550000019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2276.4252550000019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2276.4252550000019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5" t="s">
        <v>29</v>
      </c>
      <c r="AD961" s="195"/>
      <c r="AE961" s="195"/>
    </row>
    <row r="962" spans="2:41" ht="15" customHeight="1">
      <c r="H962" s="76" t="s">
        <v>28</v>
      </c>
      <c r="I962" s="76"/>
      <c r="J962" s="76"/>
      <c r="V962" s="17"/>
      <c r="AC962" s="195"/>
      <c r="AD962" s="195"/>
      <c r="AE962" s="195"/>
    </row>
    <row r="963" spans="2:41" ht="15" customHeight="1">
      <c r="H963" s="76"/>
      <c r="I963" s="76"/>
      <c r="J963" s="76"/>
      <c r="V963" s="17"/>
      <c r="AC963" s="195"/>
      <c r="AD963" s="195"/>
      <c r="AE963" s="195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-2276.4252550000019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-2276.4252550000019</v>
      </c>
      <c r="AA967" s="197" t="s">
        <v>20</v>
      </c>
      <c r="AB967" s="197"/>
      <c r="AC967" s="197"/>
      <c r="AD967" s="197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2276.4252550000019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2276.4252550000019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-2276.4252550000019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-2276.4252550000019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8" t="str">
        <f>IF(C972&lt;0,"NO PAGAR","COBRAR")</f>
        <v>NO PAGAR</v>
      </c>
      <c r="C973" s="19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8" t="str">
        <f>IF(Y972&lt;0,"NO PAGAR","COBRAR")</f>
        <v>NO PAGAR</v>
      </c>
      <c r="Y973" s="19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2276.4252550000019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2276.4252550000019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2276.4252550000019</v>
      </c>
      <c r="V994" s="17"/>
      <c r="X994" s="15" t="s">
        <v>18</v>
      </c>
      <c r="Y994" s="16">
        <f>SUM(Y975:Y993)</f>
        <v>2276.4252550000019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>
      <c r="H1008" s="76"/>
      <c r="I1008" s="76"/>
      <c r="J1008" s="76"/>
      <c r="V1008" s="17"/>
      <c r="AA1008" s="196"/>
      <c r="AB1008" s="196"/>
      <c r="AC1008" s="196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-2276.4252550000019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-2276.4252550000019</v>
      </c>
      <c r="AA1012" s="197" t="s">
        <v>20</v>
      </c>
      <c r="AB1012" s="197"/>
      <c r="AC1012" s="197"/>
      <c r="AD1012" s="19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2276.4252550000019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2276.4252550000019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-2276.4252550000019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-2276.4252550000019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9" t="str">
        <f>IF(Y1017&lt;0,"NO PAGAR","COBRAR'")</f>
        <v>NO PAGAR</v>
      </c>
      <c r="Y1018" s="19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9" t="str">
        <f>IF(C1017&lt;0,"NO PAGAR","COBRAR'")</f>
        <v>NO PAGAR</v>
      </c>
      <c r="C1019" s="19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2276.4252550000019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2276.4252550000019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2276.4252550000019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2276.4252550000019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6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K721" zoomScale="82" zoomScaleNormal="82" workbookViewId="0">
      <selection activeCell="N724" sqref="N724:T74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6" t="s">
        <v>28</v>
      </c>
      <c r="I189" s="196"/>
      <c r="J189" s="196"/>
      <c r="V189" s="17"/>
      <c r="AC189" s="195"/>
      <c r="AD189" s="195"/>
      <c r="AE189" s="195"/>
    </row>
    <row r="190" spans="8:31">
      <c r="H190" s="196"/>
      <c r="I190" s="196"/>
      <c r="J190" s="196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6" t="s">
        <v>28</v>
      </c>
      <c r="I281" s="196"/>
      <c r="J281" s="196"/>
      <c r="V281" s="17"/>
      <c r="AC281" s="195"/>
      <c r="AD281" s="195"/>
      <c r="AE281" s="195"/>
    </row>
    <row r="282" spans="2:41">
      <c r="H282" s="196"/>
      <c r="I282" s="196"/>
      <c r="J282" s="196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09" t="s">
        <v>64</v>
      </c>
      <c r="AB376" s="203" t="s">
        <v>29</v>
      </c>
      <c r="AC376" s="203"/>
      <c r="AD376" s="203"/>
    </row>
    <row r="377" spans="2:41">
      <c r="V377" s="17"/>
      <c r="X377" s="209"/>
      <c r="AB377" s="203"/>
      <c r="AC377" s="203"/>
      <c r="AD377" s="203"/>
    </row>
    <row r="378" spans="2:41" ht="23.25">
      <c r="B378" s="22" t="s">
        <v>64</v>
      </c>
      <c r="V378" s="17"/>
      <c r="X378" s="209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6" t="s">
        <v>28</v>
      </c>
      <c r="I626" s="196"/>
      <c r="J626" s="196"/>
      <c r="V626" s="17"/>
      <c r="AC626" s="195"/>
      <c r="AD626" s="195"/>
      <c r="AE626" s="195"/>
    </row>
    <row r="627" spans="2:41">
      <c r="H627" s="196"/>
      <c r="I627" s="196"/>
      <c r="J627" s="196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6" t="s">
        <v>28</v>
      </c>
      <c r="I719" s="196"/>
      <c r="J719" s="196"/>
      <c r="V719" s="17"/>
      <c r="AC719" s="195"/>
      <c r="AD719" s="195"/>
      <c r="AE719" s="195"/>
    </row>
    <row r="720" spans="5:31">
      <c r="H720" s="196"/>
      <c r="I720" s="196"/>
      <c r="J720" s="196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38" t="s">
        <v>10</v>
      </c>
      <c r="P724" s="238"/>
      <c r="Q724" s="238"/>
      <c r="R724" s="238"/>
      <c r="V724" s="17"/>
      <c r="X724" s="23" t="s">
        <v>32</v>
      </c>
      <c r="Y724" s="20">
        <f>IF(B724="PAGADO",0,C729)</f>
        <v>-875.54</v>
      </c>
      <c r="AA724" s="197" t="s">
        <v>20</v>
      </c>
      <c r="AB724" s="197"/>
      <c r="AC724" s="197"/>
      <c r="AD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875.54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-875.54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875.54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-875.54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875.54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875.54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-875.54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-875.54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NO PAGAR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NO PAGAR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875.54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875.54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875.54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875.54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-875.54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-875.54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875.54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875.54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-875.54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-875.54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875.54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875.54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875.54</v>
      </c>
      <c r="V840" s="17"/>
      <c r="X840" s="15" t="s">
        <v>18</v>
      </c>
      <c r="Y840" s="16">
        <f>SUM(Y821:Y839)</f>
        <v>875.54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-875.54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-875.54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875.54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875.54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-875.54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-875.54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NO PAGAR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NO PAGAR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875.54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875.54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875.54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875.54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-875.54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-875.54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875.54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875.54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-875.54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-875.54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875.54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875.54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875.54</v>
      </c>
      <c r="V934" s="17"/>
      <c r="X934" s="15" t="s">
        <v>18</v>
      </c>
      <c r="Y934" s="16">
        <f>SUM(Y915:Y933)</f>
        <v>875.54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-875.54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-875.54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875.54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875.54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-875.54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-875.54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NO PAGAR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NO PAGAR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875.54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875.54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875.54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875.54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-875.54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-875.54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875.54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875.54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-875.54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-875.54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875.54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875.54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875.54</v>
      </c>
      <c r="V1027" s="17"/>
      <c r="X1027" s="15" t="s">
        <v>18</v>
      </c>
      <c r="Y1027" s="16">
        <f>SUM(Y1008:Y1026)</f>
        <v>875.54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-875.54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-875.54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875.54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875.54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-875.54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-875.54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NO PAGAR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NO PAGAR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875.54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875.54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875.54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875.54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0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F701" zoomScale="89" zoomScaleNormal="89" workbookViewId="0">
      <selection activeCell="N704" sqref="N704:T72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09" t="s">
        <v>64</v>
      </c>
      <c r="AB373" s="203" t="s">
        <v>29</v>
      </c>
      <c r="AC373" s="203"/>
      <c r="AD373" s="203"/>
    </row>
    <row r="374" spans="2:41">
      <c r="V374" s="17"/>
      <c r="X374" s="209"/>
      <c r="AB374" s="203"/>
      <c r="AC374" s="203"/>
      <c r="AD374" s="203"/>
    </row>
    <row r="375" spans="2:41" ht="23.25">
      <c r="B375" s="22" t="s">
        <v>64</v>
      </c>
      <c r="V375" s="17"/>
      <c r="X375" s="209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6" t="s">
        <v>31</v>
      </c>
      <c r="AB410" s="196"/>
      <c r="AC410" s="196"/>
    </row>
    <row r="411" spans="1:43" ht="15" customHeight="1">
      <c r="H411" s="76"/>
      <c r="I411" s="76"/>
      <c r="J411" s="76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1" t="s">
        <v>66</v>
      </c>
      <c r="F488" s="214" t="s">
        <v>30</v>
      </c>
      <c r="G488" s="214"/>
      <c r="H488" s="214"/>
      <c r="V488" s="17"/>
      <c r="X488" s="209" t="s">
        <v>66</v>
      </c>
      <c r="AB488" s="210" t="s">
        <v>31</v>
      </c>
      <c r="AC488" s="210"/>
      <c r="AD488" s="210"/>
    </row>
    <row r="489" spans="1:43" ht="15" customHeight="1">
      <c r="B489" s="211"/>
      <c r="F489" s="214"/>
      <c r="G489" s="214"/>
      <c r="H489" s="214"/>
      <c r="V489" s="17"/>
      <c r="X489" s="209"/>
      <c r="AB489" s="210"/>
      <c r="AC489" s="210"/>
      <c r="AD489" s="210"/>
    </row>
    <row r="490" spans="1:43" ht="23.25" customHeight="1">
      <c r="B490" s="211"/>
      <c r="F490" s="214"/>
      <c r="G490" s="214"/>
      <c r="H490" s="214"/>
      <c r="V490" s="17"/>
      <c r="X490" s="209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9" t="str">
        <f>IF(C496&lt;0,"NO PAGAR","COBRAR'")</f>
        <v>COBRAR'</v>
      </c>
      <c r="C498" s="19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6"/>
      <c r="J533" s="76"/>
      <c r="V533" s="17"/>
      <c r="AC533" s="195"/>
      <c r="AD533" s="195"/>
      <c r="AE533" s="195"/>
    </row>
    <row r="534" spans="2:41" ht="15" customHeight="1">
      <c r="H534" s="76"/>
      <c r="I534" s="76"/>
      <c r="J534" s="76"/>
      <c r="V534" s="17"/>
      <c r="AC534" s="195"/>
      <c r="AD534" s="195"/>
      <c r="AE534" s="195"/>
    </row>
    <row r="535" spans="2:41">
      <c r="B535" s="209" t="s">
        <v>67</v>
      </c>
      <c r="F535" s="210" t="s">
        <v>28</v>
      </c>
      <c r="G535" s="210"/>
      <c r="H535" s="210"/>
      <c r="V535" s="17"/>
    </row>
    <row r="536" spans="2:41">
      <c r="B536" s="209"/>
      <c r="F536" s="210"/>
      <c r="G536" s="210"/>
      <c r="H536" s="210"/>
      <c r="V536" s="17"/>
    </row>
    <row r="537" spans="2:41" ht="26.25" customHeight="1">
      <c r="B537" s="209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6" t="s">
        <v>31</v>
      </c>
      <c r="AB573" s="196"/>
      <c r="AC573" s="196"/>
    </row>
    <row r="574" spans="1:43" ht="15" customHeight="1">
      <c r="H574" s="76"/>
      <c r="I574" s="76"/>
      <c r="J574" s="76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6"/>
      <c r="J615" s="76"/>
      <c r="V615" s="17"/>
      <c r="AC615" s="195"/>
      <c r="AD615" s="195"/>
      <c r="AE615" s="195"/>
    </row>
    <row r="616" spans="2:41" ht="15" customHeight="1">
      <c r="H616" s="76"/>
      <c r="I616" s="76"/>
      <c r="J616" s="76"/>
      <c r="V616" s="17"/>
      <c r="AC616" s="195"/>
      <c r="AD616" s="195"/>
      <c r="AE616" s="195"/>
    </row>
    <row r="617" spans="2:41">
      <c r="B617" s="209" t="s">
        <v>68</v>
      </c>
      <c r="F617" s="210" t="s">
        <v>28</v>
      </c>
      <c r="G617" s="210"/>
      <c r="H617" s="210"/>
      <c r="V617" s="17"/>
    </row>
    <row r="618" spans="2:41">
      <c r="B618" s="209"/>
      <c r="F618" s="210"/>
      <c r="G618" s="210"/>
      <c r="H618" s="210"/>
      <c r="V618" s="17"/>
    </row>
    <row r="619" spans="2:41" ht="26.25" customHeight="1">
      <c r="B619" s="209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6" t="s">
        <v>31</v>
      </c>
      <c r="AB656" s="196"/>
      <c r="AC656" s="196"/>
    </row>
    <row r="657" spans="2:41" ht="15" customHeight="1">
      <c r="H657" s="76"/>
      <c r="I657" s="76"/>
      <c r="J657" s="76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2" t="str">
        <f>IF(C666&lt;0,"NO PAGAR","COBRAR'")</f>
        <v>COBRAR'</v>
      </c>
      <c r="C667" s="21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3"/>
      <c r="C668" s="21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6"/>
      <c r="J699" s="76"/>
      <c r="V699" s="17"/>
      <c r="AC699" s="195"/>
      <c r="AD699" s="195"/>
      <c r="AE699" s="195"/>
    </row>
    <row r="700" spans="2:31" ht="15" customHeight="1">
      <c r="H700" s="76"/>
      <c r="I700" s="76"/>
      <c r="J700" s="76"/>
      <c r="V700" s="17"/>
      <c r="AC700" s="195"/>
      <c r="AD700" s="195"/>
      <c r="AE700" s="195"/>
    </row>
    <row r="701" spans="2:31">
      <c r="B701" s="209" t="s">
        <v>69</v>
      </c>
      <c r="F701" s="210" t="s">
        <v>28</v>
      </c>
      <c r="G701" s="210"/>
      <c r="H701" s="210"/>
      <c r="V701" s="17"/>
    </row>
    <row r="702" spans="2:31">
      <c r="B702" s="209"/>
      <c r="F702" s="210"/>
      <c r="G702" s="210"/>
      <c r="H702" s="210"/>
      <c r="V702" s="17"/>
    </row>
    <row r="703" spans="2:31" ht="26.25" customHeight="1">
      <c r="B703" s="209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32</v>
      </c>
      <c r="Y704" s="20">
        <f>IF(B704="PAGADO",0,C709)</f>
        <v>194.41000000000008</v>
      </c>
      <c r="AA704" s="197" t="s">
        <v>20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194.41000000000008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194.41000000000008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8" t="str">
        <f>IF(C709&lt;0,"NO PAGAR","COBRAR")</f>
        <v>COBRAR</v>
      </c>
      <c r="C710" s="198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</row>
    <row r="729" spans="2:41">
      <c r="D729" t="s">
        <v>22</v>
      </c>
      <c r="E729" t="s">
        <v>21</v>
      </c>
      <c r="V729" s="17"/>
      <c r="Z729" t="s">
        <v>22</v>
      </c>
      <c r="AA729" t="s">
        <v>21</v>
      </c>
    </row>
    <row r="730" spans="2:41">
      <c r="E730" s="1" t="s">
        <v>19</v>
      </c>
      <c r="V730" s="17"/>
      <c r="AA730" s="1" t="s">
        <v>19</v>
      </c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>
      <c r="H742" s="76"/>
      <c r="I742" s="76"/>
      <c r="J742" s="76"/>
      <c r="V742" s="17"/>
      <c r="AA742" s="196"/>
      <c r="AB742" s="196"/>
      <c r="AC742" s="196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194.41000000000008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IF(B1546="PAGADO",0,C751)</f>
        <v>194.41000000000008</v>
      </c>
      <c r="AA746" s="197" t="s">
        <v>20</v>
      </c>
      <c r="AB746" s="197"/>
      <c r="AC746" s="197"/>
      <c r="AD746" s="197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194.41000000000008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194.41000000000008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194.41000000000008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194.41000000000008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tr">
        <f>IF(Y751&lt;0,"NO PAGAR","COBRAR'")</f>
        <v>COBRAR'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9" t="str">
        <f>IF(C751&lt;0,"NO PAGAR","COBRAR'")</f>
        <v>COBRAR'</v>
      </c>
      <c r="C753" s="19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5" t="s">
        <v>29</v>
      </c>
      <c r="AD788" s="195"/>
      <c r="AE788" s="195"/>
    </row>
    <row r="789" spans="2:41" ht="15" customHeight="1">
      <c r="H789" s="76" t="s">
        <v>28</v>
      </c>
      <c r="I789" s="76"/>
      <c r="J789" s="76"/>
      <c r="V789" s="17"/>
      <c r="AC789" s="195"/>
      <c r="AD789" s="195"/>
      <c r="AE789" s="195"/>
    </row>
    <row r="790" spans="2:41" ht="15" customHeight="1">
      <c r="H790" s="76"/>
      <c r="I790" s="76"/>
      <c r="J790" s="76"/>
      <c r="V790" s="17"/>
      <c r="AC790" s="195"/>
      <c r="AD790" s="195"/>
      <c r="AE790" s="195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194.41000000000008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194.41000000000008</v>
      </c>
      <c r="AA794" s="197" t="s">
        <v>20</v>
      </c>
      <c r="AB794" s="197"/>
      <c r="AC794" s="197"/>
      <c r="AD794" s="197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194.41000000000008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194.41000000000008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194.41000000000008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194.41000000000008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8" t="str">
        <f>IF(C799&lt;0,"NO PAGAR","COBRAR")</f>
        <v>COBRAR</v>
      </c>
      <c r="C800" s="19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8" t="str">
        <f>IF(Y799&lt;0,"NO PAGAR","COBRAR")</f>
        <v>COBRAR</v>
      </c>
      <c r="Y800" s="19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>
      <c r="H835" s="76"/>
      <c r="I835" s="76"/>
      <c r="J835" s="76"/>
      <c r="V835" s="17"/>
      <c r="AA835" s="196"/>
      <c r="AB835" s="196"/>
      <c r="AC835" s="196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194.41000000000008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194.41000000000008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194.41000000000008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194.41000000000008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194.41000000000008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194.41000000000008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PAGAR","COBRAR'")</f>
        <v>COBRAR'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9" t="str">
        <f>IF(C844&lt;0,"NO PAGAR","COBRAR'")</f>
        <v>COBRAR'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5" t="s">
        <v>29</v>
      </c>
      <c r="AD882" s="195"/>
      <c r="AE882" s="195"/>
    </row>
    <row r="883" spans="2:41" ht="15" customHeight="1">
      <c r="H883" s="76" t="s">
        <v>28</v>
      </c>
      <c r="I883" s="76"/>
      <c r="J883" s="76"/>
      <c r="V883" s="17"/>
      <c r="AC883" s="195"/>
      <c r="AD883" s="195"/>
      <c r="AE883" s="195"/>
    </row>
    <row r="884" spans="2:41" ht="15" customHeight="1">
      <c r="H884" s="76"/>
      <c r="I884" s="76"/>
      <c r="J884" s="76"/>
      <c r="V884" s="17"/>
      <c r="AC884" s="195"/>
      <c r="AD884" s="195"/>
      <c r="AE884" s="195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194.41000000000008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194.41000000000008</v>
      </c>
      <c r="AA888" s="197" t="s">
        <v>20</v>
      </c>
      <c r="AB888" s="197"/>
      <c r="AC888" s="197"/>
      <c r="AD888" s="197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194.41000000000008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194.41000000000008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194.41000000000008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194.41000000000008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8" t="str">
        <f>IF(C893&lt;0,"NO PAGAR","COBRAR")</f>
        <v>COBRAR</v>
      </c>
      <c r="C894" s="19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8" t="str">
        <f>IF(Y893&lt;0,"NO PAGAR","COBRAR")</f>
        <v>COBRAR</v>
      </c>
      <c r="Y894" s="19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>
      <c r="H929" s="76"/>
      <c r="I929" s="76"/>
      <c r="J929" s="76"/>
      <c r="V929" s="17"/>
      <c r="AA929" s="196"/>
      <c r="AB929" s="196"/>
      <c r="AC929" s="196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194.41000000000008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194.41000000000008</v>
      </c>
      <c r="AA933" s="197" t="s">
        <v>20</v>
      </c>
      <c r="AB933" s="197"/>
      <c r="AC933" s="197"/>
      <c r="AD933" s="197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194.41000000000008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194.41000000000008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194.41000000000008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194.41000000000008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tr">
        <f>IF(Y938&lt;0,"NO PAGAR","COBRAR'")</f>
        <v>COBRAR'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9" t="str">
        <f>IF(C938&lt;0,"NO PAGAR","COBRAR'")</f>
        <v>COBRAR'</v>
      </c>
      <c r="C940" s="19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5" t="s">
        <v>29</v>
      </c>
      <c r="AD975" s="195"/>
      <c r="AE975" s="195"/>
    </row>
    <row r="976" spans="2:31" ht="15" customHeight="1">
      <c r="H976" s="76" t="s">
        <v>28</v>
      </c>
      <c r="I976" s="76"/>
      <c r="J976" s="76"/>
      <c r="V976" s="17"/>
      <c r="AC976" s="195"/>
      <c r="AD976" s="195"/>
      <c r="AE976" s="195"/>
    </row>
    <row r="977" spans="2:41" ht="15" customHeight="1">
      <c r="H977" s="76"/>
      <c r="I977" s="76"/>
      <c r="J977" s="76"/>
      <c r="V977" s="17"/>
      <c r="AC977" s="195"/>
      <c r="AD977" s="195"/>
      <c r="AE977" s="195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194.41000000000008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194.41000000000008</v>
      </c>
      <c r="AA981" s="197" t="s">
        <v>20</v>
      </c>
      <c r="AB981" s="197"/>
      <c r="AC981" s="197"/>
      <c r="AD981" s="19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194.41000000000008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194.41000000000008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194.41000000000008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194.41000000000008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8" t="str">
        <f>IF(C986&lt;0,"NO PAGAR","COBRAR")</f>
        <v>COBRAR</v>
      </c>
      <c r="C987" s="19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8" t="str">
        <f>IF(Y986&lt;0,"NO PAGAR","COBRAR")</f>
        <v>COBRAR</v>
      </c>
      <c r="Y987" s="19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>
      <c r="H1022" s="76"/>
      <c r="I1022" s="76"/>
      <c r="J1022" s="76"/>
      <c r="V1022" s="17"/>
      <c r="AA1022" s="196"/>
      <c r="AB1022" s="196"/>
      <c r="AC1022" s="196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194.41000000000008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194.41000000000008</v>
      </c>
      <c r="AA1026" s="197" t="s">
        <v>20</v>
      </c>
      <c r="AB1026" s="197"/>
      <c r="AC1026" s="197"/>
      <c r="AD1026" s="197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194.41000000000008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194.41000000000008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194.41000000000008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194.41000000000008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9" t="str">
        <f>IF(Y1031&lt;0,"NO PAGAR","COBRAR'")</f>
        <v>COBRAR'</v>
      </c>
      <c r="Y1032" s="19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9" t="str">
        <f>IF(C1031&lt;0,"NO PAGAR","COBRAR'")</f>
        <v>COBRAR'</v>
      </c>
      <c r="C1033" s="19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E657" zoomScale="82" zoomScaleNormal="82" workbookViewId="0">
      <selection activeCell="N657" sqref="N657:S68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6" t="s">
        <v>28</v>
      </c>
      <c r="I97" s="196"/>
      <c r="J97" s="196"/>
      <c r="V97" s="17"/>
      <c r="AC97" s="195"/>
      <c r="AD97" s="195"/>
      <c r="AE97" s="195"/>
    </row>
    <row r="98" spans="2:41">
      <c r="H98" s="196"/>
      <c r="I98" s="196"/>
      <c r="J98" s="196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6" t="s">
        <v>28</v>
      </c>
      <c r="I168" s="196"/>
      <c r="J168" s="196"/>
      <c r="V168" s="17"/>
      <c r="AC168" s="195"/>
      <c r="AD168" s="195"/>
      <c r="AE168" s="195"/>
    </row>
    <row r="169" spans="2:41">
      <c r="H169" s="196"/>
      <c r="I169" s="196"/>
      <c r="J169" s="196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6" t="s">
        <v>28</v>
      </c>
      <c r="I260" s="196"/>
      <c r="J260" s="196"/>
      <c r="V260" s="17"/>
      <c r="AC260" s="195"/>
      <c r="AD260" s="195"/>
      <c r="AE260" s="195"/>
    </row>
    <row r="261" spans="2:41">
      <c r="H261" s="196"/>
      <c r="I261" s="196"/>
      <c r="J261" s="196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09" t="s">
        <v>64</v>
      </c>
      <c r="AB347" s="203" t="s">
        <v>29</v>
      </c>
      <c r="AC347" s="203"/>
      <c r="AD347" s="203"/>
    </row>
    <row r="348" spans="2:41">
      <c r="V348" s="17"/>
      <c r="X348" s="209"/>
      <c r="AB348" s="203"/>
      <c r="AC348" s="203"/>
      <c r="AD348" s="203"/>
    </row>
    <row r="349" spans="2:41" ht="23.25">
      <c r="B349" s="22" t="s">
        <v>64</v>
      </c>
      <c r="V349" s="17"/>
      <c r="X349" s="209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6" t="s">
        <v>28</v>
      </c>
      <c r="I492" s="196"/>
      <c r="J492" s="196"/>
      <c r="V492" s="17"/>
      <c r="AC492" s="195"/>
      <c r="AD492" s="195"/>
      <c r="AE492" s="195"/>
    </row>
    <row r="493" spans="2:42">
      <c r="H493" s="196"/>
      <c r="I493" s="196"/>
      <c r="J493" s="196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6" t="s">
        <v>28</v>
      </c>
      <c r="I566" s="196"/>
      <c r="J566" s="196"/>
      <c r="V566" s="17"/>
      <c r="AC566" s="195"/>
      <c r="AD566" s="195"/>
      <c r="AE566" s="195"/>
    </row>
    <row r="567" spans="2:41">
      <c r="H567" s="196"/>
      <c r="I567" s="196"/>
      <c r="J567" s="196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  <c r="AC653" s="195" t="s">
        <v>29</v>
      </c>
      <c r="AD653" s="195"/>
      <c r="AE653" s="195"/>
    </row>
    <row r="654" spans="2:31">
      <c r="H654" s="196" t="s">
        <v>28</v>
      </c>
      <c r="I654" s="196"/>
      <c r="J654" s="196"/>
      <c r="V654" s="17"/>
      <c r="AC654" s="195"/>
      <c r="AD654" s="195"/>
      <c r="AE654" s="195"/>
    </row>
    <row r="655" spans="2:31">
      <c r="H655" s="196"/>
      <c r="I655" s="196"/>
      <c r="J655" s="196"/>
      <c r="V655" s="17"/>
      <c r="AC655" s="195"/>
      <c r="AD655" s="195"/>
      <c r="AE655" s="195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32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0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Y684</f>
        <v>699.46999999999935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-699.46999999999935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6.25">
      <c r="B663" s="198" t="str">
        <f>IF(C662&lt;0,"NO PAGAR","COBRAR")</f>
        <v>NO PAGAR</v>
      </c>
      <c r="C663" s="198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NO PAGAR</v>
      </c>
      <c r="Y663" s="19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0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2"/>
      <c r="Y682" s="10"/>
    </row>
    <row r="683" spans="2:41">
      <c r="B683" s="11"/>
      <c r="C683" s="10"/>
      <c r="F683" s="1" t="s">
        <v>19</v>
      </c>
      <c r="R683" s="188">
        <f>SUM(R676:R682)</f>
        <v>370.78</v>
      </c>
      <c r="V683" s="17"/>
      <c r="X683" s="11"/>
      <c r="Y683" s="10"/>
    </row>
    <row r="684" spans="2:41">
      <c r="B684" s="15" t="s">
        <v>18</v>
      </c>
      <c r="C684" s="16">
        <f>SUM(C665:C683)</f>
        <v>2979.0599999999995</v>
      </c>
      <c r="V684" s="17"/>
      <c r="X684" s="15" t="s">
        <v>18</v>
      </c>
      <c r="Y684" s="16">
        <f>SUM(Y665:Y683)</f>
        <v>699.46999999999935</v>
      </c>
    </row>
    <row r="685" spans="2:41">
      <c r="V685" s="17"/>
      <c r="Z685" t="s">
        <v>22</v>
      </c>
      <c r="AA685" t="s">
        <v>21</v>
      </c>
    </row>
    <row r="686" spans="2:41">
      <c r="V686" s="17"/>
      <c r="AA686" s="1" t="s">
        <v>19</v>
      </c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IF(B1502="PAGADO",0,C707)</f>
        <v>-699.46999999999935</v>
      </c>
      <c r="AA702" s="197" t="s">
        <v>20</v>
      </c>
      <c r="AB702" s="197"/>
      <c r="AC702" s="197"/>
      <c r="AD702" s="197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699.46999999999935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699.46999999999935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-699.46999999999935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-699.46999999999935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tr">
        <f>IF(Y707&lt;0,"NO PAGAR","COBRAR'")</f>
        <v>NO PAGAR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9" t="str">
        <f>IF(C707&lt;0,"NO PAGAR","COBRAR'")</f>
        <v>NO PAGAR</v>
      </c>
      <c r="C709" s="19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ADELANTADO</v>
      </c>
      <c r="C711" s="10">
        <f>IF(Y662&lt;=0,Y662*-1)</f>
        <v>699.46999999999935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ADELANTADO</v>
      </c>
      <c r="Y711" s="10">
        <f>IF(C707&lt;=0,C707*-1)</f>
        <v>699.46999999999935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699.46999999999935</v>
      </c>
      <c r="D730" t="s">
        <v>22</v>
      </c>
      <c r="E730" t="s">
        <v>21</v>
      </c>
      <c r="V730" s="17"/>
      <c r="X730" s="15" t="s">
        <v>18</v>
      </c>
      <c r="Y730" s="16">
        <f>SUM(Y711:Y729)</f>
        <v>699.46999999999935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5" t="s">
        <v>29</v>
      </c>
      <c r="AD744" s="195"/>
      <c r="AE744" s="195"/>
    </row>
    <row r="745" spans="2:41">
      <c r="H745" s="196" t="s">
        <v>28</v>
      </c>
      <c r="I745" s="196"/>
      <c r="J745" s="196"/>
      <c r="V745" s="17"/>
      <c r="AC745" s="195"/>
      <c r="AD745" s="195"/>
      <c r="AE745" s="195"/>
    </row>
    <row r="746" spans="2:41">
      <c r="H746" s="196"/>
      <c r="I746" s="196"/>
      <c r="J746" s="196"/>
      <c r="V746" s="17"/>
      <c r="AC746" s="195"/>
      <c r="AD746" s="195"/>
      <c r="AE746" s="195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-699.46999999999935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-699.46999999999935</v>
      </c>
      <c r="AA750" s="197" t="s">
        <v>20</v>
      </c>
      <c r="AB750" s="197"/>
      <c r="AC750" s="197"/>
      <c r="AD750" s="197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699.46999999999935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699.46999999999935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-699.46999999999935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-699.46999999999935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8" t="str">
        <f>IF(C755&lt;0,"NO PAGAR","COBRAR")</f>
        <v>NO PAGAR</v>
      </c>
      <c r="C756" s="19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8" t="str">
        <f>IF(Y755&lt;0,"NO PAGAR","COBRAR")</f>
        <v>NO PAGAR</v>
      </c>
      <c r="Y756" s="19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699.46999999999935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ADELANTADO</v>
      </c>
      <c r="Y758" s="10">
        <f>IF(C755&lt;=0,C755*-1)</f>
        <v>699.46999999999935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699.46999999999935</v>
      </c>
      <c r="V777" s="17"/>
      <c r="X777" s="15" t="s">
        <v>18</v>
      </c>
      <c r="Y777" s="16">
        <f>SUM(Y758:Y776)</f>
        <v>699.46999999999935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>
      <c r="H791" s="196"/>
      <c r="I791" s="196"/>
      <c r="J791" s="196"/>
      <c r="V791" s="17"/>
      <c r="AA791" s="196"/>
      <c r="AB791" s="196"/>
      <c r="AC791" s="196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-699.46999999999935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-699.46999999999935</v>
      </c>
      <c r="AA795" s="197" t="s">
        <v>20</v>
      </c>
      <c r="AB795" s="197"/>
      <c r="AC795" s="197"/>
      <c r="AD795" s="197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699.46999999999935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699.46999999999935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-699.46999999999935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-699.46999999999935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9" t="str">
        <f>IF(Y800&lt;0,"NO PAGAR","COBRAR'")</f>
        <v>NO PAGAR</v>
      </c>
      <c r="Y801" s="19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9" t="str">
        <f>IF(C800&lt;0,"NO PAGAR","COBRAR'")</f>
        <v>NO PAGAR</v>
      </c>
      <c r="C802" s="19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ADELANTADO</v>
      </c>
      <c r="C804" s="10">
        <f>IF(Y755&lt;=0,Y755*-1)</f>
        <v>699.46999999999935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ADELANTADO</v>
      </c>
      <c r="Y804" s="10">
        <f>IF(C800&lt;=0,C800*-1)</f>
        <v>699.46999999999935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699.46999999999935</v>
      </c>
      <c r="D823" t="s">
        <v>22</v>
      </c>
      <c r="E823" t="s">
        <v>21</v>
      </c>
      <c r="V823" s="17"/>
      <c r="X823" s="15" t="s">
        <v>18</v>
      </c>
      <c r="Y823" s="16">
        <f>SUM(Y804:Y822)</f>
        <v>699.46999999999935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5" t="s">
        <v>29</v>
      </c>
      <c r="AD838" s="195"/>
      <c r="AE838" s="195"/>
    </row>
    <row r="839" spans="2:41">
      <c r="H839" s="196" t="s">
        <v>28</v>
      </c>
      <c r="I839" s="196"/>
      <c r="J839" s="196"/>
      <c r="V839" s="17"/>
      <c r="AC839" s="195"/>
      <c r="AD839" s="195"/>
      <c r="AE839" s="195"/>
    </row>
    <row r="840" spans="2:41">
      <c r="H840" s="196"/>
      <c r="I840" s="196"/>
      <c r="J840" s="196"/>
      <c r="V840" s="17"/>
      <c r="AC840" s="195"/>
      <c r="AD840" s="195"/>
      <c r="AE840" s="195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-699.46999999999935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-699.46999999999935</v>
      </c>
      <c r="AA844" s="197" t="s">
        <v>20</v>
      </c>
      <c r="AB844" s="197"/>
      <c r="AC844" s="197"/>
      <c r="AD844" s="19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699.46999999999935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699.46999999999935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-699.46999999999935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-699.46999999999935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8" t="str">
        <f>IF(C849&lt;0,"NO PAGAR","COBRAR")</f>
        <v>NO PAGAR</v>
      </c>
      <c r="C850" s="19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8" t="str">
        <f>IF(Y849&lt;0,"NO PAGAR","COBRAR")</f>
        <v>NO PAGAR</v>
      </c>
      <c r="Y850" s="19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699.46999999999935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ADELANTADO</v>
      </c>
      <c r="Y852" s="10">
        <f>IF(C849&lt;=0,C849*-1)</f>
        <v>699.46999999999935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699.46999999999935</v>
      </c>
      <c r="V871" s="17"/>
      <c r="X871" s="15" t="s">
        <v>18</v>
      </c>
      <c r="Y871" s="16">
        <f>SUM(Y852:Y870)</f>
        <v>699.46999999999935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>
      <c r="H885" s="196"/>
      <c r="I885" s="196"/>
      <c r="J885" s="196"/>
      <c r="V885" s="17"/>
      <c r="AA885" s="196"/>
      <c r="AB885" s="196"/>
      <c r="AC885" s="196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-699.46999999999935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-699.46999999999935</v>
      </c>
      <c r="AA889" s="197" t="s">
        <v>20</v>
      </c>
      <c r="AB889" s="197"/>
      <c r="AC889" s="197"/>
      <c r="AD889" s="19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699.46999999999935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699.46999999999935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-699.46999999999935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-699.46999999999935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9" t="str">
        <f>IF(Y894&lt;0,"NO PAGAR","COBRAR'")</f>
        <v>NO PAGAR</v>
      </c>
      <c r="Y895" s="19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9" t="str">
        <f>IF(C894&lt;0,"NO PAGAR","COBRAR'")</f>
        <v>NO PAGAR</v>
      </c>
      <c r="C896" s="19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ADELANTADO</v>
      </c>
      <c r="C898" s="10">
        <f>IF(Y849&lt;=0,Y849*-1)</f>
        <v>699.46999999999935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ADELANTADO</v>
      </c>
      <c r="Y898" s="10">
        <f>IF(C894&lt;=0,C894*-1)</f>
        <v>699.46999999999935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699.46999999999935</v>
      </c>
      <c r="D917" t="s">
        <v>22</v>
      </c>
      <c r="E917" t="s">
        <v>21</v>
      </c>
      <c r="V917" s="17"/>
      <c r="X917" s="15" t="s">
        <v>18</v>
      </c>
      <c r="Y917" s="16">
        <f>SUM(Y898:Y916)</f>
        <v>699.46999999999935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5" t="s">
        <v>29</v>
      </c>
      <c r="AD931" s="195"/>
      <c r="AE931" s="195"/>
    </row>
    <row r="932" spans="2:41">
      <c r="H932" s="196" t="s">
        <v>28</v>
      </c>
      <c r="I932" s="196"/>
      <c r="J932" s="196"/>
      <c r="V932" s="17"/>
      <c r="AC932" s="195"/>
      <c r="AD932" s="195"/>
      <c r="AE932" s="195"/>
    </row>
    <row r="933" spans="2:41">
      <c r="H933" s="196"/>
      <c r="I933" s="196"/>
      <c r="J933" s="196"/>
      <c r="V933" s="17"/>
      <c r="AC933" s="195"/>
      <c r="AD933" s="195"/>
      <c r="AE933" s="195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-699.46999999999935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-699.46999999999935</v>
      </c>
      <c r="AA937" s="197" t="s">
        <v>20</v>
      </c>
      <c r="AB937" s="197"/>
      <c r="AC937" s="197"/>
      <c r="AD937" s="197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699.46999999999935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699.46999999999935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-699.46999999999935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-699.46999999999935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8" t="str">
        <f>IF(C942&lt;0,"NO PAGAR","COBRAR")</f>
        <v>NO PAGAR</v>
      </c>
      <c r="C943" s="19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8" t="str">
        <f>IF(Y942&lt;0,"NO PAGAR","COBRAR")</f>
        <v>NO PAGAR</v>
      </c>
      <c r="Y943" s="19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699.46999999999935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ADELANTADO</v>
      </c>
      <c r="Y945" s="10">
        <f>IF(C942&lt;=0,C942*-1)</f>
        <v>699.46999999999935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699.46999999999935</v>
      </c>
      <c r="V964" s="17"/>
      <c r="X964" s="15" t="s">
        <v>18</v>
      </c>
      <c r="Y964" s="16">
        <f>SUM(Y945:Y963)</f>
        <v>699.46999999999935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>
      <c r="H978" s="196"/>
      <c r="I978" s="196"/>
      <c r="J978" s="196"/>
      <c r="V978" s="17"/>
      <c r="AA978" s="196"/>
      <c r="AB978" s="196"/>
      <c r="AC978" s="196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-699.46999999999935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-699.46999999999935</v>
      </c>
      <c r="AA982" s="197" t="s">
        <v>20</v>
      </c>
      <c r="AB982" s="197"/>
      <c r="AC982" s="197"/>
      <c r="AD982" s="19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699.46999999999935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699.46999999999935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-699.46999999999935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-699.46999999999935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9" t="str">
        <f>IF(Y987&lt;0,"NO PAGAR","COBRAR'")</f>
        <v>NO PAGAR</v>
      </c>
      <c r="Y988" s="19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9" t="str">
        <f>IF(C987&lt;0,"NO PAGAR","COBRAR'")</f>
        <v>NO PAGAR</v>
      </c>
      <c r="C989" s="19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ADELANTADO</v>
      </c>
      <c r="C991" s="10">
        <f>IF(Y942&lt;=0,Y942*-1)</f>
        <v>699.46999999999935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ADELANTADO</v>
      </c>
      <c r="Y991" s="10">
        <f>IF(C987&lt;=0,C987*-1)</f>
        <v>699.46999999999935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699.46999999999935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699.46999999999935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AC653:AE65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I706" zoomScale="93" zoomScaleNormal="93" workbookViewId="0">
      <selection activeCell="N698" sqref="N698:T72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6" t="s">
        <v>28</v>
      </c>
      <c r="I169" s="196"/>
      <c r="J169" s="196"/>
      <c r="V169" s="17"/>
      <c r="AC169" s="195"/>
      <c r="AD169" s="195"/>
      <c r="AE169" s="195"/>
    </row>
    <row r="170" spans="2:41">
      <c r="H170" s="196"/>
      <c r="I170" s="196"/>
      <c r="J170" s="196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6" t="s">
        <v>28</v>
      </c>
      <c r="I261" s="196"/>
      <c r="J261" s="196"/>
      <c r="V261" s="17"/>
      <c r="AC261" s="195"/>
      <c r="AD261" s="195"/>
      <c r="AE261" s="195"/>
    </row>
    <row r="262" spans="2:41">
      <c r="H262" s="196"/>
      <c r="I262" s="196"/>
      <c r="J262" s="196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09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9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9" t="str">
        <f>IF(C487&lt;0,"NO PAGAR","COBRAR'")</f>
        <v>NO PAGAR</v>
      </c>
      <c r="C489" s="19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6" t="s">
        <v>28</v>
      </c>
      <c r="I525" s="196"/>
      <c r="J525" s="196"/>
      <c r="V525" s="17"/>
      <c r="AC525" s="195"/>
      <c r="AD525" s="195"/>
      <c r="AE525" s="195"/>
    </row>
    <row r="526" spans="2:31">
      <c r="H526" s="196"/>
      <c r="I526" s="196"/>
      <c r="J526" s="196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6" t="s">
        <v>28</v>
      </c>
      <c r="I608" s="196"/>
      <c r="J608" s="196"/>
      <c r="V608" s="17"/>
      <c r="AC608" s="195"/>
      <c r="AD608" s="195"/>
      <c r="AE608" s="195"/>
    </row>
    <row r="609" spans="2:41">
      <c r="H609" s="196"/>
      <c r="I609" s="196"/>
      <c r="J609" s="196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6" t="s">
        <v>28</v>
      </c>
      <c r="I693" s="196"/>
      <c r="J693" s="196"/>
      <c r="V693" s="17"/>
      <c r="AC693" s="195"/>
      <c r="AD693" s="195"/>
      <c r="AE693" s="195"/>
    </row>
    <row r="694" spans="2:41">
      <c r="H694" s="196"/>
      <c r="I694" s="196"/>
      <c r="J694" s="196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20</v>
      </c>
      <c r="AB698" s="197"/>
      <c r="AC698" s="197"/>
      <c r="AD698" s="197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418.08100000000195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-418.08100000000195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418.08100000000195</v>
      </c>
    </row>
    <row r="722" spans="1:43">
      <c r="V722" s="17"/>
      <c r="Z722" t="s">
        <v>22</v>
      </c>
      <c r="AA722" t="s">
        <v>21</v>
      </c>
    </row>
    <row r="723" spans="1:43">
      <c r="E723" s="1"/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7" t="s">
        <v>20</v>
      </c>
      <c r="F739" s="197"/>
      <c r="G739" s="197"/>
      <c r="H739" s="197"/>
      <c r="V739" s="17"/>
      <c r="X739" s="23" t="s">
        <v>32</v>
      </c>
      <c r="Y739" s="20">
        <f>IF(B1539="PAGADO",0,C744)</f>
        <v>-418.08100000000195</v>
      </c>
      <c r="AA739" s="197" t="s">
        <v>20</v>
      </c>
      <c r="AB739" s="197"/>
      <c r="AC739" s="197"/>
      <c r="AD739" s="197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418.08100000000195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418.08100000000195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-418.08100000000195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-418.08100000000195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NO PAGAR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9" t="str">
        <f>IF(C744&lt;0,"NO PAGAR","COBRAR'")</f>
        <v>NO PAGAR</v>
      </c>
      <c r="C746" s="19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418.08100000000195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418.08100000000195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418.08100000000195</v>
      </c>
      <c r="D767" t="s">
        <v>22</v>
      </c>
      <c r="E767" t="s">
        <v>21</v>
      </c>
      <c r="V767" s="17"/>
      <c r="X767" s="15" t="s">
        <v>18</v>
      </c>
      <c r="Y767" s="16">
        <f>SUM(Y748:Y766)</f>
        <v>418.08100000000195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5" t="s">
        <v>29</v>
      </c>
      <c r="AD781" s="195"/>
      <c r="AE781" s="195"/>
    </row>
    <row r="782" spans="8:31">
      <c r="H782" s="196" t="s">
        <v>28</v>
      </c>
      <c r="I782" s="196"/>
      <c r="J782" s="196"/>
      <c r="V782" s="17"/>
      <c r="AC782" s="195"/>
      <c r="AD782" s="195"/>
      <c r="AE782" s="195"/>
    </row>
    <row r="783" spans="8:31">
      <c r="H783" s="196"/>
      <c r="I783" s="196"/>
      <c r="J783" s="196"/>
      <c r="V783" s="17"/>
      <c r="AC783" s="195"/>
      <c r="AD783" s="195"/>
      <c r="AE783" s="195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-418.08100000000195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-418.08100000000195</v>
      </c>
      <c r="AA787" s="197" t="s">
        <v>20</v>
      </c>
      <c r="AB787" s="197"/>
      <c r="AC787" s="197"/>
      <c r="AD787" s="19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418.08100000000195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418.08100000000195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-418.08100000000195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-418.08100000000195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8" t="str">
        <f>IF(C792&lt;0,"NO PAGAR","COBRAR")</f>
        <v>NO PAGAR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NO PAGAR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418.08100000000195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418.08100000000195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418.08100000000195</v>
      </c>
      <c r="V814" s="17"/>
      <c r="X814" s="15" t="s">
        <v>18</v>
      </c>
      <c r="Y814" s="16">
        <f>SUM(Y795:Y813)</f>
        <v>418.08100000000195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>
      <c r="H828" s="196"/>
      <c r="I828" s="196"/>
      <c r="J828" s="196"/>
      <c r="V828" s="17"/>
      <c r="AA828" s="196"/>
      <c r="AB828" s="196"/>
      <c r="AC828" s="196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-418.08100000000195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-418.08100000000195</v>
      </c>
      <c r="AA832" s="197" t="s">
        <v>20</v>
      </c>
      <c r="AB832" s="197"/>
      <c r="AC832" s="197"/>
      <c r="AD832" s="197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418.08100000000195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418.08100000000195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-418.08100000000195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-418.08100000000195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9" t="str">
        <f>IF(Y837&lt;0,"NO PAGAR","COBRAR'")</f>
        <v>NO PAGAR</v>
      </c>
      <c r="Y838" s="19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9" t="str">
        <f>IF(C837&lt;0,"NO PAGAR","COBRAR'")</f>
        <v>NO PAGAR</v>
      </c>
      <c r="C839" s="19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418.08100000000195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418.08100000000195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418.08100000000195</v>
      </c>
      <c r="D860" t="s">
        <v>22</v>
      </c>
      <c r="E860" t="s">
        <v>21</v>
      </c>
      <c r="V860" s="17"/>
      <c r="X860" s="15" t="s">
        <v>18</v>
      </c>
      <c r="Y860" s="16">
        <f>SUM(Y841:Y859)</f>
        <v>418.08100000000195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5" t="s">
        <v>29</v>
      </c>
      <c r="AD875" s="195"/>
      <c r="AE875" s="195"/>
    </row>
    <row r="876" spans="2:31">
      <c r="H876" s="196" t="s">
        <v>28</v>
      </c>
      <c r="I876" s="196"/>
      <c r="J876" s="196"/>
      <c r="V876" s="17"/>
      <c r="AC876" s="195"/>
      <c r="AD876" s="195"/>
      <c r="AE876" s="195"/>
    </row>
    <row r="877" spans="2:31">
      <c r="H877" s="196"/>
      <c r="I877" s="196"/>
      <c r="J877" s="196"/>
      <c r="V877" s="17"/>
      <c r="AC877" s="195"/>
      <c r="AD877" s="195"/>
      <c r="AE877" s="195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-418.08100000000195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-418.08100000000195</v>
      </c>
      <c r="AA881" s="197" t="s">
        <v>20</v>
      </c>
      <c r="AB881" s="197"/>
      <c r="AC881" s="197"/>
      <c r="AD881" s="19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418.08100000000195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418.08100000000195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-418.08100000000195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-418.08100000000195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8" t="str">
        <f>IF(C886&lt;0,"NO PAGAR","COBRAR")</f>
        <v>NO PAGAR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NO PAGAR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418.08100000000195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418.08100000000195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418.08100000000195</v>
      </c>
      <c r="V908" s="17"/>
      <c r="X908" s="15" t="s">
        <v>18</v>
      </c>
      <c r="Y908" s="16">
        <f>SUM(Y889:Y907)</f>
        <v>418.08100000000195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>
      <c r="H922" s="196"/>
      <c r="I922" s="196"/>
      <c r="J922" s="196"/>
      <c r="V922" s="17"/>
      <c r="AA922" s="196"/>
      <c r="AB922" s="196"/>
      <c r="AC922" s="196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-418.08100000000195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-418.08100000000195</v>
      </c>
      <c r="AA926" s="197" t="s">
        <v>20</v>
      </c>
      <c r="AB926" s="197"/>
      <c r="AC926" s="197"/>
      <c r="AD926" s="197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418.08100000000195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418.08100000000195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-418.08100000000195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-418.08100000000195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9" t="str">
        <f>IF(Y931&lt;0,"NO PAGAR","COBRAR'")</f>
        <v>NO PAGAR</v>
      </c>
      <c r="Y932" s="19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9" t="str">
        <f>IF(C931&lt;0,"NO PAGAR","COBRAR'")</f>
        <v>NO PAGAR</v>
      </c>
      <c r="C933" s="19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418.08100000000195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418.08100000000195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418.08100000000195</v>
      </c>
      <c r="D954" t="s">
        <v>22</v>
      </c>
      <c r="E954" t="s">
        <v>21</v>
      </c>
      <c r="V954" s="17"/>
      <c r="X954" s="15" t="s">
        <v>18</v>
      </c>
      <c r="Y954" s="16">
        <f>SUM(Y935:Y953)</f>
        <v>418.08100000000195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5" t="s">
        <v>29</v>
      </c>
      <c r="AD968" s="195"/>
      <c r="AE968" s="195"/>
    </row>
    <row r="969" spans="2:41">
      <c r="H969" s="196" t="s">
        <v>28</v>
      </c>
      <c r="I969" s="196"/>
      <c r="J969" s="196"/>
      <c r="V969" s="17"/>
      <c r="AC969" s="195"/>
      <c r="AD969" s="195"/>
      <c r="AE969" s="195"/>
    </row>
    <row r="970" spans="2:41">
      <c r="H970" s="196"/>
      <c r="I970" s="196"/>
      <c r="J970" s="196"/>
      <c r="V970" s="17"/>
      <c r="AC970" s="195"/>
      <c r="AD970" s="195"/>
      <c r="AE970" s="195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-418.08100000000195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-418.08100000000195</v>
      </c>
      <c r="AA974" s="197" t="s">
        <v>20</v>
      </c>
      <c r="AB974" s="197"/>
      <c r="AC974" s="197"/>
      <c r="AD974" s="197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418.08100000000195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418.08100000000195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-418.08100000000195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-418.08100000000195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8" t="str">
        <f>IF(C979&lt;0,"NO PAGAR","COBRAR")</f>
        <v>NO PAGAR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NO PAGAR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418.08100000000195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418.08100000000195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418.08100000000195</v>
      </c>
      <c r="V1001" s="17"/>
      <c r="X1001" s="15" t="s">
        <v>18</v>
      </c>
      <c r="Y1001" s="16">
        <f>SUM(Y982:Y1000)</f>
        <v>418.08100000000195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>
      <c r="H1015" s="196"/>
      <c r="I1015" s="196"/>
      <c r="J1015" s="196"/>
      <c r="V1015" s="17"/>
      <c r="AA1015" s="196"/>
      <c r="AB1015" s="196"/>
      <c r="AC1015" s="196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-418.08100000000195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-418.08100000000195</v>
      </c>
      <c r="AA1019" s="197" t="s">
        <v>20</v>
      </c>
      <c r="AB1019" s="197"/>
      <c r="AC1019" s="197"/>
      <c r="AD1019" s="197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418.08100000000195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418.08100000000195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-418.08100000000195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-418.08100000000195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9" t="str">
        <f>IF(Y1024&lt;0,"NO PAGAR","COBRAR'")</f>
        <v>NO PAGAR</v>
      </c>
      <c r="Y1025" s="19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9" t="str">
        <f>IF(C1024&lt;0,"NO PAGAR","COBRAR'")</f>
        <v>NO PAGAR</v>
      </c>
      <c r="C1026" s="19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418.08100000000195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418.08100000000195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418.08100000000195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418.08100000000195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2"/>
  <sheetViews>
    <sheetView tabSelected="1" topLeftCell="Q683" zoomScale="93" zoomScaleNormal="93" workbookViewId="0">
      <selection activeCell="G693" sqref="G693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9" t="str">
        <f>IF(C140&lt;0,"NO PAGAR","COBRAR'")</f>
        <v>COBRAR'</v>
      </c>
      <c r="C142" s="19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6" t="s">
        <v>28</v>
      </c>
      <c r="I170" s="196"/>
      <c r="J170" s="196"/>
      <c r="V170" s="17"/>
      <c r="AC170" s="195"/>
      <c r="AD170" s="195"/>
      <c r="AE170" s="195"/>
    </row>
    <row r="171" spans="2:41">
      <c r="H171" s="196"/>
      <c r="I171" s="196"/>
      <c r="J171" s="196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9" t="str">
        <f>IF(C217&lt;0,"NO PAGAR","COBRAR'")</f>
        <v>COBRAR'</v>
      </c>
      <c r="C219" s="19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6" t="s">
        <v>28</v>
      </c>
      <c r="I254" s="196"/>
      <c r="J254" s="196"/>
      <c r="V254" s="17"/>
      <c r="AC254" s="195"/>
      <c r="AD254" s="195"/>
      <c r="AE254" s="195"/>
    </row>
    <row r="255" spans="5:31">
      <c r="H255" s="196"/>
      <c r="I255" s="196"/>
      <c r="J255" s="196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IF(B1062="PAGADO",0,C309)</f>
        <v>240</v>
      </c>
      <c r="AA304" s="197" t="s">
        <v>677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9" t="str">
        <f>IF(C309&lt;0,"NO PAGAR","COBRAR'")</f>
        <v>COBRAR'</v>
      </c>
      <c r="C311" s="19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09" t="s">
        <v>64</v>
      </c>
      <c r="AB349" s="203" t="s">
        <v>29</v>
      </c>
      <c r="AC349" s="203"/>
      <c r="AD349" s="203"/>
    </row>
    <row r="350" spans="2:30">
      <c r="V350" s="17"/>
      <c r="X350" s="209"/>
      <c r="AB350" s="203"/>
      <c r="AC350" s="203"/>
      <c r="AD350" s="203"/>
    </row>
    <row r="351" spans="2:30" ht="23.25">
      <c r="B351" s="22" t="s">
        <v>64</v>
      </c>
      <c r="V351" s="17"/>
      <c r="X351" s="209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6" t="s">
        <v>28</v>
      </c>
      <c r="I432" s="196"/>
      <c r="J432" s="196"/>
      <c r="V432" s="17"/>
      <c r="AC432" s="195"/>
      <c r="AD432" s="195"/>
      <c r="AE432" s="195"/>
    </row>
    <row r="433" spans="2:41">
      <c r="H433" s="196"/>
      <c r="I433" s="196"/>
      <c r="J433" s="196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9" t="str">
        <f>IF(C479&lt;0,"NO PAGAR","COBRAR'")</f>
        <v>COBRAR'</v>
      </c>
      <c r="C481" s="19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6" t="s">
        <v>28</v>
      </c>
      <c r="I517" s="196"/>
      <c r="J517" s="196"/>
      <c r="V517" s="17"/>
      <c r="AC517" s="195"/>
      <c r="AD517" s="195"/>
      <c r="AE517" s="195"/>
    </row>
    <row r="518" spans="2:41">
      <c r="H518" s="196"/>
      <c r="I518" s="196"/>
      <c r="J518" s="196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6" t="s">
        <v>28</v>
      </c>
      <c r="I600" s="196"/>
      <c r="J600" s="196"/>
      <c r="V600" s="17"/>
      <c r="AC600" s="195"/>
      <c r="AD600" s="195"/>
      <c r="AE600" s="195"/>
    </row>
    <row r="601" spans="2:41">
      <c r="H601" s="196"/>
      <c r="I601" s="196"/>
      <c r="J601" s="196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9" t="str">
        <f>IF(C655&lt;0,"NO PAGAR","COBRAR'")</f>
        <v>COBRAR'</v>
      </c>
      <c r="C657" s="199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6" t="s">
        <v>28</v>
      </c>
      <c r="I689" s="196"/>
      <c r="J689" s="196"/>
      <c r="V689" s="17"/>
      <c r="AC689" s="195"/>
      <c r="AD689" s="195"/>
      <c r="AE689" s="195"/>
    </row>
    <row r="690" spans="2:41">
      <c r="H690" s="196"/>
      <c r="I690" s="196"/>
      <c r="J690" s="196"/>
      <c r="V690" s="17"/>
      <c r="AC690" s="195"/>
      <c r="AD690" s="195"/>
      <c r="AE690" s="195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7" t="s">
        <v>545</v>
      </c>
      <c r="F694" s="197"/>
      <c r="G694" s="197"/>
      <c r="H694" s="197"/>
      <c r="V694" s="17"/>
      <c r="X694" s="23" t="s">
        <v>32</v>
      </c>
      <c r="Y694" s="20">
        <f>IF(B694="PAGADO",0,C699)</f>
        <v>-566.41000000000008</v>
      </c>
      <c r="AA694" s="197" t="s">
        <v>20</v>
      </c>
      <c r="AB694" s="197"/>
      <c r="AC694" s="197"/>
      <c r="AD694" s="197"/>
    </row>
    <row r="695" spans="2:41">
      <c r="B695" s="1" t="s">
        <v>0</v>
      </c>
      <c r="C695" s="19">
        <f>H710</f>
        <v>480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25">
        <v>45175</v>
      </c>
      <c r="AK696" s="3" t="s">
        <v>433</v>
      </c>
      <c r="AL696" s="3">
        <v>500</v>
      </c>
      <c r="AM696" s="3">
        <v>1389</v>
      </c>
      <c r="AN696" s="18">
        <v>500</v>
      </c>
      <c r="AO696" s="3"/>
    </row>
    <row r="697" spans="2:41">
      <c r="B697" s="1" t="s">
        <v>24</v>
      </c>
      <c r="C697" s="19">
        <f>IF(C694&gt;0,C694+C695,C695)</f>
        <v>480</v>
      </c>
      <c r="E697" s="4">
        <v>45108</v>
      </c>
      <c r="F697" s="3" t="s">
        <v>1224</v>
      </c>
      <c r="G697" s="3" t="s">
        <v>1096</v>
      </c>
      <c r="H697" s="5">
        <v>210</v>
      </c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C719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Y719</f>
        <v>1066.4100000000001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-566.41000000000008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-1066.4100000000001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8" t="str">
        <f>IF(C699&lt;0,"NO PAGAR","COBRAR")</f>
        <v>NO PAGAR</v>
      </c>
      <c r="C700" s="198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8" t="str">
        <f>IF(Y699&lt;0,"NO PAGAR","COBRAR")</f>
        <v>NO PAGAR</v>
      </c>
      <c r="Y700" s="198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IF(C733&lt;0,"SALDO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566.41000000000008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500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480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500</v>
      </c>
      <c r="AO712" s="3"/>
    </row>
    <row r="713" spans="2:41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>
      <c r="B717" s="12"/>
      <c r="C717" s="10"/>
      <c r="E717" t="s">
        <v>22</v>
      </c>
      <c r="F717" t="s">
        <v>21</v>
      </c>
      <c r="R717" s="188">
        <f>SUM(R713:R716)</f>
        <v>337.31</v>
      </c>
      <c r="V717" s="17"/>
      <c r="X717" s="12"/>
      <c r="Y717" s="10"/>
    </row>
    <row r="718" spans="2:41">
      <c r="B718" s="12"/>
      <c r="C718" s="10"/>
      <c r="F718" s="1" t="s">
        <v>19</v>
      </c>
      <c r="V718" s="17"/>
      <c r="X718" s="12"/>
      <c r="Y718" s="10"/>
    </row>
    <row r="719" spans="2:41">
      <c r="B719" s="15" t="s">
        <v>18</v>
      </c>
      <c r="C719" s="16">
        <f>SUM(C702:C718)</f>
        <v>1046.4100000000001</v>
      </c>
      <c r="V719" s="17"/>
      <c r="X719" s="15" t="s">
        <v>18</v>
      </c>
      <c r="Y719" s="16">
        <f>SUM(Y702:Y718)</f>
        <v>1066.4100000000001</v>
      </c>
    </row>
    <row r="720" spans="2:41">
      <c r="V720" s="17"/>
      <c r="Z720" t="s">
        <v>22</v>
      </c>
      <c r="AA720" t="s">
        <v>21</v>
      </c>
    </row>
    <row r="721" spans="1:43">
      <c r="E721" s="1"/>
      <c r="V721" s="17"/>
      <c r="AA721" s="1" t="s">
        <v>19</v>
      </c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V731" s="17"/>
    </row>
    <row r="732" spans="1:43">
      <c r="H732" s="196" t="s">
        <v>30</v>
      </c>
      <c r="I732" s="196"/>
      <c r="J732" s="196"/>
      <c r="V732" s="17"/>
      <c r="AA732" s="196" t="s">
        <v>31</v>
      </c>
      <c r="AB732" s="196"/>
      <c r="AC732" s="196"/>
    </row>
    <row r="733" spans="1:43">
      <c r="H733" s="196"/>
      <c r="I733" s="196"/>
      <c r="J733" s="196"/>
      <c r="V733" s="17"/>
      <c r="AA733" s="196"/>
      <c r="AB733" s="196"/>
      <c r="AC733" s="196"/>
    </row>
    <row r="734" spans="1:43">
      <c r="V734" s="17"/>
    </row>
    <row r="735" spans="1:43">
      <c r="V735" s="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IF(X694="PAGADO",0,C699)</f>
        <v>-566.41000000000008</v>
      </c>
      <c r="E737" s="197" t="s">
        <v>20</v>
      </c>
      <c r="F737" s="197"/>
      <c r="G737" s="197"/>
      <c r="H737" s="197"/>
      <c r="V737" s="17"/>
      <c r="X737" s="23" t="s">
        <v>32</v>
      </c>
      <c r="Y737" s="20">
        <f>IF(B1537="PAGADO",0,C742)</f>
        <v>-1066.4100000000001</v>
      </c>
      <c r="AA737" s="197" t="s">
        <v>20</v>
      </c>
      <c r="AB737" s="197"/>
      <c r="AC737" s="197"/>
      <c r="AD737" s="197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C765</f>
        <v>1066.4100000000001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Y765</f>
        <v>1066.4100000000001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-1066.4100000000001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-1066.4100000000001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tr">
        <f>IF(Y742&lt;0,"NO PAGAR","COBRAR'")</f>
        <v>NO PAGAR</v>
      </c>
      <c r="Y743" s="19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9" t="str">
        <f>IF(C742&lt;0,"NO PAGAR","COBRAR'")</f>
        <v>NO PAGAR</v>
      </c>
      <c r="C744" s="19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IF(Y699&lt;0,"SALDO ADELANTADO","SALDO A FAVOR '")</f>
        <v>SALDO ADELANTADO</v>
      </c>
      <c r="C746" s="10">
        <f>IF(Y699&lt;=0,Y699*-1)</f>
        <v>1066.4100000000001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ADELANTADO</v>
      </c>
      <c r="Y746" s="10">
        <f>IF(C742&lt;=0,C742*-1)</f>
        <v>1066.4100000000001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1066.4100000000001</v>
      </c>
      <c r="D765" t="s">
        <v>22</v>
      </c>
      <c r="E765" t="s">
        <v>21</v>
      </c>
      <c r="V765" s="17"/>
      <c r="X765" s="15" t="s">
        <v>18</v>
      </c>
      <c r="Y765" s="16">
        <f>SUM(Y746:Y764)</f>
        <v>1066.4100000000001</v>
      </c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  <c r="AC779" s="195" t="s">
        <v>29</v>
      </c>
      <c r="AD779" s="195"/>
      <c r="AE779" s="195"/>
    </row>
    <row r="780" spans="2:31">
      <c r="H780" s="196" t="s">
        <v>28</v>
      </c>
      <c r="I780" s="196"/>
      <c r="J780" s="196"/>
      <c r="V780" s="17"/>
      <c r="AC780" s="195"/>
      <c r="AD780" s="195"/>
      <c r="AE780" s="195"/>
    </row>
    <row r="781" spans="2:31">
      <c r="H781" s="196"/>
      <c r="I781" s="196"/>
      <c r="J781" s="196"/>
      <c r="V781" s="17"/>
      <c r="AC781" s="195"/>
      <c r="AD781" s="195"/>
      <c r="AE781" s="195"/>
    </row>
    <row r="782" spans="2:31">
      <c r="V782" s="17"/>
    </row>
    <row r="783" spans="2:31">
      <c r="V783" s="17"/>
    </row>
    <row r="784" spans="2:31" ht="23.25">
      <c r="B784" s="22" t="s">
        <v>70</v>
      </c>
      <c r="V784" s="17"/>
      <c r="X784" s="22" t="s">
        <v>70</v>
      </c>
    </row>
    <row r="785" spans="2:41" ht="23.25">
      <c r="B785" s="23" t="s">
        <v>32</v>
      </c>
      <c r="C785" s="20">
        <f>IF(X737="PAGADO",0,Y742)</f>
        <v>-1066.4100000000001</v>
      </c>
      <c r="E785" s="197" t="s">
        <v>20</v>
      </c>
      <c r="F785" s="197"/>
      <c r="G785" s="197"/>
      <c r="H785" s="197"/>
      <c r="V785" s="17"/>
      <c r="X785" s="23" t="s">
        <v>32</v>
      </c>
      <c r="Y785" s="20">
        <f>IF(B785="PAGADO",0,C790)</f>
        <v>-1066.4100000000001</v>
      </c>
      <c r="AA785" s="197" t="s">
        <v>20</v>
      </c>
      <c r="AB785" s="197"/>
      <c r="AC785" s="197"/>
      <c r="AD785" s="197"/>
    </row>
    <row r="786" spans="2:41">
      <c r="B786" s="1" t="s">
        <v>0</v>
      </c>
      <c r="C786" s="19">
        <f>H801</f>
        <v>0</v>
      </c>
      <c r="E786" s="2" t="s">
        <v>1</v>
      </c>
      <c r="F786" s="2" t="s">
        <v>2</v>
      </c>
      <c r="G786" s="2" t="s">
        <v>3</v>
      </c>
      <c r="H786" s="2" t="s">
        <v>4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2" t="s">
        <v>1</v>
      </c>
      <c r="AK786" s="2" t="s">
        <v>5</v>
      </c>
      <c r="AL786" s="2" t="s">
        <v>4</v>
      </c>
      <c r="AM786" s="2" t="s">
        <v>6</v>
      </c>
      <c r="AN786" s="2" t="s">
        <v>7</v>
      </c>
      <c r="AO786" s="3"/>
    </row>
    <row r="787" spans="2:41">
      <c r="C787" s="2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IF(Y785&gt;0,Y786+Y785,Y786)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" t="s">
        <v>9</v>
      </c>
      <c r="C789" s="20">
        <f>C812</f>
        <v>1066.4100000000001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Y812</f>
        <v>1066.4100000000001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25</v>
      </c>
      <c r="C790" s="21">
        <f>C788-C789</f>
        <v>-1066.4100000000001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 t="s">
        <v>8</v>
      </c>
      <c r="Y790" s="21">
        <f>Y788-Y789</f>
        <v>-1066.4100000000001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6.25">
      <c r="B791" s="198" t="str">
        <f>IF(C790&lt;0,"NO PAGAR","COBRAR")</f>
        <v>NO PAGAR</v>
      </c>
      <c r="C791" s="19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8" t="str">
        <f>IF(Y790&lt;0,"NO PAGAR","COBRAR")</f>
        <v>NO PAGAR</v>
      </c>
      <c r="Y791" s="19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90" t="s">
        <v>9</v>
      </c>
      <c r="C792" s="191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90" t="s">
        <v>9</v>
      </c>
      <c r="Y792" s="191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9" t="str">
        <f>IF(C826&lt;0,"SALDO A FAVOR","SALDO ADELANTAD0'")</f>
        <v>SALDO ADELANTAD0'</v>
      </c>
      <c r="C793" s="10">
        <f>IF(Y737&lt;=0,Y737*-1)</f>
        <v>1066.4100000000001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9" t="str">
        <f>IF(C790&lt;0,"SALDO ADELANTADO","SALDO A FAVOR'")</f>
        <v>SALDO ADELANTADO</v>
      </c>
      <c r="Y793" s="10">
        <f>IF(C790&lt;=0,C790*-1)</f>
        <v>1066.4100000000001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10</v>
      </c>
      <c r="C794" s="10">
        <f>R803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10</v>
      </c>
      <c r="Y794" s="10">
        <f>AN803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11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11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12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12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13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13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14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14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16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16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17</v>
      </c>
      <c r="C801" s="10"/>
      <c r="E801" s="192" t="s">
        <v>7</v>
      </c>
      <c r="F801" s="193"/>
      <c r="G801" s="194"/>
      <c r="H801" s="5">
        <f>SUM(H787:H800)</f>
        <v>0</v>
      </c>
      <c r="N801" s="3"/>
      <c r="O801" s="3"/>
      <c r="P801" s="3"/>
      <c r="Q801" s="3"/>
      <c r="R801" s="18"/>
      <c r="S801" s="3"/>
      <c r="V801" s="17"/>
      <c r="X801" s="11" t="s">
        <v>17</v>
      </c>
      <c r="Y801" s="10"/>
      <c r="AA801" s="192" t="s">
        <v>7</v>
      </c>
      <c r="AB801" s="193"/>
      <c r="AC801" s="194"/>
      <c r="AD801" s="5">
        <f>SUM(AD787:AD800)</f>
        <v>0</v>
      </c>
      <c r="AJ801" s="3"/>
      <c r="AK801" s="3"/>
      <c r="AL801" s="3"/>
      <c r="AM801" s="3"/>
      <c r="AN801" s="18"/>
      <c r="AO801" s="3"/>
    </row>
    <row r="802" spans="2:41">
      <c r="B802" s="12"/>
      <c r="C802" s="10"/>
      <c r="E802" s="13"/>
      <c r="F802" s="13"/>
      <c r="G802" s="13"/>
      <c r="N802" s="3"/>
      <c r="O802" s="3"/>
      <c r="P802" s="3"/>
      <c r="Q802" s="3"/>
      <c r="R802" s="18"/>
      <c r="S802" s="3"/>
      <c r="V802" s="17"/>
      <c r="X802" s="12"/>
      <c r="Y802" s="10"/>
      <c r="AA802" s="13"/>
      <c r="AB802" s="13"/>
      <c r="AC802" s="13"/>
      <c r="AJ802" s="3"/>
      <c r="AK802" s="3"/>
      <c r="AL802" s="3"/>
      <c r="AM802" s="3"/>
      <c r="AN802" s="18"/>
      <c r="AO802" s="3"/>
    </row>
    <row r="803" spans="2:41">
      <c r="B803" s="12"/>
      <c r="C803" s="10"/>
      <c r="N803" s="192" t="s">
        <v>7</v>
      </c>
      <c r="O803" s="193"/>
      <c r="P803" s="193"/>
      <c r="Q803" s="194"/>
      <c r="R803" s="18">
        <f>SUM(R787:R802)</f>
        <v>0</v>
      </c>
      <c r="S803" s="3"/>
      <c r="V803" s="17"/>
      <c r="X803" s="12"/>
      <c r="Y803" s="10"/>
      <c r="AJ803" s="192" t="s">
        <v>7</v>
      </c>
      <c r="AK803" s="193"/>
      <c r="AL803" s="193"/>
      <c r="AM803" s="194"/>
      <c r="AN803" s="18">
        <f>SUM(AN787:AN802)</f>
        <v>0</v>
      </c>
      <c r="AO803" s="3"/>
    </row>
    <row r="804" spans="2:41">
      <c r="B804" s="12"/>
      <c r="C804" s="10"/>
      <c r="V804" s="17"/>
      <c r="X804" s="12"/>
      <c r="Y804" s="10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E806" s="14"/>
      <c r="V806" s="17"/>
      <c r="X806" s="12"/>
      <c r="Y806" s="10"/>
      <c r="AA806" s="14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1"/>
      <c r="C811" s="10"/>
      <c r="V811" s="17"/>
      <c r="X811" s="11"/>
      <c r="Y811" s="10"/>
    </row>
    <row r="812" spans="2:41">
      <c r="B812" s="15" t="s">
        <v>18</v>
      </c>
      <c r="C812" s="16">
        <f>SUM(C793:C811)</f>
        <v>1066.4100000000001</v>
      </c>
      <c r="V812" s="17"/>
      <c r="X812" s="15" t="s">
        <v>18</v>
      </c>
      <c r="Y812" s="16">
        <f>SUM(Y793:Y811)</f>
        <v>1066.4100000000001</v>
      </c>
    </row>
    <row r="813" spans="2:41">
      <c r="D813" t="s">
        <v>22</v>
      </c>
      <c r="E813" t="s">
        <v>21</v>
      </c>
      <c r="V813" s="17"/>
      <c r="Z813" t="s">
        <v>22</v>
      </c>
      <c r="AA813" t="s">
        <v>21</v>
      </c>
    </row>
    <row r="814" spans="2:41">
      <c r="E814" s="1" t="s">
        <v>19</v>
      </c>
      <c r="V814" s="17"/>
      <c r="AA814" s="1" t="s">
        <v>19</v>
      </c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V824" s="17"/>
    </row>
    <row r="825" spans="1:43">
      <c r="H825" s="196" t="s">
        <v>30</v>
      </c>
      <c r="I825" s="196"/>
      <c r="J825" s="196"/>
      <c r="V825" s="17"/>
      <c r="AA825" s="196" t="s">
        <v>31</v>
      </c>
      <c r="AB825" s="196"/>
      <c r="AC825" s="196"/>
    </row>
    <row r="826" spans="1:43">
      <c r="H826" s="196"/>
      <c r="I826" s="196"/>
      <c r="J826" s="196"/>
      <c r="V826" s="17"/>
      <c r="AA826" s="196"/>
      <c r="AB826" s="196"/>
      <c r="AC826" s="196"/>
    </row>
    <row r="827" spans="1:43">
      <c r="V827" s="17"/>
    </row>
    <row r="828" spans="1:43">
      <c r="V828" s="17"/>
    </row>
    <row r="829" spans="1:43" ht="23.25">
      <c r="B829" s="24" t="s">
        <v>70</v>
      </c>
      <c r="V829" s="17"/>
      <c r="X829" s="22" t="s">
        <v>70</v>
      </c>
    </row>
    <row r="830" spans="1:43" ht="23.25">
      <c r="B830" s="23" t="s">
        <v>32</v>
      </c>
      <c r="C830" s="20">
        <f>IF(X785="PAGADO",0,C790)</f>
        <v>-1066.4100000000001</v>
      </c>
      <c r="E830" s="197" t="s">
        <v>20</v>
      </c>
      <c r="F830" s="197"/>
      <c r="G830" s="197"/>
      <c r="H830" s="197"/>
      <c r="V830" s="17"/>
      <c r="X830" s="23" t="s">
        <v>32</v>
      </c>
      <c r="Y830" s="20">
        <f>IF(B1630="PAGADO",0,C835)</f>
        <v>-1066.4100000000001</v>
      </c>
      <c r="AA830" s="197" t="s">
        <v>20</v>
      </c>
      <c r="AB830" s="197"/>
      <c r="AC830" s="197"/>
      <c r="AD830" s="197"/>
    </row>
    <row r="831" spans="1:43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1:43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IF(Y830&gt;0,Y830+Y831,Y831)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C858</f>
        <v>1066.4100000000001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Y858</f>
        <v>1066.4100000000001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26</v>
      </c>
      <c r="C835" s="21">
        <f>C833-C834</f>
        <v>-1066.4100000000001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27</v>
      </c>
      <c r="Y835" s="21">
        <f>Y833-Y834</f>
        <v>-1066.4100000000001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6"/>
      <c r="C836" s="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9" t="str">
        <f>IF(Y835&lt;0,"NO PAGAR","COBRAR'")</f>
        <v>NO PAGAR</v>
      </c>
      <c r="Y836" s="199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99" t="str">
        <f>IF(C835&lt;0,"NO PAGAR","COBRAR'")</f>
        <v>NO PAGAR</v>
      </c>
      <c r="C837" s="19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/>
      <c r="Y837" s="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90" t="s">
        <v>9</v>
      </c>
      <c r="C838" s="19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0" t="s">
        <v>9</v>
      </c>
      <c r="Y838" s="19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IF(Y790&lt;0,"SALDO ADELANTADO","SALDO A FAVOR '")</f>
        <v>SALDO ADELANTADO</v>
      </c>
      <c r="C839" s="10">
        <f>IF(Y790&lt;=0,Y790*-1)</f>
        <v>1066.4100000000001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IF(C835&lt;0,"SALDO ADELANTADO","SALDO A FAVOR'")</f>
        <v>SALDO ADELANTADO</v>
      </c>
      <c r="Y839" s="10">
        <f>IF(C835&lt;=0,C835*-1)</f>
        <v>1066.4100000000001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R848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AN848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192" t="s">
        <v>7</v>
      </c>
      <c r="F846" s="193"/>
      <c r="G846" s="194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192" t="s">
        <v>7</v>
      </c>
      <c r="AB846" s="193"/>
      <c r="AC846" s="194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92" t="s">
        <v>7</v>
      </c>
      <c r="O848" s="193"/>
      <c r="P848" s="193"/>
      <c r="Q848" s="194"/>
      <c r="R848" s="18">
        <f>SUM(R832:R847)</f>
        <v>0</v>
      </c>
      <c r="S848" s="3"/>
      <c r="V848" s="17"/>
      <c r="X848" s="12"/>
      <c r="Y848" s="10"/>
      <c r="AJ848" s="192" t="s">
        <v>7</v>
      </c>
      <c r="AK848" s="193"/>
      <c r="AL848" s="193"/>
      <c r="AM848" s="194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2"/>
      <c r="C856" s="10"/>
      <c r="V856" s="17"/>
      <c r="X856" s="12"/>
      <c r="Y856" s="10"/>
    </row>
    <row r="857" spans="2:27">
      <c r="B857" s="11"/>
      <c r="C857" s="10"/>
      <c r="V857" s="17"/>
      <c r="X857" s="11"/>
      <c r="Y857" s="10"/>
    </row>
    <row r="858" spans="2:27">
      <c r="B858" s="15" t="s">
        <v>18</v>
      </c>
      <c r="C858" s="16">
        <f>SUM(C839:C857)</f>
        <v>1066.4100000000001</v>
      </c>
      <c r="D858" t="s">
        <v>22</v>
      </c>
      <c r="E858" t="s">
        <v>21</v>
      </c>
      <c r="V858" s="17"/>
      <c r="X858" s="15" t="s">
        <v>18</v>
      </c>
      <c r="Y858" s="16">
        <f>SUM(Y839:Y857)</f>
        <v>1066.4100000000001</v>
      </c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</row>
    <row r="873" spans="2:41">
      <c r="V873" s="17"/>
      <c r="AC873" s="195" t="s">
        <v>29</v>
      </c>
      <c r="AD873" s="195"/>
      <c r="AE873" s="195"/>
    </row>
    <row r="874" spans="2:41">
      <c r="H874" s="196" t="s">
        <v>28</v>
      </c>
      <c r="I874" s="196"/>
      <c r="J874" s="196"/>
      <c r="V874" s="17"/>
      <c r="AC874" s="195"/>
      <c r="AD874" s="195"/>
      <c r="AE874" s="195"/>
    </row>
    <row r="875" spans="2:41">
      <c r="H875" s="196"/>
      <c r="I875" s="196"/>
      <c r="J875" s="196"/>
      <c r="V875" s="17"/>
      <c r="AC875" s="195"/>
      <c r="AD875" s="195"/>
      <c r="AE875" s="195"/>
    </row>
    <row r="876" spans="2:41">
      <c r="V876" s="17"/>
    </row>
    <row r="877" spans="2:41">
      <c r="V877" s="17"/>
    </row>
    <row r="878" spans="2:41" ht="23.25">
      <c r="B878" s="22" t="s">
        <v>71</v>
      </c>
      <c r="V878" s="17"/>
      <c r="X878" s="22" t="s">
        <v>71</v>
      </c>
    </row>
    <row r="879" spans="2:41" ht="23.25">
      <c r="B879" s="23" t="s">
        <v>32</v>
      </c>
      <c r="C879" s="20">
        <f>IF(X830="PAGADO",0,Y835)</f>
        <v>-1066.4100000000001</v>
      </c>
      <c r="E879" s="197" t="s">
        <v>20</v>
      </c>
      <c r="F879" s="197"/>
      <c r="G879" s="197"/>
      <c r="H879" s="197"/>
      <c r="V879" s="17"/>
      <c r="X879" s="23" t="s">
        <v>32</v>
      </c>
      <c r="Y879" s="20">
        <f>IF(B879="PAGADO",0,C884)</f>
        <v>-1066.4100000000001</v>
      </c>
      <c r="AA879" s="197" t="s">
        <v>20</v>
      </c>
      <c r="AB879" s="197"/>
      <c r="AC879" s="197"/>
      <c r="AD879" s="197"/>
    </row>
    <row r="880" spans="2:41">
      <c r="B880" s="1" t="s">
        <v>0</v>
      </c>
      <c r="C880" s="19">
        <f>H895</f>
        <v>0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Y881" s="2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24</v>
      </c>
      <c r="C882" s="19">
        <f>IF(C879&gt;0,C879+C880,C880)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IF(Y879&gt;0,Y880+Y879,Y880)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1066.4100000000001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1066.4100000000001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6" t="s">
        <v>25</v>
      </c>
      <c r="C884" s="21">
        <f>C882-C883</f>
        <v>-1066.4100000000001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6" t="s">
        <v>8</v>
      </c>
      <c r="Y884" s="21">
        <f>Y882-Y883</f>
        <v>-1066.4100000000001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6.25">
      <c r="B885" s="198" t="str">
        <f>IF(C884&lt;0,"NO PAGAR","COBRAR")</f>
        <v>NO PAGAR</v>
      </c>
      <c r="C885" s="19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8" t="str">
        <f>IF(Y884&lt;0,"NO PAGAR","COBRAR")</f>
        <v>NO PAGAR</v>
      </c>
      <c r="Y885" s="19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90" t="s">
        <v>9</v>
      </c>
      <c r="C886" s="191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90" t="s">
        <v>9</v>
      </c>
      <c r="Y886" s="19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IF(C920&lt;0,"SALDO A FAVOR","SALDO ADELANTAD0'")</f>
        <v>SALDO ADELANTAD0'</v>
      </c>
      <c r="C887" s="10">
        <f>IF(Y835&lt;=0,Y835*-1)</f>
        <v>1066.4100000000001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IF(C884&lt;0,"SALDO ADELANTADO","SALDO A FAVOR'")</f>
        <v>SALDO ADELANTADO</v>
      </c>
      <c r="Y887" s="10">
        <f>IF(C884&lt;=0,C884*-1)</f>
        <v>1066.4100000000001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17</v>
      </c>
      <c r="C895" s="10"/>
      <c r="E895" s="192" t="s">
        <v>7</v>
      </c>
      <c r="F895" s="193"/>
      <c r="G895" s="194"/>
      <c r="H895" s="5">
        <f>SUM(H881:H894)</f>
        <v>0</v>
      </c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92" t="s">
        <v>7</v>
      </c>
      <c r="AB895" s="193"/>
      <c r="AC895" s="194"/>
      <c r="AD895" s="5">
        <f>SUM(AD881:AD894)</f>
        <v>0</v>
      </c>
      <c r="AJ895" s="3"/>
      <c r="AK895" s="3"/>
      <c r="AL895" s="3"/>
      <c r="AM895" s="3"/>
      <c r="AN895" s="18"/>
      <c r="AO895" s="3"/>
    </row>
    <row r="896" spans="2:41">
      <c r="B896" s="12"/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2"/>
      <c r="Y896" s="10"/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192" t="s">
        <v>7</v>
      </c>
      <c r="O897" s="193"/>
      <c r="P897" s="193"/>
      <c r="Q897" s="194"/>
      <c r="R897" s="18">
        <f>SUM(R881:R896)</f>
        <v>0</v>
      </c>
      <c r="S897" s="3"/>
      <c r="V897" s="17"/>
      <c r="X897" s="12"/>
      <c r="Y897" s="10"/>
      <c r="AJ897" s="192" t="s">
        <v>7</v>
      </c>
      <c r="AK897" s="193"/>
      <c r="AL897" s="193"/>
      <c r="AM897" s="194"/>
      <c r="AN897" s="18">
        <f>SUM(AN881:AN896)</f>
        <v>0</v>
      </c>
      <c r="AO897" s="3"/>
    </row>
    <row r="898" spans="2:41">
      <c r="B898" s="12"/>
      <c r="C898" s="10"/>
      <c r="V898" s="17"/>
      <c r="X898" s="12"/>
      <c r="Y898" s="10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E900" s="14"/>
      <c r="V900" s="17"/>
      <c r="X900" s="12"/>
      <c r="Y900" s="10"/>
      <c r="AA900" s="14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1"/>
      <c r="C905" s="10"/>
      <c r="V905" s="17"/>
      <c r="X905" s="11"/>
      <c r="Y905" s="10"/>
    </row>
    <row r="906" spans="2:41">
      <c r="B906" s="15" t="s">
        <v>18</v>
      </c>
      <c r="C906" s="16">
        <f>SUM(C887:C905)</f>
        <v>1066.4100000000001</v>
      </c>
      <c r="V906" s="17"/>
      <c r="X906" s="15" t="s">
        <v>18</v>
      </c>
      <c r="Y906" s="16">
        <f>SUM(Y887:Y905)</f>
        <v>1066.4100000000001</v>
      </c>
    </row>
    <row r="907" spans="2:41">
      <c r="D907" t="s">
        <v>22</v>
      </c>
      <c r="E907" t="s">
        <v>21</v>
      </c>
      <c r="V907" s="17"/>
      <c r="Z907" t="s">
        <v>22</v>
      </c>
      <c r="AA907" t="s">
        <v>21</v>
      </c>
    </row>
    <row r="908" spans="2:41">
      <c r="E908" s="1" t="s">
        <v>19</v>
      </c>
      <c r="V908" s="17"/>
      <c r="AA908" s="1" t="s">
        <v>19</v>
      </c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V918" s="17"/>
    </row>
    <row r="919" spans="1:43">
      <c r="H919" s="196" t="s">
        <v>30</v>
      </c>
      <c r="I919" s="196"/>
      <c r="J919" s="196"/>
      <c r="V919" s="17"/>
      <c r="AA919" s="196" t="s">
        <v>31</v>
      </c>
      <c r="AB919" s="196"/>
      <c r="AC919" s="196"/>
    </row>
    <row r="920" spans="1:43">
      <c r="H920" s="196"/>
      <c r="I920" s="196"/>
      <c r="J920" s="196"/>
      <c r="V920" s="17"/>
      <c r="AA920" s="196"/>
      <c r="AB920" s="196"/>
      <c r="AC920" s="196"/>
    </row>
    <row r="921" spans="1:43">
      <c r="V921" s="17"/>
    </row>
    <row r="922" spans="1:43">
      <c r="V922" s="17"/>
    </row>
    <row r="923" spans="1:43" ht="23.25">
      <c r="B923" s="24" t="s">
        <v>73</v>
      </c>
      <c r="V923" s="17"/>
      <c r="X923" s="22" t="s">
        <v>71</v>
      </c>
    </row>
    <row r="924" spans="1:43" ht="23.25">
      <c r="B924" s="23" t="s">
        <v>32</v>
      </c>
      <c r="C924" s="20">
        <f>IF(X879="PAGADO",0,C884)</f>
        <v>-1066.4100000000001</v>
      </c>
      <c r="E924" s="197" t="s">
        <v>20</v>
      </c>
      <c r="F924" s="197"/>
      <c r="G924" s="197"/>
      <c r="H924" s="197"/>
      <c r="V924" s="17"/>
      <c r="X924" s="23" t="s">
        <v>32</v>
      </c>
      <c r="Y924" s="20">
        <f>IF(B1724="PAGADO",0,C929)</f>
        <v>-1066.4100000000001</v>
      </c>
      <c r="AA924" s="197" t="s">
        <v>20</v>
      </c>
      <c r="AB924" s="197"/>
      <c r="AC924" s="197"/>
      <c r="AD924" s="197"/>
    </row>
    <row r="925" spans="1:43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1:43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IF(Y924&gt;0,Y924+Y925,Y925)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1" t="s">
        <v>9</v>
      </c>
      <c r="C928" s="20">
        <f>C952</f>
        <v>1066.4100000000001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Y952</f>
        <v>1066.4100000000001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26</v>
      </c>
      <c r="C929" s="21">
        <f>C927-C928</f>
        <v>-1066.4100000000001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27</v>
      </c>
      <c r="Y929" s="21">
        <f>Y927-Y928</f>
        <v>-1066.4100000000001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6"/>
      <c r="C930" s="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9" t="str">
        <f>IF(Y929&lt;0,"NO PAGAR","COBRAR'")</f>
        <v>NO PAGAR</v>
      </c>
      <c r="Y930" s="199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99" t="str">
        <f>IF(C929&lt;0,"NO PAGAR","COBRAR'")</f>
        <v>NO PAGAR</v>
      </c>
      <c r="C931" s="19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/>
      <c r="Y931" s="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90" t="s">
        <v>9</v>
      </c>
      <c r="C932" s="19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0" t="s">
        <v>9</v>
      </c>
      <c r="Y932" s="19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IF(Y884&lt;0,"SALDO ADELANTADO","SALDO A FAVOR '")</f>
        <v>SALDO ADELANTADO</v>
      </c>
      <c r="C933" s="10">
        <f>IF(Y884&lt;=0,Y884*-1)</f>
        <v>1066.4100000000001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IF(C929&lt;0,"SALDO ADELANTADO","SALDO A FAVOR'")</f>
        <v>SALDO ADELANTADO</v>
      </c>
      <c r="Y933" s="10">
        <f>IF(C929&lt;=0,C929*-1)</f>
        <v>1066.4100000000001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R942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AN942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192" t="s">
        <v>7</v>
      </c>
      <c r="F940" s="193"/>
      <c r="G940" s="194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192" t="s">
        <v>7</v>
      </c>
      <c r="AB940" s="193"/>
      <c r="AC940" s="194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92" t="s">
        <v>7</v>
      </c>
      <c r="O942" s="193"/>
      <c r="P942" s="193"/>
      <c r="Q942" s="194"/>
      <c r="R942" s="18">
        <f>SUM(R926:R941)</f>
        <v>0</v>
      </c>
      <c r="S942" s="3"/>
      <c r="V942" s="17"/>
      <c r="X942" s="12"/>
      <c r="Y942" s="10"/>
      <c r="AJ942" s="192" t="s">
        <v>7</v>
      </c>
      <c r="AK942" s="193"/>
      <c r="AL942" s="193"/>
      <c r="AM942" s="194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E945" s="14"/>
      <c r="V945" s="17"/>
      <c r="X945" s="12"/>
      <c r="Y945" s="10"/>
      <c r="AA945" s="14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1066.4100000000001</v>
      </c>
      <c r="D952" t="s">
        <v>22</v>
      </c>
      <c r="E952" t="s">
        <v>21</v>
      </c>
      <c r="V952" s="17"/>
      <c r="X952" s="15" t="s">
        <v>18</v>
      </c>
      <c r="Y952" s="16">
        <f>SUM(Y933:Y951)</f>
        <v>1066.4100000000001</v>
      </c>
      <c r="Z952" t="s">
        <v>22</v>
      </c>
      <c r="AA952" t="s">
        <v>21</v>
      </c>
    </row>
    <row r="953" spans="2:27">
      <c r="E953" s="1" t="s">
        <v>19</v>
      </c>
      <c r="V953" s="17"/>
      <c r="AA953" s="1" t="s">
        <v>19</v>
      </c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  <c r="AC966" s="195" t="s">
        <v>29</v>
      </c>
      <c r="AD966" s="195"/>
      <c r="AE966" s="195"/>
    </row>
    <row r="967" spans="2:41">
      <c r="H967" s="196" t="s">
        <v>28</v>
      </c>
      <c r="I967" s="196"/>
      <c r="J967" s="196"/>
      <c r="V967" s="17"/>
      <c r="AC967" s="195"/>
      <c r="AD967" s="195"/>
      <c r="AE967" s="195"/>
    </row>
    <row r="968" spans="2:41">
      <c r="H968" s="196"/>
      <c r="I968" s="196"/>
      <c r="J968" s="196"/>
      <c r="V968" s="17"/>
      <c r="AC968" s="195"/>
      <c r="AD968" s="195"/>
      <c r="AE968" s="195"/>
    </row>
    <row r="969" spans="2:41">
      <c r="V969" s="17"/>
    </row>
    <row r="970" spans="2:41">
      <c r="V970" s="17"/>
    </row>
    <row r="971" spans="2:41" ht="23.25">
      <c r="B971" s="22" t="s">
        <v>72</v>
      </c>
      <c r="V971" s="17"/>
      <c r="X971" s="22" t="s">
        <v>74</v>
      </c>
    </row>
    <row r="972" spans="2:41" ht="23.25">
      <c r="B972" s="23" t="s">
        <v>32</v>
      </c>
      <c r="C972" s="20">
        <f>IF(X924="PAGADO",0,Y929)</f>
        <v>-1066.4100000000001</v>
      </c>
      <c r="E972" s="197" t="s">
        <v>20</v>
      </c>
      <c r="F972" s="197"/>
      <c r="G972" s="197"/>
      <c r="H972" s="197"/>
      <c r="V972" s="17"/>
      <c r="X972" s="23" t="s">
        <v>32</v>
      </c>
      <c r="Y972" s="20">
        <f>IF(B972="PAGADO",0,C977)</f>
        <v>-1066.4100000000001</v>
      </c>
      <c r="AA972" s="197" t="s">
        <v>20</v>
      </c>
      <c r="AB972" s="197"/>
      <c r="AC972" s="197"/>
      <c r="AD972" s="197"/>
    </row>
    <row r="973" spans="2:41">
      <c r="B973" s="1" t="s">
        <v>0</v>
      </c>
      <c r="C973" s="19">
        <f>H988</f>
        <v>0</v>
      </c>
      <c r="E973" s="2" t="s">
        <v>1</v>
      </c>
      <c r="F973" s="2" t="s">
        <v>2</v>
      </c>
      <c r="G973" s="2" t="s">
        <v>3</v>
      </c>
      <c r="H973" s="2" t="s">
        <v>4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2" t="s">
        <v>1</v>
      </c>
      <c r="AK973" s="2" t="s">
        <v>5</v>
      </c>
      <c r="AL973" s="2" t="s">
        <v>4</v>
      </c>
      <c r="AM973" s="2" t="s">
        <v>6</v>
      </c>
      <c r="AN973" s="2" t="s">
        <v>7</v>
      </c>
      <c r="AO973" s="3"/>
    </row>
    <row r="974" spans="2:41">
      <c r="C974" s="2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24</v>
      </c>
      <c r="C975" s="19">
        <f>IF(C972&gt;0,C972+C973,C973)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" t="s">
        <v>9</v>
      </c>
      <c r="C976" s="20">
        <f>C999</f>
        <v>1066.4100000000001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Y999</f>
        <v>1066.4100000000001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25</v>
      </c>
      <c r="C977" s="21">
        <f>C975-C976</f>
        <v>-1066.4100000000001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 t="s">
        <v>8</v>
      </c>
      <c r="Y977" s="21">
        <f>Y975-Y976</f>
        <v>-1066.4100000000001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6.25">
      <c r="B978" s="198" t="str">
        <f>IF(C977&lt;0,"NO PAGAR","COBRAR")</f>
        <v>NO PAGAR</v>
      </c>
      <c r="C978" s="19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8" t="str">
        <f>IF(Y977&lt;0,"NO PAGAR","COBRAR")</f>
        <v>NO PAGAR</v>
      </c>
      <c r="Y978" s="19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90" t="s">
        <v>9</v>
      </c>
      <c r="C979" s="191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90" t="s">
        <v>9</v>
      </c>
      <c r="Y979" s="19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IF(C1013&lt;0,"SALDO A FAVOR","SALDO ADELANTAD0'")</f>
        <v>SALDO ADELANTAD0'</v>
      </c>
      <c r="C980" s="10">
        <f>IF(Y924&lt;=0,Y924*-1)</f>
        <v>1066.4100000000001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IF(C977&lt;0,"SALDO ADELANTADO","SALDO A FAVOR'")</f>
        <v>SALDO ADELANTADO</v>
      </c>
      <c r="Y980" s="10">
        <f>IF(C977&lt;=0,C977*-1)</f>
        <v>1066.4100000000001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R990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AN990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92" t="s">
        <v>7</v>
      </c>
      <c r="F988" s="193"/>
      <c r="G988" s="194"/>
      <c r="H988" s="5">
        <f>SUM(H974:H987)</f>
        <v>0</v>
      </c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92" t="s">
        <v>7</v>
      </c>
      <c r="AB988" s="193"/>
      <c r="AC988" s="194"/>
      <c r="AD988" s="5">
        <f>SUM(AD974:AD987)</f>
        <v>0</v>
      </c>
      <c r="AJ988" s="3"/>
      <c r="AK988" s="3"/>
      <c r="AL988" s="3"/>
      <c r="AM988" s="3"/>
      <c r="AN988" s="18"/>
      <c r="AO988" s="3"/>
    </row>
    <row r="989" spans="2:41">
      <c r="B989" s="12"/>
      <c r="C989" s="10"/>
      <c r="E989" s="13"/>
      <c r="F989" s="13"/>
      <c r="G989" s="13"/>
      <c r="N989" s="3"/>
      <c r="O989" s="3"/>
      <c r="P989" s="3"/>
      <c r="Q989" s="3"/>
      <c r="R989" s="18"/>
      <c r="S989" s="3"/>
      <c r="V989" s="17"/>
      <c r="X989" s="12"/>
      <c r="Y989" s="10"/>
      <c r="AA989" s="13"/>
      <c r="AB989" s="13"/>
      <c r="AC989" s="13"/>
      <c r="AJ989" s="3"/>
      <c r="AK989" s="3"/>
      <c r="AL989" s="3"/>
      <c r="AM989" s="3"/>
      <c r="AN989" s="18"/>
      <c r="AO989" s="3"/>
    </row>
    <row r="990" spans="2:41">
      <c r="B990" s="12"/>
      <c r="C990" s="10"/>
      <c r="N990" s="192" t="s">
        <v>7</v>
      </c>
      <c r="O990" s="193"/>
      <c r="P990" s="193"/>
      <c r="Q990" s="194"/>
      <c r="R990" s="18">
        <f>SUM(R974:R989)</f>
        <v>0</v>
      </c>
      <c r="S990" s="3"/>
      <c r="V990" s="17"/>
      <c r="X990" s="12"/>
      <c r="Y990" s="10"/>
      <c r="AJ990" s="192" t="s">
        <v>7</v>
      </c>
      <c r="AK990" s="193"/>
      <c r="AL990" s="193"/>
      <c r="AM990" s="194"/>
      <c r="AN990" s="18">
        <f>SUM(AN974:AN989)</f>
        <v>0</v>
      </c>
      <c r="AO990" s="3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E993" s="14"/>
      <c r="V993" s="17"/>
      <c r="X993" s="12"/>
      <c r="Y993" s="10"/>
      <c r="AA993" s="14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2"/>
      <c r="C997" s="10"/>
      <c r="V997" s="17"/>
      <c r="X997" s="12"/>
      <c r="Y997" s="10"/>
    </row>
    <row r="998" spans="1:43">
      <c r="B998" s="11"/>
      <c r="C998" s="10"/>
      <c r="V998" s="17"/>
      <c r="X998" s="11"/>
      <c r="Y998" s="10"/>
    </row>
    <row r="999" spans="1:43">
      <c r="B999" s="15" t="s">
        <v>18</v>
      </c>
      <c r="C999" s="16">
        <f>SUM(C980:C998)</f>
        <v>1066.4100000000001</v>
      </c>
      <c r="V999" s="17"/>
      <c r="X999" s="15" t="s">
        <v>18</v>
      </c>
      <c r="Y999" s="16">
        <f>SUM(Y980:Y998)</f>
        <v>1066.4100000000001</v>
      </c>
    </row>
    <row r="1000" spans="1:43">
      <c r="D1000" t="s">
        <v>22</v>
      </c>
      <c r="E1000" t="s">
        <v>21</v>
      </c>
      <c r="V1000" s="17"/>
      <c r="Z1000" t="s">
        <v>22</v>
      </c>
      <c r="AA1000" t="s">
        <v>21</v>
      </c>
    </row>
    <row r="1001" spans="1:43">
      <c r="E1001" s="1" t="s">
        <v>19</v>
      </c>
      <c r="V1001" s="17"/>
      <c r="AA1001" s="1" t="s">
        <v>19</v>
      </c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V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V1011" s="17"/>
    </row>
    <row r="1012" spans="1:43">
      <c r="H1012" s="196" t="s">
        <v>30</v>
      </c>
      <c r="I1012" s="196"/>
      <c r="J1012" s="196"/>
      <c r="V1012" s="17"/>
      <c r="AA1012" s="196" t="s">
        <v>31</v>
      </c>
      <c r="AB1012" s="196"/>
      <c r="AC1012" s="196"/>
    </row>
    <row r="1013" spans="1:43">
      <c r="H1013" s="196"/>
      <c r="I1013" s="196"/>
      <c r="J1013" s="196"/>
      <c r="V1013" s="17"/>
      <c r="AA1013" s="196"/>
      <c r="AB1013" s="196"/>
      <c r="AC1013" s="196"/>
    </row>
    <row r="1014" spans="1:43">
      <c r="V1014" s="17"/>
    </row>
    <row r="1015" spans="1:43">
      <c r="V1015" s="17"/>
    </row>
    <row r="1016" spans="1:43" ht="23.25">
      <c r="B1016" s="24" t="s">
        <v>72</v>
      </c>
      <c r="V1016" s="17"/>
      <c r="X1016" s="22" t="s">
        <v>72</v>
      </c>
    </row>
    <row r="1017" spans="1:43" ht="23.25">
      <c r="B1017" s="23" t="s">
        <v>32</v>
      </c>
      <c r="C1017" s="20">
        <f>IF(X972="PAGADO",0,C977)</f>
        <v>-1066.4100000000001</v>
      </c>
      <c r="E1017" s="197" t="s">
        <v>20</v>
      </c>
      <c r="F1017" s="197"/>
      <c r="G1017" s="197"/>
      <c r="H1017" s="197"/>
      <c r="V1017" s="17"/>
      <c r="X1017" s="23" t="s">
        <v>32</v>
      </c>
      <c r="Y1017" s="20">
        <f>IF(B1817="PAGADO",0,C1022)</f>
        <v>-1066.4100000000001</v>
      </c>
      <c r="AA1017" s="197" t="s">
        <v>20</v>
      </c>
      <c r="AB1017" s="197"/>
      <c r="AC1017" s="197"/>
      <c r="AD1017" s="197"/>
    </row>
    <row r="1018" spans="1:43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1:43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1" t="s">
        <v>9</v>
      </c>
      <c r="C1021" s="20">
        <f>C1045</f>
        <v>1066.4100000000001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Y1045</f>
        <v>1066.4100000000001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6" t="s">
        <v>26</v>
      </c>
      <c r="C1022" s="21">
        <f>C1020-C1021</f>
        <v>-1066.4100000000001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27</v>
      </c>
      <c r="Y1022" s="21">
        <f>Y1020-Y1021</f>
        <v>-1066.4100000000001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6"/>
      <c r="C1023" s="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9" t="str">
        <f>IF(Y1022&lt;0,"NO PAGAR","COBRAR'")</f>
        <v>NO PAGAR</v>
      </c>
      <c r="Y1023" s="199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ht="23.25">
      <c r="B1024" s="199" t="str">
        <f>IF(C1022&lt;0,"NO PAGAR","COBRAR'")</f>
        <v>NO PAGAR</v>
      </c>
      <c r="C1024" s="19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/>
      <c r="Y1024" s="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90" t="s">
        <v>9</v>
      </c>
      <c r="C1025" s="19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0" t="s">
        <v>9</v>
      </c>
      <c r="Y1025" s="19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IF(Y977&lt;0,"SALDO ADELANTADO","SALDO A FAVOR '")</f>
        <v>SALDO ADELANTADO</v>
      </c>
      <c r="C1026" s="10">
        <f>IF(Y977&lt;=0,Y977*-1)</f>
        <v>1066.4100000000001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IF(C1022&lt;0,"SALDO ADELANTADO","SALDO A FAVOR'")</f>
        <v>SALDO ADELANTADO</v>
      </c>
      <c r="Y1026" s="10">
        <f>IF(C1022&lt;=0,C1022*-1)</f>
        <v>1066.4100000000001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R1035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AN1035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192" t="s">
        <v>7</v>
      </c>
      <c r="F1033" s="193"/>
      <c r="G1033" s="194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192" t="s">
        <v>7</v>
      </c>
      <c r="AB1033" s="193"/>
      <c r="AC1033" s="194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92" t="s">
        <v>7</v>
      </c>
      <c r="O1035" s="193"/>
      <c r="P1035" s="193"/>
      <c r="Q1035" s="194"/>
      <c r="R1035" s="18">
        <f>SUM(R1019:R1034)</f>
        <v>0</v>
      </c>
      <c r="S1035" s="3"/>
      <c r="V1035" s="17"/>
      <c r="X1035" s="12"/>
      <c r="Y1035" s="10"/>
      <c r="AJ1035" s="192" t="s">
        <v>7</v>
      </c>
      <c r="AK1035" s="193"/>
      <c r="AL1035" s="193"/>
      <c r="AM1035" s="194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1"/>
      <c r="C1044" s="10"/>
      <c r="V1044" s="17"/>
      <c r="X1044" s="11"/>
      <c r="Y1044" s="10"/>
    </row>
    <row r="1045" spans="2:27">
      <c r="B1045" s="15" t="s">
        <v>18</v>
      </c>
      <c r="C1045" s="16">
        <f>SUM(C1026:C1044)</f>
        <v>1066.4100000000001</v>
      </c>
      <c r="D1045" t="s">
        <v>22</v>
      </c>
      <c r="E1045" t="s">
        <v>21</v>
      </c>
      <c r="V1045" s="17"/>
      <c r="X1045" s="15" t="s">
        <v>18</v>
      </c>
      <c r="Y1045" s="16">
        <f>SUM(Y1026:Y1044)</f>
        <v>1066.4100000000001</v>
      </c>
      <c r="Z1045" t="s">
        <v>22</v>
      </c>
      <c r="AA1045" t="s">
        <v>21</v>
      </c>
    </row>
    <row r="1046" spans="2:27">
      <c r="E1046" s="1" t="s">
        <v>19</v>
      </c>
      <c r="V1046" s="17"/>
      <c r="AA1046" s="1" t="s">
        <v>19</v>
      </c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</sheetData>
  <mergeCells count="290">
    <mergeCell ref="E1033:G1033"/>
    <mergeCell ref="AA1033:AC1033"/>
    <mergeCell ref="N1035:Q1035"/>
    <mergeCell ref="AJ1035:AM1035"/>
    <mergeCell ref="E1017:H1017"/>
    <mergeCell ref="AA1017:AD1017"/>
    <mergeCell ref="X1023:Y1023"/>
    <mergeCell ref="B1024:C1024"/>
    <mergeCell ref="B1025:C1025"/>
    <mergeCell ref="X1025:Y1025"/>
    <mergeCell ref="E988:G988"/>
    <mergeCell ref="AA988:AC988"/>
    <mergeCell ref="N990:Q990"/>
    <mergeCell ref="AJ990:AM990"/>
    <mergeCell ref="H1012:J1013"/>
    <mergeCell ref="AA1012:AC1013"/>
    <mergeCell ref="E972:H972"/>
    <mergeCell ref="AA972:AD972"/>
    <mergeCell ref="B978:C978"/>
    <mergeCell ref="X978:Y978"/>
    <mergeCell ref="B979:C979"/>
    <mergeCell ref="X979:Y979"/>
    <mergeCell ref="E940:G940"/>
    <mergeCell ref="AA940:AC940"/>
    <mergeCell ref="N942:Q942"/>
    <mergeCell ref="AJ942:AM942"/>
    <mergeCell ref="AC966:AE968"/>
    <mergeCell ref="H967:J968"/>
    <mergeCell ref="E924:H924"/>
    <mergeCell ref="AA924:AD924"/>
    <mergeCell ref="X930:Y930"/>
    <mergeCell ref="B931:C931"/>
    <mergeCell ref="B932:C932"/>
    <mergeCell ref="X932:Y932"/>
    <mergeCell ref="E895:G895"/>
    <mergeCell ref="AA895:AC895"/>
    <mergeCell ref="N897:Q897"/>
    <mergeCell ref="AJ897:AM897"/>
    <mergeCell ref="H919:J920"/>
    <mergeCell ref="AA919:AC920"/>
    <mergeCell ref="E879:H879"/>
    <mergeCell ref="AA879:AD879"/>
    <mergeCell ref="B885:C885"/>
    <mergeCell ref="X885:Y885"/>
    <mergeCell ref="B886:C886"/>
    <mergeCell ref="X886:Y886"/>
    <mergeCell ref="E846:G846"/>
    <mergeCell ref="AA846:AC846"/>
    <mergeCell ref="N848:Q848"/>
    <mergeCell ref="AJ848:AM848"/>
    <mergeCell ref="AC873:AE875"/>
    <mergeCell ref="H874:J875"/>
    <mergeCell ref="E830:H830"/>
    <mergeCell ref="AA830:AD830"/>
    <mergeCell ref="X836:Y836"/>
    <mergeCell ref="B837:C837"/>
    <mergeCell ref="B838:C838"/>
    <mergeCell ref="X838:Y838"/>
    <mergeCell ref="E801:G801"/>
    <mergeCell ref="AA801:AC801"/>
    <mergeCell ref="N803:Q803"/>
    <mergeCell ref="AJ803:AM803"/>
    <mergeCell ref="H825:J826"/>
    <mergeCell ref="AA825:AC826"/>
    <mergeCell ref="E785:H785"/>
    <mergeCell ref="AA785:AD785"/>
    <mergeCell ref="B791:C791"/>
    <mergeCell ref="X791:Y791"/>
    <mergeCell ref="B792:C792"/>
    <mergeCell ref="X792:Y792"/>
    <mergeCell ref="E753:G753"/>
    <mergeCell ref="AA753:AC753"/>
    <mergeCell ref="N755:Q755"/>
    <mergeCell ref="AJ755:AM755"/>
    <mergeCell ref="AC779:AE781"/>
    <mergeCell ref="H780:J781"/>
    <mergeCell ref="E737:H737"/>
    <mergeCell ref="AA737:AD737"/>
    <mergeCell ref="X743:Y743"/>
    <mergeCell ref="B744:C744"/>
    <mergeCell ref="B745:C745"/>
    <mergeCell ref="X745:Y745"/>
    <mergeCell ref="E710:G710"/>
    <mergeCell ref="AA710:AC710"/>
    <mergeCell ref="N712:Q712"/>
    <mergeCell ref="AJ712:AM712"/>
    <mergeCell ref="H732:J733"/>
    <mergeCell ref="AA732:AC733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719" zoomScale="85" zoomScaleNormal="85" workbookViewId="0">
      <selection activeCell="P708" sqref="P708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6" t="s">
        <v>28</v>
      </c>
      <c r="I100" s="196"/>
      <c r="J100" s="196"/>
      <c r="V100" s="17"/>
      <c r="AC100" s="195"/>
      <c r="AD100" s="195"/>
      <c r="AE100" s="195"/>
    </row>
    <row r="101" spans="2:41">
      <c r="H101" s="196"/>
      <c r="I101" s="196"/>
      <c r="J101" s="196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6" t="s">
        <v>28</v>
      </c>
      <c r="I181" s="196"/>
      <c r="J181" s="196"/>
      <c r="V181" s="17"/>
      <c r="AC181" s="195"/>
      <c r="AD181" s="195"/>
      <c r="AE181" s="195"/>
    </row>
    <row r="182" spans="2:41">
      <c r="H182" s="196"/>
      <c r="I182" s="196"/>
      <c r="J182" s="196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9" t="str">
        <f>IF(C236&lt;0,"NO PAGAR","COBRAR'")</f>
        <v>COBRAR'</v>
      </c>
      <c r="C238" s="19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6" t="s">
        <v>28</v>
      </c>
      <c r="I273" s="196"/>
      <c r="J273" s="196"/>
      <c r="V273" s="17"/>
      <c r="AC273" s="195"/>
      <c r="AD273" s="195"/>
      <c r="AE273" s="195"/>
    </row>
    <row r="274" spans="2:41">
      <c r="H274" s="196"/>
      <c r="I274" s="196"/>
      <c r="J274" s="196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IF(B1070="PAGADO",0,C328)</f>
        <v>-324.73999999999978</v>
      </c>
      <c r="AA323" s="197" t="s">
        <v>309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9" t="s">
        <v>64</v>
      </c>
      <c r="AC368" s="203" t="s">
        <v>29</v>
      </c>
      <c r="AD368" s="203"/>
      <c r="AE368" s="203"/>
    </row>
    <row r="369" spans="2:41">
      <c r="V369" s="17"/>
      <c r="X369" s="209"/>
      <c r="AC369" s="203"/>
      <c r="AD369" s="203"/>
      <c r="AE369" s="203"/>
    </row>
    <row r="370" spans="2:41" ht="23.25">
      <c r="B370" s="22" t="s">
        <v>64</v>
      </c>
      <c r="V370" s="17"/>
      <c r="X370" s="209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>
      <c r="H406" s="76"/>
      <c r="I406" s="76"/>
      <c r="J406" s="76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>
      <c r="H443" s="76"/>
      <c r="I443" s="76"/>
      <c r="J443" s="76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>
      <c r="H481" s="76"/>
      <c r="I481" s="76"/>
      <c r="J481" s="76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IF(B1260="PAGADO",0,C488)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IF(B1359="PAGADO",0,C572)</f>
        <v>-1694.4249999999993</v>
      </c>
      <c r="AA567" s="197" t="s">
        <v>309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>
      <c r="H610" s="76"/>
      <c r="I610" s="76"/>
      <c r="J610" s="76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>
      <c r="H650" s="76"/>
      <c r="I650" s="76"/>
      <c r="J650" s="76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IF(B1452="PAGADO",0,C657)</f>
        <v>125.01900000000069</v>
      </c>
      <c r="AA652" s="197" t="s">
        <v>309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9" t="str">
        <f>IF(C657&lt;0,"NO PAGAR","COBRAR'")</f>
        <v>COBRAR'</v>
      </c>
      <c r="C659" s="199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7" t="s">
        <v>20</v>
      </c>
      <c r="AB696" s="197"/>
      <c r="AC696" s="197"/>
      <c r="AD696" s="197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7" t="s">
        <v>309</v>
      </c>
      <c r="F700" s="197"/>
      <c r="G700" s="197"/>
      <c r="H700" s="197"/>
      <c r="V700" s="17"/>
      <c r="X700" s="1" t="s">
        <v>9</v>
      </c>
      <c r="Y700" s="20">
        <f>Y723</f>
        <v>2037.6929999999993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-2037.6929999999993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8" t="str">
        <f>IF(Y701&lt;0,"NO PAGAR","COBRAR")</f>
        <v>NO PAGAR</v>
      </c>
      <c r="Y702" s="19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8" t="str">
        <f>IF(C705&lt;0,"NO PAGAR","COBRAR")</f>
        <v>NO PAGAR</v>
      </c>
      <c r="C706" s="198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  <c r="AJ718" s="192" t="s">
        <v>7</v>
      </c>
      <c r="AK718" s="193"/>
      <c r="AL718" s="193"/>
      <c r="AM718" s="194"/>
      <c r="AN718" s="18">
        <f>SUM(AN702:AN717)</f>
        <v>0</v>
      </c>
      <c r="AO718" s="3"/>
    </row>
    <row r="719" spans="2:41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2037.6929999999993</v>
      </c>
    </row>
    <row r="724" spans="1:43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>
      <c r="B726" s="11"/>
      <c r="C726" s="10"/>
      <c r="R726" s="188">
        <f>SUM(R719:R725)</f>
        <v>628.04200000000003</v>
      </c>
      <c r="V726" s="17"/>
    </row>
    <row r="727" spans="1:43">
      <c r="B727" s="15" t="s">
        <v>18</v>
      </c>
      <c r="C727" s="16">
        <f>SUM(C708:C726)</f>
        <v>4167.6929999999993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6" t="s">
        <v>31</v>
      </c>
      <c r="AB736" s="196"/>
      <c r="AC736" s="196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6"/>
      <c r="AB737" s="196"/>
      <c r="AC737" s="196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-2037.6929999999993</v>
      </c>
      <c r="AA741" s="197" t="s">
        <v>20</v>
      </c>
      <c r="AB741" s="197"/>
      <c r="AC741" s="197"/>
      <c r="AD741" s="197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-2037.6929999999993</v>
      </c>
      <c r="E745" s="197" t="s">
        <v>20</v>
      </c>
      <c r="F745" s="197"/>
      <c r="G745" s="197"/>
      <c r="H745" s="197"/>
      <c r="V745" s="17"/>
      <c r="X745" s="1" t="s">
        <v>9</v>
      </c>
      <c r="Y745" s="20">
        <f>Y769</f>
        <v>2037.6929999999993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-2037.6929999999993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tr">
        <f>IF(Y746&lt;0,"NO PAGAR","COBRAR'")</f>
        <v>NO PAGAR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2037.6929999999993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-2037.6929999999993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2037.6929999999993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9" t="str">
        <f>IF(C750&lt;0,"NO PAGAR","COBRAR'")</f>
        <v>NO PAGAR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2037.6929999999993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2037.6929999999993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2037.6929999999993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-2037.6929999999993</v>
      </c>
      <c r="AA789" s="197" t="s">
        <v>20</v>
      </c>
      <c r="AB789" s="197"/>
      <c r="AC789" s="197"/>
      <c r="AD789" s="197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-2037.6929999999993</v>
      </c>
      <c r="E793" s="197" t="s">
        <v>20</v>
      </c>
      <c r="F793" s="197"/>
      <c r="G793" s="197"/>
      <c r="H793" s="197"/>
      <c r="V793" s="17"/>
      <c r="X793" s="1" t="s">
        <v>9</v>
      </c>
      <c r="Y793" s="20">
        <f>Y816</f>
        <v>2037.6929999999993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-2037.6929999999993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2037.6929999999993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2037.6929999999993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-2037.6929999999993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8" t="str">
        <f>IF(C798&lt;0,"NO PAGAR","COBRAR")</f>
        <v>NO PAGAR</v>
      </c>
      <c r="C799" s="19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2037.6929999999993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2037.6929999999993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2037.6929999999993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6" t="s">
        <v>31</v>
      </c>
      <c r="AB829" s="196"/>
      <c r="AC829" s="196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6"/>
      <c r="AB830" s="196"/>
      <c r="AC830" s="196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-2037.6929999999993</v>
      </c>
      <c r="AA834" s="197" t="s">
        <v>20</v>
      </c>
      <c r="AB834" s="197"/>
      <c r="AC834" s="197"/>
      <c r="AD834" s="197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-2037.6929999999993</v>
      </c>
      <c r="E838" s="197" t="s">
        <v>20</v>
      </c>
      <c r="F838" s="197"/>
      <c r="G838" s="197"/>
      <c r="H838" s="197"/>
      <c r="V838" s="17"/>
      <c r="X838" s="1" t="s">
        <v>9</v>
      </c>
      <c r="Y838" s="20">
        <f>Y862</f>
        <v>2037.6929999999993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-2037.6929999999993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9" t="str">
        <f>IF(Y839&lt;0,"NO PAGAR","COBRAR'")</f>
        <v>NO PAGAR</v>
      </c>
      <c r="Y840" s="199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2037.6929999999993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-2037.6929999999993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2037.6929999999993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9" t="str">
        <f>IF(C843&lt;0,"NO PAGAR","COBRAR'")</f>
        <v>NO PAGAR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2037.6929999999993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2037.6929999999993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2037.6929999999993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-2037.6929999999993</v>
      </c>
      <c r="AA883" s="197" t="s">
        <v>20</v>
      </c>
      <c r="AB883" s="197"/>
      <c r="AC883" s="197"/>
      <c r="AD883" s="197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-2037.6929999999993</v>
      </c>
      <c r="E887" s="197" t="s">
        <v>20</v>
      </c>
      <c r="F887" s="197"/>
      <c r="G887" s="197"/>
      <c r="H887" s="197"/>
      <c r="V887" s="17"/>
      <c r="X887" s="1" t="s">
        <v>9</v>
      </c>
      <c r="Y887" s="20">
        <f>Y910</f>
        <v>2037.6929999999993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-2037.6929999999993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2037.6929999999993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2037.6929999999993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-2037.6929999999993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8" t="str">
        <f>IF(C892&lt;0,"NO PAGAR","COBRAR")</f>
        <v>NO PAGAR</v>
      </c>
      <c r="C893" s="198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2037.6929999999993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2037.6929999999993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2037.6929999999993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6" t="s">
        <v>31</v>
      </c>
      <c r="AB923" s="196"/>
      <c r="AC923" s="19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6"/>
      <c r="AB924" s="196"/>
      <c r="AC924" s="19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-2037.6929999999993</v>
      </c>
      <c r="AA928" s="197" t="s">
        <v>20</v>
      </c>
      <c r="AB928" s="197"/>
      <c r="AC928" s="197"/>
      <c r="AD928" s="197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-2037.6929999999993</v>
      </c>
      <c r="E932" s="197" t="s">
        <v>20</v>
      </c>
      <c r="F932" s="197"/>
      <c r="G932" s="197"/>
      <c r="H932" s="197"/>
      <c r="V932" s="17"/>
      <c r="X932" s="1" t="s">
        <v>9</v>
      </c>
      <c r="Y932" s="20">
        <f>Y956</f>
        <v>2037.6929999999993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-2037.6929999999993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9" t="str">
        <f>IF(Y933&lt;0,"NO PAGAR","COBRAR'")</f>
        <v>NO PAGAR</v>
      </c>
      <c r="Y934" s="199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2037.6929999999993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-2037.6929999999993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2037.6929999999993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9" t="str">
        <f>IF(C937&lt;0,"NO PAGAR","COBRAR'")</f>
        <v>NO PAGAR</v>
      </c>
      <c r="C939" s="19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2037.6929999999993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2037.6929999999993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2037.6929999999993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-2037.6929999999993</v>
      </c>
      <c r="AA976" s="197" t="s">
        <v>20</v>
      </c>
      <c r="AB976" s="197"/>
      <c r="AC976" s="197"/>
      <c r="AD976" s="197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-2037.6929999999993</v>
      </c>
      <c r="E980" s="197" t="s">
        <v>20</v>
      </c>
      <c r="F980" s="197"/>
      <c r="G980" s="197"/>
      <c r="H980" s="197"/>
      <c r="V980" s="17"/>
      <c r="X980" s="1" t="s">
        <v>9</v>
      </c>
      <c r="Y980" s="20">
        <f>Y1003</f>
        <v>2037.6929999999993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-2037.6929999999993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2037.6929999999993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2037.6929999999993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-2037.6929999999993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8" t="str">
        <f>IF(C985&lt;0,"NO PAGAR","COBRAR")</f>
        <v>NO PAGAR</v>
      </c>
      <c r="C986" s="19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2037.6929999999993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2037.6929999999993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2037.6929999999993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6" t="s">
        <v>31</v>
      </c>
      <c r="AB1016" s="196"/>
      <c r="AC1016" s="196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6"/>
      <c r="AB1017" s="196"/>
      <c r="AC1017" s="196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-2037.6929999999993</v>
      </c>
      <c r="AA1021" s="197" t="s">
        <v>20</v>
      </c>
      <c r="AB1021" s="197"/>
      <c r="AC1021" s="197"/>
      <c r="AD1021" s="197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-2037.6929999999993</v>
      </c>
      <c r="E1025" s="197" t="s">
        <v>20</v>
      </c>
      <c r="F1025" s="197"/>
      <c r="G1025" s="197"/>
      <c r="H1025" s="197"/>
      <c r="V1025" s="17"/>
      <c r="X1025" s="1" t="s">
        <v>9</v>
      </c>
      <c r="Y1025" s="20">
        <f>Y1049</f>
        <v>2037.6929999999993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-2037.6929999999993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9" t="str">
        <f>IF(Y1026&lt;0,"NO PAGAR","COBRAR'")</f>
        <v>NO PAGAR</v>
      </c>
      <c r="Y1027" s="19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2037.6929999999993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-2037.6929999999993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2037.6929999999993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9" t="str">
        <f>IF(C1030&lt;0,"NO PAGAR","COBRAR'")</f>
        <v>NO PAGAR</v>
      </c>
      <c r="C1032" s="19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2037.6929999999993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2037.6929999999993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2037.6929999999993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6" t="s">
        <v>28</v>
      </c>
      <c r="I182" s="196"/>
      <c r="J182" s="196"/>
      <c r="V182" s="17"/>
      <c r="AC182" s="195"/>
      <c r="AD182" s="195"/>
      <c r="AE182" s="195"/>
    </row>
    <row r="183" spans="2:41">
      <c r="H183" s="196"/>
      <c r="I183" s="196"/>
      <c r="J183" s="196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6" t="s">
        <v>28</v>
      </c>
      <c r="I274" s="196"/>
      <c r="J274" s="196"/>
      <c r="V274" s="17"/>
      <c r="AC274" s="195"/>
      <c r="AD274" s="195"/>
      <c r="AE274" s="195"/>
    </row>
    <row r="275" spans="2:41">
      <c r="H275" s="196"/>
      <c r="I275" s="196"/>
      <c r="J275" s="196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6" t="s">
        <v>28</v>
      </c>
      <c r="I367" s="196"/>
      <c r="J367" s="196"/>
      <c r="V367" s="17"/>
      <c r="AC367" s="195"/>
      <c r="AD367" s="195"/>
      <c r="AE367" s="195"/>
    </row>
    <row r="368" spans="5:31">
      <c r="H368" s="196"/>
      <c r="I368" s="196"/>
      <c r="J368" s="196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6" t="s">
        <v>28</v>
      </c>
      <c r="I464" s="196"/>
      <c r="J464" s="196"/>
      <c r="V464" s="17"/>
      <c r="AC464" s="195"/>
      <c r="AD464" s="195"/>
      <c r="AE464" s="195"/>
    </row>
    <row r="465" spans="2:41">
      <c r="H465" s="196"/>
      <c r="I465" s="196"/>
      <c r="J465" s="196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6" t="s">
        <v>28</v>
      </c>
      <c r="I563" s="196"/>
      <c r="J563" s="196"/>
      <c r="V563" s="17"/>
      <c r="AC563" s="195"/>
      <c r="AD563" s="195"/>
      <c r="AE563" s="195"/>
    </row>
    <row r="564" spans="2:41">
      <c r="H564" s="196"/>
      <c r="I564" s="196"/>
      <c r="J564" s="196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6" t="s">
        <v>28</v>
      </c>
      <c r="I656" s="196"/>
      <c r="J656" s="196"/>
      <c r="V656" s="17"/>
      <c r="AC656" s="195"/>
      <c r="AD656" s="195"/>
      <c r="AE656" s="195"/>
    </row>
    <row r="657" spans="2:41">
      <c r="H657" s="196"/>
      <c r="I657" s="196"/>
      <c r="J657" s="196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6" t="s">
        <v>28</v>
      </c>
      <c r="I749" s="196"/>
      <c r="J749" s="196"/>
      <c r="V749" s="17"/>
      <c r="AC749" s="195"/>
      <c r="AD749" s="195"/>
      <c r="AE749" s="195"/>
    </row>
    <row r="750" spans="8:31">
      <c r="H750" s="196"/>
      <c r="I750" s="196"/>
      <c r="J750" s="196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6" t="s">
        <v>28</v>
      </c>
      <c r="I842" s="196"/>
      <c r="J842" s="196"/>
      <c r="V842" s="17"/>
      <c r="AC842" s="195"/>
      <c r="AD842" s="195"/>
      <c r="AE842" s="195"/>
    </row>
    <row r="843" spans="2:41">
      <c r="H843" s="196"/>
      <c r="I843" s="196"/>
      <c r="J843" s="196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6" t="s">
        <v>28</v>
      </c>
      <c r="I936" s="196"/>
      <c r="J936" s="196"/>
      <c r="V936" s="17"/>
      <c r="AC936" s="195"/>
      <c r="AD936" s="195"/>
      <c r="AE936" s="195"/>
    </row>
    <row r="937" spans="2:41">
      <c r="H937" s="196"/>
      <c r="I937" s="196"/>
      <c r="J937" s="196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>
      <c r="H1030" s="196"/>
      <c r="I1030" s="196"/>
      <c r="J1030" s="196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5" t="s">
        <v>248</v>
      </c>
      <c r="P245" s="215"/>
      <c r="Q245" s="215"/>
      <c r="R245" s="215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6" t="s">
        <v>28</v>
      </c>
      <c r="I469" s="196"/>
      <c r="J469" s="196"/>
      <c r="V469" s="17"/>
      <c r="AC469" s="195"/>
      <c r="AD469" s="195"/>
      <c r="AE469" s="195"/>
    </row>
    <row r="470" spans="2:41">
      <c r="H470" s="196"/>
      <c r="I470" s="196"/>
      <c r="J470" s="196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6" t="s">
        <v>28</v>
      </c>
      <c r="I568" s="196"/>
      <c r="J568" s="196"/>
      <c r="V568" s="17"/>
      <c r="AC568" s="195"/>
      <c r="AD568" s="195"/>
      <c r="AE568" s="195"/>
    </row>
    <row r="569" spans="2:41">
      <c r="H569" s="196"/>
      <c r="I569" s="196"/>
      <c r="J569" s="196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6" t="s">
        <v>28</v>
      </c>
      <c r="I661" s="196"/>
      <c r="J661" s="196"/>
      <c r="V661" s="17"/>
      <c r="AC661" s="195"/>
      <c r="AD661" s="195"/>
      <c r="AE661" s="195"/>
    </row>
    <row r="662" spans="2:41">
      <c r="H662" s="196"/>
      <c r="I662" s="196"/>
      <c r="J662" s="196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6" t="s">
        <v>28</v>
      </c>
      <c r="I754" s="196"/>
      <c r="J754" s="196"/>
      <c r="V754" s="17"/>
      <c r="AC754" s="195"/>
      <c r="AD754" s="195"/>
      <c r="AE754" s="195"/>
    </row>
    <row r="755" spans="2:41">
      <c r="H755" s="196"/>
      <c r="I755" s="196"/>
      <c r="J755" s="196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6" t="s">
        <v>28</v>
      </c>
      <c r="I847" s="196"/>
      <c r="J847" s="196"/>
      <c r="V847" s="17"/>
      <c r="AC847" s="195"/>
      <c r="AD847" s="195"/>
      <c r="AE847" s="195"/>
    </row>
    <row r="848" spans="5:31">
      <c r="H848" s="196"/>
      <c r="I848" s="196"/>
      <c r="J848" s="196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6" t="s">
        <v>28</v>
      </c>
      <c r="I941" s="196"/>
      <c r="J941" s="196"/>
      <c r="V941" s="17"/>
      <c r="AC941" s="195"/>
      <c r="AD941" s="195"/>
      <c r="AE941" s="195"/>
    </row>
    <row r="942" spans="8:31">
      <c r="H942" s="196"/>
      <c r="I942" s="196"/>
      <c r="J942" s="196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>
      <c r="H1035" s="196"/>
      <c r="I1035" s="196"/>
      <c r="J1035" s="196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A728" workbookViewId="0">
      <selection activeCell="B729" sqref="B7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6" t="s">
        <v>28</v>
      </c>
      <c r="I374" s="196"/>
      <c r="J374" s="196"/>
      <c r="V374" s="17"/>
      <c r="AC374" s="195"/>
      <c r="AD374" s="195"/>
      <c r="AE374" s="195"/>
    </row>
    <row r="375" spans="2:41">
      <c r="H375" s="196"/>
      <c r="I375" s="196"/>
      <c r="J375" s="196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IF(B1185="PAGADO",0,C424)</f>
        <v>0</v>
      </c>
      <c r="AA419" s="197" t="s">
        <v>848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6" t="s">
        <v>28</v>
      </c>
      <c r="I459" s="196"/>
      <c r="J459" s="196"/>
      <c r="V459" s="17"/>
      <c r="AC459" s="195"/>
      <c r="AD459" s="195"/>
      <c r="AE459" s="195"/>
    </row>
    <row r="460" spans="2:31">
      <c r="H460" s="196"/>
      <c r="I460" s="196"/>
      <c r="J460" s="196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IF(B1282="PAGADO",0,C514)</f>
        <v>0</v>
      </c>
      <c r="AA509" s="197" t="s">
        <v>848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6" t="s">
        <v>28</v>
      </c>
      <c r="I551" s="196"/>
      <c r="J551" s="196"/>
      <c r="V551" s="17"/>
      <c r="AC551" s="195"/>
      <c r="AD551" s="195"/>
      <c r="AE551" s="195"/>
    </row>
    <row r="552" spans="2:41">
      <c r="H552" s="196"/>
      <c r="I552" s="196"/>
      <c r="J552" s="196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IF(B1381="PAGADO",0,C601)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6" t="s">
        <v>28</v>
      </c>
      <c r="I639" s="196"/>
      <c r="J639" s="196"/>
      <c r="V639" s="17"/>
      <c r="AC639" s="195"/>
      <c r="AD639" s="195"/>
      <c r="AE639" s="195"/>
    </row>
    <row r="640" spans="5:31">
      <c r="H640" s="196"/>
      <c r="I640" s="196"/>
      <c r="J640" s="196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6" t="s">
        <v>28</v>
      </c>
      <c r="I723" s="196"/>
      <c r="J723" s="196"/>
      <c r="V723" s="17"/>
      <c r="AC723" s="195"/>
      <c r="AD723" s="195"/>
      <c r="AE723" s="195"/>
    </row>
    <row r="724" spans="2:41">
      <c r="H724" s="196"/>
      <c r="I724" s="196"/>
      <c r="J724" s="196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32</v>
      </c>
      <c r="Y728" s="20">
        <f>IF(B728="PAGADO",0,C733)</f>
        <v>0</v>
      </c>
      <c r="AA728" s="197" t="s">
        <v>20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6" t="s">
        <v>1312</v>
      </c>
      <c r="H751" s="216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7" t="s">
        <v>20</v>
      </c>
      <c r="F767" s="197"/>
      <c r="G767" s="197"/>
      <c r="H767" s="197"/>
      <c r="V767" s="17"/>
      <c r="X767" s="23" t="s">
        <v>32</v>
      </c>
      <c r="Y767" s="20">
        <f>IF(B1567="PAGADO",0,C772)</f>
        <v>490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5" t="s">
        <v>29</v>
      </c>
      <c r="AD809" s="195"/>
      <c r="AE809" s="195"/>
    </row>
    <row r="810" spans="2:41">
      <c r="H810" s="196" t="s">
        <v>28</v>
      </c>
      <c r="I810" s="196"/>
      <c r="J810" s="196"/>
      <c r="V810" s="17"/>
      <c r="AC810" s="195"/>
      <c r="AD810" s="195"/>
      <c r="AE810" s="195"/>
    </row>
    <row r="811" spans="2:41">
      <c r="H811" s="196"/>
      <c r="I811" s="196"/>
      <c r="J811" s="196"/>
      <c r="V811" s="17"/>
      <c r="AC811" s="195"/>
      <c r="AD811" s="195"/>
      <c r="AE811" s="195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7" t="s">
        <v>20</v>
      </c>
      <c r="F815" s="197"/>
      <c r="G815" s="197"/>
      <c r="H815" s="197"/>
      <c r="V815" s="17"/>
      <c r="X815" s="23" t="s">
        <v>32</v>
      </c>
      <c r="Y815" s="20">
        <f>IF(B815="PAGADO",0,C820)</f>
        <v>490</v>
      </c>
      <c r="AA815" s="197" t="s">
        <v>20</v>
      </c>
      <c r="AB815" s="197"/>
      <c r="AC815" s="197"/>
      <c r="AD815" s="197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8" t="str">
        <f>IF(C820&lt;0,"NO PAGAR","COBRAR")</f>
        <v>COBRAR</v>
      </c>
      <c r="C821" s="19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8" t="str">
        <f>IF(Y820&lt;0,"NO PAGAR","COBRAR")</f>
        <v>COBRAR</v>
      </c>
      <c r="Y821" s="19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6" t="s">
        <v>30</v>
      </c>
      <c r="I855" s="196"/>
      <c r="J855" s="196"/>
      <c r="V855" s="17"/>
      <c r="AA855" s="196" t="s">
        <v>31</v>
      </c>
      <c r="AB855" s="196"/>
      <c r="AC855" s="196"/>
    </row>
    <row r="856" spans="1:43">
      <c r="H856" s="196"/>
      <c r="I856" s="196"/>
      <c r="J856" s="196"/>
      <c r="V856" s="17"/>
      <c r="AA856" s="196"/>
      <c r="AB856" s="196"/>
      <c r="AC856" s="196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7" t="s">
        <v>20</v>
      </c>
      <c r="F860" s="197"/>
      <c r="G860" s="197"/>
      <c r="H860" s="197"/>
      <c r="V860" s="17"/>
      <c r="X860" s="23" t="s">
        <v>32</v>
      </c>
      <c r="Y860" s="20">
        <f>IF(B1660="PAGADO",0,C865)</f>
        <v>490</v>
      </c>
      <c r="AA860" s="197" t="s">
        <v>20</v>
      </c>
      <c r="AB860" s="197"/>
      <c r="AC860" s="197"/>
      <c r="AD860" s="19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9" t="str">
        <f>IF(Y865&lt;0,"NO PAGAR","COBRAR'")</f>
        <v>COBRAR'</v>
      </c>
      <c r="Y866" s="19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9" t="str">
        <f>IF(C865&lt;0,"NO PAGAR","COBRAR'")</f>
        <v>COBRAR'</v>
      </c>
      <c r="C867" s="19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5" t="s">
        <v>29</v>
      </c>
      <c r="AD903" s="195"/>
      <c r="AE903" s="195"/>
    </row>
    <row r="904" spans="2:41">
      <c r="H904" s="196" t="s">
        <v>28</v>
      </c>
      <c r="I904" s="196"/>
      <c r="J904" s="196"/>
      <c r="V904" s="17"/>
      <c r="AC904" s="195"/>
      <c r="AD904" s="195"/>
      <c r="AE904" s="195"/>
    </row>
    <row r="905" spans="2:41">
      <c r="H905" s="196"/>
      <c r="I905" s="196"/>
      <c r="J905" s="196"/>
      <c r="V905" s="17"/>
      <c r="AC905" s="195"/>
      <c r="AD905" s="195"/>
      <c r="AE905" s="195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7" t="s">
        <v>20</v>
      </c>
      <c r="F909" s="197"/>
      <c r="G909" s="197"/>
      <c r="H909" s="197"/>
      <c r="V909" s="17"/>
      <c r="X909" s="23" t="s">
        <v>32</v>
      </c>
      <c r="Y909" s="20">
        <f>IF(B909="PAGADO",0,C914)</f>
        <v>490</v>
      </c>
      <c r="AA909" s="197" t="s">
        <v>20</v>
      </c>
      <c r="AB909" s="197"/>
      <c r="AC909" s="197"/>
      <c r="AD909" s="197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8" t="str">
        <f>IF(C914&lt;0,"NO PAGAR","COBRAR")</f>
        <v>COBRAR</v>
      </c>
      <c r="C915" s="19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8" t="str">
        <f>IF(Y914&lt;0,"NO PAGAR","COBRAR")</f>
        <v>COBRAR</v>
      </c>
      <c r="Y915" s="19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6" t="s">
        <v>30</v>
      </c>
      <c r="I949" s="196"/>
      <c r="J949" s="196"/>
      <c r="V949" s="17"/>
      <c r="AA949" s="196" t="s">
        <v>31</v>
      </c>
      <c r="AB949" s="196"/>
      <c r="AC949" s="196"/>
    </row>
    <row r="950" spans="1:43">
      <c r="H950" s="196"/>
      <c r="I950" s="196"/>
      <c r="J950" s="196"/>
      <c r="V950" s="17"/>
      <c r="AA950" s="196"/>
      <c r="AB950" s="196"/>
      <c r="AC950" s="196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7" t="s">
        <v>20</v>
      </c>
      <c r="F954" s="197"/>
      <c r="G954" s="197"/>
      <c r="H954" s="197"/>
      <c r="V954" s="17"/>
      <c r="X954" s="23" t="s">
        <v>32</v>
      </c>
      <c r="Y954" s="20">
        <f>IF(B1754="PAGADO",0,C959)</f>
        <v>490</v>
      </c>
      <c r="AA954" s="197" t="s">
        <v>20</v>
      </c>
      <c r="AB954" s="197"/>
      <c r="AC954" s="197"/>
      <c r="AD954" s="19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9" t="str">
        <f>IF(Y959&lt;0,"NO PAGAR","COBRAR'")</f>
        <v>COBRAR'</v>
      </c>
      <c r="Y960" s="19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9" t="str">
        <f>IF(C959&lt;0,"NO PAGAR","COBRAR'")</f>
        <v>COBRAR'</v>
      </c>
      <c r="C961" s="19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5" t="s">
        <v>29</v>
      </c>
      <c r="AD996" s="195"/>
      <c r="AE996" s="195"/>
    </row>
    <row r="997" spans="2:41">
      <c r="H997" s="196" t="s">
        <v>28</v>
      </c>
      <c r="I997" s="196"/>
      <c r="J997" s="196"/>
      <c r="V997" s="17"/>
      <c r="AC997" s="195"/>
      <c r="AD997" s="195"/>
      <c r="AE997" s="195"/>
    </row>
    <row r="998" spans="2:41">
      <c r="H998" s="196"/>
      <c r="I998" s="196"/>
      <c r="J998" s="196"/>
      <c r="V998" s="17"/>
      <c r="AC998" s="195"/>
      <c r="AD998" s="195"/>
      <c r="AE998" s="195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7" t="s">
        <v>20</v>
      </c>
      <c r="F1002" s="197"/>
      <c r="G1002" s="197"/>
      <c r="H1002" s="197"/>
      <c r="V1002" s="17"/>
      <c r="X1002" s="23" t="s">
        <v>32</v>
      </c>
      <c r="Y1002" s="20">
        <f>IF(B1002="PAGADO",0,C1007)</f>
        <v>490</v>
      </c>
      <c r="AA1002" s="197" t="s">
        <v>20</v>
      </c>
      <c r="AB1002" s="197"/>
      <c r="AC1002" s="197"/>
      <c r="AD1002" s="197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8" t="str">
        <f>IF(C1007&lt;0,"NO PAGAR","COBRAR")</f>
        <v>COBRAR</v>
      </c>
      <c r="C1008" s="19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8" t="str">
        <f>IF(Y1007&lt;0,"NO PAGAR","COBRAR")</f>
        <v>COBRAR</v>
      </c>
      <c r="Y1008" s="19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6" t="s">
        <v>30</v>
      </c>
      <c r="I1042" s="196"/>
      <c r="J1042" s="196"/>
      <c r="V1042" s="17"/>
      <c r="AA1042" s="196" t="s">
        <v>31</v>
      </c>
      <c r="AB1042" s="196"/>
      <c r="AC1042" s="196"/>
    </row>
    <row r="1043" spans="2:41">
      <c r="H1043" s="196"/>
      <c r="I1043" s="196"/>
      <c r="J1043" s="196"/>
      <c r="V1043" s="17"/>
      <c r="AA1043" s="196"/>
      <c r="AB1043" s="196"/>
      <c r="AC1043" s="196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7" t="s">
        <v>20</v>
      </c>
      <c r="F1047" s="197"/>
      <c r="G1047" s="197"/>
      <c r="H1047" s="197"/>
      <c r="V1047" s="17"/>
      <c r="X1047" s="23" t="s">
        <v>32</v>
      </c>
      <c r="Y1047" s="20">
        <f>IF(B1847="PAGADO",0,C1052)</f>
        <v>490</v>
      </c>
      <c r="AA1047" s="197" t="s">
        <v>20</v>
      </c>
      <c r="AB1047" s="197"/>
      <c r="AC1047" s="197"/>
      <c r="AD1047" s="19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9" t="str">
        <f>IF(Y1052&lt;0,"NO PAGAR","COBRAR'")</f>
        <v>COBRAR'</v>
      </c>
      <c r="Y1053" s="19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9" t="str">
        <f>IF(C1052&lt;0,"NO PAGAR","COBRAR'")</f>
        <v>COBRAR'</v>
      </c>
      <c r="C1054" s="19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6" t="s">
        <v>28</v>
      </c>
      <c r="I94" s="196"/>
      <c r="J94" s="196"/>
      <c r="V94" s="17"/>
      <c r="AC94" s="195"/>
      <c r="AD94" s="195"/>
      <c r="AE94" s="195"/>
    </row>
    <row r="95" spans="2:31">
      <c r="H95" s="196"/>
      <c r="I95" s="196"/>
      <c r="J95" s="196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6" t="s">
        <v>28</v>
      </c>
      <c r="I180" s="196"/>
      <c r="J180" s="196"/>
      <c r="V180" s="17"/>
      <c r="AC180" s="195"/>
      <c r="AD180" s="195"/>
      <c r="AE180" s="195"/>
    </row>
    <row r="181" spans="2:41">
      <c r="H181" s="196"/>
      <c r="I181" s="196"/>
      <c r="J181" s="196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6" t="s">
        <v>28</v>
      </c>
      <c r="I272" s="196"/>
      <c r="J272" s="196"/>
      <c r="V272" s="17"/>
      <c r="AC272" s="195"/>
      <c r="AD272" s="195"/>
      <c r="AE272" s="195"/>
    </row>
    <row r="273" spans="2:41">
      <c r="H273" s="196"/>
      <c r="I273" s="196"/>
      <c r="J273" s="196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6" t="s">
        <v>28</v>
      </c>
      <c r="I365" s="196"/>
      <c r="J365" s="196"/>
      <c r="V365" s="17"/>
      <c r="AC365" s="195"/>
      <c r="AD365" s="195"/>
      <c r="AE365" s="195"/>
    </row>
    <row r="366" spans="8:31">
      <c r="H366" s="196"/>
      <c r="I366" s="196"/>
      <c r="J366" s="196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6" t="s">
        <v>28</v>
      </c>
      <c r="I455" s="196"/>
      <c r="J455" s="196"/>
      <c r="V455" s="17"/>
      <c r="AC455" s="195"/>
      <c r="AD455" s="195"/>
      <c r="AE455" s="195"/>
    </row>
    <row r="456" spans="2:41">
      <c r="H456" s="196"/>
      <c r="I456" s="196"/>
      <c r="J456" s="196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9" t="s">
        <v>993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6" t="s">
        <v>28</v>
      </c>
      <c r="I640" s="196"/>
      <c r="J640" s="196"/>
      <c r="V640" s="17"/>
      <c r="AC640" s="195"/>
      <c r="AD640" s="195"/>
      <c r="AE640" s="195"/>
    </row>
    <row r="641" spans="2:41">
      <c r="H641" s="196"/>
      <c r="I641" s="196"/>
      <c r="J641" s="196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6" t="s">
        <v>28</v>
      </c>
      <c r="I720" s="196"/>
      <c r="J720" s="196"/>
      <c r="V720" s="17"/>
      <c r="AC720" s="195"/>
      <c r="AD720" s="195"/>
      <c r="AE720" s="195"/>
    </row>
    <row r="721" spans="2:41">
      <c r="H721" s="196"/>
      <c r="I721" s="196"/>
      <c r="J721" s="196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32</v>
      </c>
      <c r="Y725" s="20">
        <f>IF(B725="PAGADO",0,C730)</f>
        <v>0</v>
      </c>
      <c r="AA725" s="197" t="s">
        <v>20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470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COBRAR'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COBRAR'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470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470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COBRAR'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COBRAR'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470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470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COBRAR'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COBRAR'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470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470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COBRAR'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COBRAR'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6" t="s">
        <v>28</v>
      </c>
      <c r="I364" s="196"/>
      <c r="J364" s="196"/>
      <c r="V364" s="17"/>
      <c r="AC364" s="195"/>
      <c r="AD364" s="195"/>
      <c r="AE364" s="195"/>
    </row>
    <row r="365" spans="2:31">
      <c r="H365" s="196"/>
      <c r="I365" s="196"/>
      <c r="J365" s="196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9" t="str">
        <f>IF(C419&lt;0,"NO PAGAR","COBRAR'")</f>
        <v>COBRAR'</v>
      </c>
      <c r="C421" s="19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6" t="s">
        <v>28</v>
      </c>
      <c r="I454" s="196"/>
      <c r="J454" s="196"/>
      <c r="V454" s="17"/>
      <c r="AC454" s="195"/>
      <c r="AD454" s="195"/>
      <c r="AE454" s="195"/>
    </row>
    <row r="455" spans="2:41">
      <c r="H455" s="196"/>
      <c r="I455" s="196"/>
      <c r="J455" s="196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6" t="s">
        <v>28</v>
      </c>
      <c r="I634" s="196"/>
      <c r="J634" s="196"/>
      <c r="V634" s="17"/>
      <c r="AC634" s="195"/>
      <c r="AD634" s="195"/>
      <c r="AE634" s="195"/>
    </row>
    <row r="635" spans="2:41">
      <c r="H635" s="196"/>
      <c r="I635" s="196"/>
      <c r="J635" s="196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5" t="s">
        <v>29</v>
      </c>
      <c r="AD721" s="195"/>
      <c r="AE721" s="195"/>
    </row>
    <row r="722" spans="2:41">
      <c r="H722" s="196" t="s">
        <v>28</v>
      </c>
      <c r="I722" s="196"/>
      <c r="J722" s="196"/>
      <c r="V722" s="17"/>
      <c r="AC722" s="195"/>
      <c r="AD722" s="195"/>
      <c r="AE722" s="195"/>
    </row>
    <row r="723" spans="2:41">
      <c r="H723" s="196"/>
      <c r="I723" s="196"/>
      <c r="J723" s="196"/>
      <c r="V723" s="17"/>
      <c r="AC723" s="195"/>
      <c r="AD723" s="195"/>
      <c r="AE723" s="19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5" t="s">
        <v>29</v>
      </c>
      <c r="AD814" s="195"/>
      <c r="AE814" s="195"/>
    </row>
    <row r="815" spans="5:31">
      <c r="H815" s="196" t="s">
        <v>28</v>
      </c>
      <c r="I815" s="196"/>
      <c r="J815" s="196"/>
      <c r="V815" s="17"/>
      <c r="AC815" s="195"/>
      <c r="AD815" s="195"/>
      <c r="AE815" s="195"/>
    </row>
    <row r="816" spans="5:31">
      <c r="H816" s="196"/>
      <c r="I816" s="196"/>
      <c r="J816" s="196"/>
      <c r="V816" s="17"/>
      <c r="AC816" s="195"/>
      <c r="AD816" s="195"/>
      <c r="AE816" s="19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5" t="s">
        <v>29</v>
      </c>
      <c r="AD908" s="195"/>
      <c r="AE908" s="195"/>
    </row>
    <row r="909" spans="8:31">
      <c r="H909" s="196" t="s">
        <v>28</v>
      </c>
      <c r="I909" s="196"/>
      <c r="J909" s="196"/>
      <c r="V909" s="17"/>
      <c r="AC909" s="195"/>
      <c r="AD909" s="195"/>
      <c r="AE909" s="195"/>
    </row>
    <row r="910" spans="8:31">
      <c r="H910" s="196"/>
      <c r="I910" s="196"/>
      <c r="J910" s="196"/>
      <c r="V910" s="17"/>
      <c r="AC910" s="195"/>
      <c r="AD910" s="195"/>
      <c r="AE910" s="19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5" t="s">
        <v>29</v>
      </c>
      <c r="AD1001" s="195"/>
      <c r="AE1001" s="195"/>
    </row>
    <row r="1002" spans="2:41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>
      <c r="H1003" s="196"/>
      <c r="I1003" s="196"/>
      <c r="J1003" s="196"/>
      <c r="V1003" s="17"/>
      <c r="AC1003" s="195"/>
      <c r="AD1003" s="195"/>
      <c r="AE1003" s="19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89" workbookViewId="0">
      <selection activeCell="C104" sqref="C104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7" t="s">
        <v>1136</v>
      </c>
      <c r="B2" s="218"/>
      <c r="C2" s="218"/>
      <c r="D2" s="218"/>
      <c r="E2" s="218"/>
      <c r="F2" s="218"/>
      <c r="G2" s="218"/>
      <c r="H2" s="219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7" t="s">
        <v>1304</v>
      </c>
      <c r="B81" s="218"/>
      <c r="C81" s="218"/>
      <c r="D81" s="218"/>
      <c r="E81" s="218"/>
      <c r="F81" s="218"/>
      <c r="G81" s="218"/>
      <c r="H81" s="219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/>
      <c r="G100" s="168">
        <v>2000</v>
      </c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/>
      <c r="G101" s="168">
        <v>270</v>
      </c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/>
      <c r="G102" s="168">
        <v>150</v>
      </c>
      <c r="H102" s="168">
        <f t="shared" si="2"/>
        <v>150</v>
      </c>
    </row>
    <row r="103" spans="1:8">
      <c r="A103" s="25">
        <v>45175</v>
      </c>
      <c r="B103" s="3" t="s">
        <v>61</v>
      </c>
      <c r="C103" s="3" t="s">
        <v>61</v>
      </c>
      <c r="D103" s="3"/>
      <c r="E103" s="47">
        <v>1387</v>
      </c>
      <c r="F103" s="168"/>
      <c r="G103" s="168">
        <v>480</v>
      </c>
      <c r="H103" s="168">
        <f t="shared" si="2"/>
        <v>480</v>
      </c>
    </row>
    <row r="104" spans="1:8">
      <c r="A104" s="25">
        <v>45175</v>
      </c>
      <c r="B104" s="3" t="s">
        <v>1345</v>
      </c>
      <c r="C104" s="3" t="s">
        <v>356</v>
      </c>
      <c r="D104" s="3">
        <v>20</v>
      </c>
      <c r="E104" s="47">
        <v>1389</v>
      </c>
      <c r="F104" s="168"/>
      <c r="G104" s="168">
        <v>500</v>
      </c>
      <c r="H104" s="168">
        <f t="shared" si="2"/>
        <v>500</v>
      </c>
    </row>
    <row r="105" spans="1:8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0" t="s">
        <v>76</v>
      </c>
      <c r="C1" s="220"/>
      <c r="D1" s="220"/>
      <c r="E1" s="220"/>
      <c r="F1" s="220"/>
      <c r="G1" s="22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0" t="s">
        <v>23</v>
      </c>
      <c r="C22" s="220"/>
      <c r="D22" s="220"/>
      <c r="E22" s="220"/>
      <c r="F22" s="220"/>
      <c r="G22" s="22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0" t="s">
        <v>23</v>
      </c>
      <c r="C41" s="220"/>
      <c r="D41" s="220"/>
      <c r="E41" s="220"/>
      <c r="F41" s="220"/>
      <c r="G41" s="22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0" t="s">
        <v>758</v>
      </c>
      <c r="C99" s="220"/>
      <c r="D99" s="220"/>
      <c r="E99" s="220"/>
      <c r="F99" s="220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7" t="s">
        <v>39</v>
      </c>
      <c r="B2" s="223"/>
      <c r="C2" s="223"/>
      <c r="D2" s="223"/>
      <c r="E2" s="223"/>
      <c r="F2" s="223"/>
      <c r="G2" s="223"/>
      <c r="H2" s="223"/>
      <c r="I2" s="228"/>
      <c r="J2" s="227" t="s">
        <v>39</v>
      </c>
      <c r="K2" s="223"/>
      <c r="L2" s="223"/>
      <c r="M2" s="223"/>
      <c r="N2" s="223"/>
      <c r="O2" s="223"/>
      <c r="P2" s="223"/>
      <c r="Q2" s="223"/>
      <c r="R2" s="228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1">
        <v>1724600125</v>
      </c>
      <c r="D5" s="22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6" t="s">
        <v>41</v>
      </c>
      <c r="AE6" s="226"/>
      <c r="AF6" s="226"/>
      <c r="AH6" s="226" t="s">
        <v>42</v>
      </c>
      <c r="AI6" s="226"/>
      <c r="AJ6" s="226"/>
      <c r="AK6" s="34"/>
      <c r="AM6" s="29"/>
      <c r="AN6" s="226" t="s">
        <v>41</v>
      </c>
      <c r="AO6" s="226"/>
      <c r="AP6" s="226"/>
      <c r="AR6" s="226" t="s">
        <v>42</v>
      </c>
      <c r="AS6" s="226"/>
      <c r="AT6" s="22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6" t="s">
        <v>41</v>
      </c>
      <c r="C8" s="226"/>
      <c r="D8" s="226"/>
      <c r="F8" s="226" t="s">
        <v>42</v>
      </c>
      <c r="G8" s="226"/>
      <c r="H8" s="226"/>
      <c r="I8" s="34"/>
      <c r="J8" s="29"/>
      <c r="K8" s="226" t="s">
        <v>41</v>
      </c>
      <c r="L8" s="226"/>
      <c r="M8" s="226"/>
      <c r="O8" s="226" t="s">
        <v>42</v>
      </c>
      <c r="P8" s="226"/>
      <c r="Q8" s="22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1">
        <f>AF12-AJ12</f>
        <v>520.00621866666677</v>
      </c>
      <c r="AK13" s="30"/>
      <c r="AM13" s="29"/>
      <c r="AQ13" s="23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1"/>
      <c r="AK14" s="30"/>
      <c r="AM14" s="29"/>
      <c r="AQ14" s="231"/>
      <c r="AU14" s="30"/>
    </row>
    <row r="15" spans="1:47" ht="15" customHeight="1">
      <c r="A15" s="29"/>
      <c r="E15" s="231">
        <f>D14-H14</f>
        <v>536.97475599999996</v>
      </c>
      <c r="I15" s="30"/>
      <c r="J15" s="29"/>
      <c r="N15" s="231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1"/>
      <c r="I16" s="30"/>
      <c r="J16" s="29"/>
      <c r="N16" s="23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2" t="s">
        <v>53</v>
      </c>
      <c r="AE19" s="232"/>
      <c r="AF19" s="232"/>
      <c r="AH19" s="232" t="s">
        <v>54</v>
      </c>
      <c r="AI19" s="232"/>
      <c r="AJ19" s="232"/>
      <c r="AK19" s="36"/>
      <c r="AM19" s="29"/>
      <c r="AN19" s="232" t="s">
        <v>53</v>
      </c>
      <c r="AO19" s="232"/>
      <c r="AP19" s="232"/>
      <c r="AR19" s="232" t="s">
        <v>54</v>
      </c>
      <c r="AS19" s="232"/>
      <c r="AT19" s="23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2" t="s">
        <v>53</v>
      </c>
      <c r="C21" s="232"/>
      <c r="D21" s="232"/>
      <c r="F21" s="232" t="s">
        <v>54</v>
      </c>
      <c r="G21" s="232"/>
      <c r="H21" s="232"/>
      <c r="I21" s="36"/>
      <c r="J21" s="29"/>
      <c r="K21" s="232" t="s">
        <v>53</v>
      </c>
      <c r="L21" s="232"/>
      <c r="M21" s="232"/>
      <c r="O21" s="232" t="s">
        <v>54</v>
      </c>
      <c r="P21" s="232"/>
      <c r="Q21" s="23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4"/>
      <c r="U22" s="234"/>
      <c r="V22" s="234"/>
      <c r="W22" s="234"/>
      <c r="X22" s="234"/>
      <c r="Y22" s="234"/>
      <c r="Z22" s="234"/>
      <c r="AA22" s="234"/>
      <c r="AB22" s="234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7" t="s">
        <v>39</v>
      </c>
      <c r="B24" s="223"/>
      <c r="C24" s="223"/>
      <c r="D24" s="223"/>
      <c r="E24" s="223"/>
      <c r="F24" s="223"/>
      <c r="G24" s="223"/>
      <c r="H24" s="223"/>
      <c r="I24" s="228"/>
      <c r="J24" s="227" t="s">
        <v>39</v>
      </c>
      <c r="K24" s="223"/>
      <c r="L24" s="223"/>
      <c r="M24" s="223"/>
      <c r="N24" s="223"/>
      <c r="O24" s="223"/>
      <c r="P24" s="223"/>
      <c r="Q24" s="223"/>
      <c r="R24" s="228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1">
        <v>1719901926</v>
      </c>
      <c r="D27" s="221"/>
      <c r="I27" s="28"/>
      <c r="J27" s="29"/>
      <c r="K27" s="1" t="s">
        <v>57</v>
      </c>
      <c r="L27">
        <v>2350864985</v>
      </c>
      <c r="R27" s="28"/>
      <c r="T27" s="91"/>
      <c r="U27" s="235"/>
      <c r="V27" s="235"/>
      <c r="W27" s="235"/>
      <c r="X27" s="91"/>
      <c r="Y27" s="235"/>
      <c r="Z27" s="235"/>
      <c r="AA27" s="235"/>
      <c r="AB27" s="95"/>
      <c r="AC27" s="29"/>
      <c r="AD27" s="226" t="s">
        <v>41</v>
      </c>
      <c r="AE27" s="226"/>
      <c r="AF27" s="226"/>
      <c r="AH27" s="226" t="s">
        <v>42</v>
      </c>
      <c r="AI27" s="226"/>
      <c r="AJ27" s="226"/>
      <c r="AK27" s="34"/>
      <c r="AM27" s="29"/>
      <c r="AN27" s="226" t="s">
        <v>41</v>
      </c>
      <c r="AO27" s="226"/>
      <c r="AP27" s="226"/>
      <c r="AR27" s="226" t="s">
        <v>42</v>
      </c>
      <c r="AS27" s="226"/>
      <c r="AT27" s="226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6" t="s">
        <v>41</v>
      </c>
      <c r="C30" s="226"/>
      <c r="D30" s="226"/>
      <c r="F30" s="226" t="s">
        <v>42</v>
      </c>
      <c r="G30" s="226"/>
      <c r="H30" s="226"/>
      <c r="I30" s="34"/>
      <c r="J30" s="29"/>
      <c r="K30" s="226" t="s">
        <v>41</v>
      </c>
      <c r="L30" s="226"/>
      <c r="M30" s="226"/>
      <c r="O30" s="226" t="s">
        <v>42</v>
      </c>
      <c r="P30" s="226"/>
      <c r="Q30" s="226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6"/>
      <c r="Y34" s="91"/>
      <c r="Z34" s="91"/>
      <c r="AA34" s="91"/>
      <c r="AB34" s="91"/>
      <c r="AC34" s="29"/>
      <c r="AG34" s="231">
        <f>AF33-AJ33</f>
        <v>520.00288533333332</v>
      </c>
      <c r="AK34" s="30"/>
      <c r="AM34" s="29"/>
      <c r="AQ34" s="23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6"/>
      <c r="Y35" s="91"/>
      <c r="Z35" s="91"/>
      <c r="AA35" s="91"/>
      <c r="AB35" s="91"/>
      <c r="AC35" s="29"/>
      <c r="AG35" s="231"/>
      <c r="AK35" s="30"/>
      <c r="AM35" s="29"/>
      <c r="AQ35" s="23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1">
        <f>D36-H36</f>
        <v>260.00144333333338</v>
      </c>
      <c r="I37" s="30"/>
      <c r="J37" s="29"/>
      <c r="N37" s="231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1"/>
      <c r="I38" s="30"/>
      <c r="J38" s="29"/>
      <c r="N38" s="231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7"/>
      <c r="V40" s="237"/>
      <c r="W40" s="237"/>
      <c r="X40" s="91"/>
      <c r="Y40" s="237"/>
      <c r="Z40" s="237"/>
      <c r="AA40" s="237"/>
      <c r="AB40" s="99"/>
      <c r="AC40" s="29"/>
      <c r="AD40" s="232" t="s">
        <v>53</v>
      </c>
      <c r="AE40" s="232"/>
      <c r="AF40" s="232"/>
      <c r="AH40" s="232" t="s">
        <v>54</v>
      </c>
      <c r="AI40" s="232"/>
      <c r="AJ40" s="232"/>
      <c r="AK40" s="36"/>
      <c r="AM40" s="29"/>
      <c r="AN40" s="232" t="s">
        <v>53</v>
      </c>
      <c r="AO40" s="232"/>
      <c r="AP40" s="232"/>
      <c r="AR40" s="232" t="s">
        <v>54</v>
      </c>
      <c r="AS40" s="232"/>
      <c r="AT40" s="232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2" t="s">
        <v>53</v>
      </c>
      <c r="C43" s="232"/>
      <c r="D43" s="232"/>
      <c r="F43" s="232" t="s">
        <v>54</v>
      </c>
      <c r="G43" s="232"/>
      <c r="H43" s="232"/>
      <c r="I43" s="36"/>
      <c r="J43" s="29"/>
      <c r="K43" s="232" t="s">
        <v>53</v>
      </c>
      <c r="L43" s="232"/>
      <c r="M43" s="232"/>
      <c r="O43" s="232" t="s">
        <v>54</v>
      </c>
      <c r="P43" s="232"/>
      <c r="Q43" s="232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27" t="s">
        <v>39</v>
      </c>
      <c r="B49" s="223"/>
      <c r="C49" s="223"/>
      <c r="D49" s="223"/>
      <c r="E49" s="223"/>
      <c r="F49" s="223"/>
      <c r="G49" s="223"/>
      <c r="H49" s="223"/>
      <c r="I49" s="228"/>
      <c r="J49" s="227" t="s">
        <v>39</v>
      </c>
      <c r="K49" s="223"/>
      <c r="L49" s="223"/>
      <c r="M49" s="223"/>
      <c r="N49" s="223"/>
      <c r="O49" s="223"/>
      <c r="P49" s="223"/>
      <c r="Q49" s="223"/>
      <c r="R49" s="22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1">
        <v>1720714904</v>
      </c>
      <c r="D52" s="221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6" t="s">
        <v>41</v>
      </c>
      <c r="C55" s="226"/>
      <c r="D55" s="226"/>
      <c r="F55" s="226" t="s">
        <v>42</v>
      </c>
      <c r="G55" s="226"/>
      <c r="H55" s="226"/>
      <c r="I55" s="34"/>
      <c r="J55" s="29"/>
      <c r="K55" s="226" t="s">
        <v>41</v>
      </c>
      <c r="L55" s="226"/>
      <c r="M55" s="226"/>
      <c r="O55" s="226" t="s">
        <v>42</v>
      </c>
      <c r="P55" s="226"/>
      <c r="Q55" s="226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1">
        <f>D61-H61</f>
        <v>260.00310933333338</v>
      </c>
      <c r="I62" s="30"/>
      <c r="J62" s="29"/>
      <c r="N62" s="231">
        <f>M61-Q61</f>
        <v>41.237500000000011</v>
      </c>
      <c r="R62" s="30"/>
    </row>
    <row r="63" spans="1:18">
      <c r="A63" s="29"/>
      <c r="E63" s="231"/>
      <c r="I63" s="30"/>
      <c r="J63" s="29"/>
      <c r="N63" s="231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2" t="s">
        <v>53</v>
      </c>
      <c r="C68" s="232"/>
      <c r="D68" s="232"/>
      <c r="F68" s="232" t="s">
        <v>54</v>
      </c>
      <c r="G68" s="232"/>
      <c r="H68" s="232"/>
      <c r="I68" s="36"/>
      <c r="J68" s="29"/>
      <c r="K68" s="232" t="s">
        <v>53</v>
      </c>
      <c r="L68" s="232"/>
      <c r="M68" s="232"/>
      <c r="O68" s="232" t="s">
        <v>54</v>
      </c>
      <c r="P68" s="232"/>
      <c r="Q68" s="232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27" t="s">
        <v>39</v>
      </c>
      <c r="B72" s="223"/>
      <c r="C72" s="223"/>
      <c r="D72" s="223"/>
      <c r="E72" s="223"/>
      <c r="F72" s="223"/>
      <c r="G72" s="223"/>
      <c r="H72" s="223"/>
      <c r="I72" s="228"/>
      <c r="J72" s="227" t="s">
        <v>39</v>
      </c>
      <c r="K72" s="223"/>
      <c r="L72" s="223"/>
      <c r="M72" s="223"/>
      <c r="N72" s="223"/>
      <c r="O72" s="223"/>
      <c r="P72" s="223"/>
      <c r="Q72" s="223"/>
      <c r="R72" s="22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1">
        <v>1704695558</v>
      </c>
      <c r="D75" s="221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6" t="s">
        <v>41</v>
      </c>
      <c r="C78" s="226"/>
      <c r="D78" s="226"/>
      <c r="F78" s="226" t="s">
        <v>42</v>
      </c>
      <c r="G78" s="226"/>
      <c r="H78" s="226"/>
      <c r="I78" s="34"/>
      <c r="J78" s="29"/>
      <c r="K78" s="226" t="s">
        <v>41</v>
      </c>
      <c r="L78" s="226"/>
      <c r="M78" s="226"/>
      <c r="O78" s="226" t="s">
        <v>42</v>
      </c>
      <c r="P78" s="226"/>
      <c r="Q78" s="226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1">
        <f>D84-H84</f>
        <v>241.23750000000001</v>
      </c>
      <c r="I85" s="30"/>
      <c r="J85" s="29"/>
      <c r="N85" s="231">
        <f>M84-Q84</f>
        <v>241.23750000000001</v>
      </c>
      <c r="R85" s="30"/>
    </row>
    <row r="86" spans="1:18">
      <c r="A86" s="29"/>
      <c r="E86" s="231"/>
      <c r="I86" s="30"/>
      <c r="J86" s="29"/>
      <c r="N86" s="231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2" t="s">
        <v>53</v>
      </c>
      <c r="C91" s="232"/>
      <c r="D91" s="232"/>
      <c r="F91" s="232" t="s">
        <v>54</v>
      </c>
      <c r="G91" s="232"/>
      <c r="H91" s="232"/>
      <c r="I91" s="36"/>
      <c r="J91" s="29"/>
      <c r="K91" s="232" t="s">
        <v>53</v>
      </c>
      <c r="L91" s="232"/>
      <c r="M91" s="232"/>
      <c r="O91" s="232" t="s">
        <v>54</v>
      </c>
      <c r="P91" s="232"/>
      <c r="Q91" s="232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27" t="s">
        <v>39</v>
      </c>
      <c r="B98" s="223"/>
      <c r="C98" s="223"/>
      <c r="D98" s="223"/>
      <c r="E98" s="223"/>
      <c r="F98" s="223"/>
      <c r="G98" s="223"/>
      <c r="H98" s="223"/>
      <c r="I98" s="228"/>
      <c r="J98" s="227" t="s">
        <v>39</v>
      </c>
      <c r="K98" s="223"/>
      <c r="L98" s="223"/>
      <c r="M98" s="223"/>
      <c r="N98" s="223"/>
      <c r="O98" s="223"/>
      <c r="P98" s="223"/>
      <c r="Q98" s="223"/>
      <c r="R98" s="228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1">
        <v>1753640125</v>
      </c>
      <c r="D101" s="221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6" t="s">
        <v>41</v>
      </c>
      <c r="C104" s="226"/>
      <c r="D104" s="226"/>
      <c r="F104" s="226" t="s">
        <v>42</v>
      </c>
      <c r="G104" s="226"/>
      <c r="H104" s="226"/>
      <c r="I104" s="34"/>
      <c r="J104" s="29"/>
      <c r="K104" s="226" t="s">
        <v>41</v>
      </c>
      <c r="L104" s="226"/>
      <c r="M104" s="226"/>
      <c r="O104" s="226" t="s">
        <v>42</v>
      </c>
      <c r="P104" s="226"/>
      <c r="Q104" s="226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1">
        <f>D110-H110</f>
        <v>241.23750000000001</v>
      </c>
      <c r="I111" s="30"/>
      <c r="J111" s="29"/>
      <c r="N111" s="231">
        <f>M110-Q110</f>
        <v>241.23750000000001</v>
      </c>
      <c r="R111" s="30"/>
    </row>
    <row r="112" spans="1:18">
      <c r="A112" s="29"/>
      <c r="E112" s="231"/>
      <c r="I112" s="30"/>
      <c r="J112" s="29"/>
      <c r="N112" s="231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2" t="s">
        <v>53</v>
      </c>
      <c r="C117" s="232"/>
      <c r="D117" s="232"/>
      <c r="F117" s="232" t="s">
        <v>54</v>
      </c>
      <c r="G117" s="232"/>
      <c r="H117" s="232"/>
      <c r="I117" s="36"/>
      <c r="J117" s="29"/>
      <c r="K117" s="232" t="s">
        <v>53</v>
      </c>
      <c r="L117" s="232"/>
      <c r="M117" s="232"/>
      <c r="O117" s="232" t="s">
        <v>54</v>
      </c>
      <c r="P117" s="232"/>
      <c r="Q117" s="232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27" t="s">
        <v>39</v>
      </c>
      <c r="B121" s="223"/>
      <c r="C121" s="223"/>
      <c r="D121" s="223"/>
      <c r="E121" s="223"/>
      <c r="F121" s="223"/>
      <c r="G121" s="223"/>
      <c r="H121" s="223"/>
      <c r="I121" s="228"/>
      <c r="J121" s="227" t="s">
        <v>39</v>
      </c>
      <c r="K121" s="223"/>
      <c r="L121" s="223"/>
      <c r="M121" s="223"/>
      <c r="N121" s="223"/>
      <c r="O121" s="223"/>
      <c r="P121" s="223"/>
      <c r="Q121" s="223"/>
      <c r="R121" s="228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1">
        <v>1720145711</v>
      </c>
      <c r="D124" s="221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6" t="s">
        <v>41</v>
      </c>
      <c r="C127" s="226"/>
      <c r="D127" s="226"/>
      <c r="F127" s="226" t="s">
        <v>42</v>
      </c>
      <c r="G127" s="226"/>
      <c r="H127" s="226"/>
      <c r="I127" s="34"/>
      <c r="J127" s="29"/>
      <c r="K127" s="226" t="s">
        <v>41</v>
      </c>
      <c r="L127" s="226"/>
      <c r="M127" s="226"/>
      <c r="O127" s="226" t="s">
        <v>42</v>
      </c>
      <c r="P127" s="226"/>
      <c r="Q127" s="226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1">
        <f>D133-H133</f>
        <v>241.23750000000001</v>
      </c>
      <c r="I134" s="30"/>
      <c r="J134" s="29"/>
      <c r="N134" s="231">
        <f>M133-Q133</f>
        <v>519.96</v>
      </c>
      <c r="R134" s="30"/>
    </row>
    <row r="135" spans="1:18">
      <c r="A135" s="29"/>
      <c r="E135" s="231"/>
      <c r="I135" s="30"/>
      <c r="J135" s="29"/>
      <c r="N135" s="231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2" t="s">
        <v>53</v>
      </c>
      <c r="C139" s="232"/>
      <c r="D139" s="232"/>
      <c r="F139" s="232" t="s">
        <v>54</v>
      </c>
      <c r="G139" s="232"/>
      <c r="H139" s="232"/>
      <c r="I139" s="36"/>
      <c r="J139" s="29"/>
      <c r="K139" s="232" t="s">
        <v>53</v>
      </c>
      <c r="L139" s="232"/>
      <c r="M139" s="232"/>
      <c r="O139" s="232" t="s">
        <v>54</v>
      </c>
      <c r="P139" s="232"/>
      <c r="Q139" s="232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1">
        <v>1721244075</v>
      </c>
      <c r="D147" s="221"/>
      <c r="F147" s="225" t="s">
        <v>731</v>
      </c>
      <c r="G147" s="225"/>
      <c r="H147">
        <v>225.02</v>
      </c>
      <c r="I147" s="28"/>
      <c r="J147" s="29"/>
      <c r="K147" s="1" t="s">
        <v>57</v>
      </c>
      <c r="L147">
        <v>924011786</v>
      </c>
      <c r="O147" s="225" t="s">
        <v>731</v>
      </c>
      <c r="P147" s="225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6" t="s">
        <v>41</v>
      </c>
      <c r="C150" s="226"/>
      <c r="D150" s="226"/>
      <c r="F150" s="226" t="s">
        <v>42</v>
      </c>
      <c r="G150" s="226"/>
      <c r="H150" s="226"/>
      <c r="I150" s="34"/>
      <c r="J150" s="29"/>
      <c r="K150" s="226" t="s">
        <v>41</v>
      </c>
      <c r="L150" s="226"/>
      <c r="M150" s="226"/>
      <c r="O150" s="226" t="s">
        <v>732</v>
      </c>
      <c r="P150" s="226"/>
      <c r="Q150" s="226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3" t="s">
        <v>50</v>
      </c>
      <c r="C156" s="233"/>
      <c r="D156" s="42">
        <f>SUM(D151:D155)</f>
        <v>262.52333333333337</v>
      </c>
      <c r="F156" s="233" t="s">
        <v>51</v>
      </c>
      <c r="G156" s="233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3" t="s">
        <v>51</v>
      </c>
      <c r="P156" s="233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1">
        <v>1716325822</v>
      </c>
      <c r="D168" s="221"/>
      <c r="F168" s="225" t="s">
        <v>731</v>
      </c>
      <c r="G168" s="225"/>
      <c r="H168">
        <v>450.04</v>
      </c>
      <c r="I168" s="28"/>
      <c r="K168" s="1" t="s">
        <v>57</v>
      </c>
      <c r="L168" s="221">
        <v>1716325822</v>
      </c>
      <c r="M168" s="221"/>
      <c r="O168" s="225" t="s">
        <v>731</v>
      </c>
      <c r="P168" s="225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6" t="s">
        <v>41</v>
      </c>
      <c r="C171" s="226"/>
      <c r="D171" s="226"/>
      <c r="F171" s="226" t="s">
        <v>42</v>
      </c>
      <c r="G171" s="226"/>
      <c r="H171" s="226"/>
      <c r="I171" s="34"/>
      <c r="K171" s="226" t="s">
        <v>41</v>
      </c>
      <c r="L171" s="226"/>
      <c r="M171" s="226"/>
      <c r="O171" s="226" t="s">
        <v>42</v>
      </c>
      <c r="P171" s="226"/>
      <c r="Q171" s="226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3" t="s">
        <v>50</v>
      </c>
      <c r="C177" s="233"/>
      <c r="D177" s="42">
        <f>SUM(D172:D176)</f>
        <v>562.53499866666675</v>
      </c>
      <c r="F177" s="233" t="s">
        <v>51</v>
      </c>
      <c r="G177" s="233"/>
      <c r="H177" s="42">
        <f>SUM(H172:H176)</f>
        <v>42.528779999999998</v>
      </c>
      <c r="I177" s="35"/>
      <c r="K177" s="233" t="s">
        <v>50</v>
      </c>
      <c r="L177" s="233"/>
      <c r="M177" s="42">
        <f>SUM(M172:M176)</f>
        <v>262.52333333333337</v>
      </c>
      <c r="O177" s="233" t="s">
        <v>51</v>
      </c>
      <c r="P177" s="233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1" t="s">
        <v>112</v>
      </c>
      <c r="E1" s="221"/>
      <c r="F1" s="221"/>
      <c r="N1" s="221" t="s">
        <v>112</v>
      </c>
      <c r="O1" s="221"/>
      <c r="P1" s="22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2023-09-07T22:27:52Z</cp:lastPrinted>
  <dcterms:created xsi:type="dcterms:W3CDTF">2022-12-25T20:52:30Z</dcterms:created>
  <dcterms:modified xsi:type="dcterms:W3CDTF">2023-09-07T22:29:15Z</dcterms:modified>
</cp:coreProperties>
</file>