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C69B67E-C689-442F-8291-F30DD0AABFDC}" xr6:coauthVersionLast="47" xr6:coauthVersionMax="47" xr10:uidLastSave="{00000000-0000-0000-0000-000000000000}"/>
  <bookViews>
    <workbookView xWindow="-120" yWindow="-120" windowWidth="20730" windowHeight="11040" tabRatio="565" firstSheet="5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0" i="6" l="1"/>
  <c r="C794" i="5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4" i="5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B1027" i="22" l="1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78" i="7" l="1"/>
  <c r="B424" i="7"/>
  <c r="Y426" i="7"/>
  <c r="Y445" i="7" s="1"/>
  <c r="Y421" i="7" s="1"/>
  <c r="Y422" i="7" s="1"/>
  <c r="C477" i="7" s="1"/>
  <c r="C496" i="7" s="1"/>
  <c r="C473" i="7" s="1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877" i="2" l="1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C962" i="2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Y859" i="3" s="1"/>
  <c r="C903" i="3" s="1"/>
  <c r="C906" i="3" s="1"/>
  <c r="X863" i="3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<sst xmlns="http://schemas.openxmlformats.org/spreadsheetml/2006/main" count="28387" uniqueCount="1513">
  <si>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</si>
  <si>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</si>
  <si>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</si>
  <si>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</si>
  <si>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</si>
  <si>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</si>
  <si>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</si>
  <si>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</si>
  <si>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</si>
  <si>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</si>
  <si>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</si>
  <si>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</si>
  <si>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</si>
  <si>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</si>
  <si>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</si>
  <si>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</si>
  <si>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</si>
  <si>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</si>
  <si>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</si>
  <si>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</si>
  <si>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</si>
  <si>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</si>
  <si>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</si>
  <si>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</si>
  <si>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</si>
  <si>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</si>
  <si>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</si>
  <si>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</si>
  <si>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</si>
  <si>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</si>
  <si>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</si>
  <si>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</si>
  <si>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</si>
  <si>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</si>
  <si>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</si>
  <si>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</si>
  <si>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</si>
  <si>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</si>
  <si>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</si>
  <si>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</si>
  <si>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</si>
  <si>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</si>
  <si>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</si>
  <si>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</si>
  <si>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</si>
  <si>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</si>
  <si>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</si>
  <si>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</si>
  <si>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</si>
  <si>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</si>
  <si>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</si>
  <si>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</si>
  <si>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</si>
  <si>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</si>
  <si>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</si>
  <si>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</si>
  <si>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</si>
  <si>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</si>
  <si>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</si>
  <si>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</si>
  <si>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</si>
  <si>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</si>
  <si>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</si>
  <si>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</si>
  <si>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</si>
  <si>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</si>
  <si>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</si>
  <si>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</si>
  <si>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</si>
  <si>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</si>
  <si>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</si>
  <si>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</si>
  <si>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</si>
  <si>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</si>
  <si>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</si>
  <si>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</si>
  <si>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</si>
  <si>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</si>
  <si>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</si>
  <si>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</si>
  <si>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</si>
  <si>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</si>
  <si>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</si>
  <si>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</si>
  <si>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</si>
  <si>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</si>
  <si>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</si>
  <si>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</si>
  <si>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</si>
  <si>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</si>
  <si>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</si>
  <si>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</si>
  <si>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</si>
  <si>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</si>
  <si>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</si>
  <si>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</si>
  <si>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</si>
  <si>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</si>
  <si>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</si>
  <si>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</si>
  <si>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</si>
  <si>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</si>
  <si>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</si>
  <si>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</si>
  <si>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</si>
  <si>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</si>
  <si>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</si>
  <si>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</si>
  <si>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</si>
  <si>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</si>
  <si>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</si>
  <si>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</si>
  <si>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</si>
  <si>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</si>
  <si>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</si>
  <si>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</si>
  <si>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</si>
  <si>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</si>
  <si>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</si>
  <si>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</si>
  <si>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</si>
  <si>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</si>
  <si>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</si>
  <si>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</si>
  <si>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</si>
  <si>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</si>
  <si>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</si>
  <si>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</si>
  <si>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</si>
  <si>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</si>
  <si>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</si>
  <si>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</si>
  <si>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</si>
  <si>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</si>
  <si>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</si>
  <si>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</si>
  <si>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</si>
  <si>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</si>
  <si>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</si>
  <si>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</si>
  <si>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</si>
  <si>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</si>
  <si>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</si>
  <si>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</si>
  <si>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</si>
  <si>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</si>
  <si>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</si>
  <si>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</si>
  <si>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</si>
  <si>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</si>
  <si>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</si>
  <si>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</si>
  <si>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</si>
  <si>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</si>
  <si>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</si>
  <si>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</si>
  <si>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</si>
  <si>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</si>
  <si>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</si>
  <si>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</si>
  <si>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</si>
  <si>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</si>
  <si>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</si>
  <si>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</si>
  <si>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</si>
  <si>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</si>
  <si>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</si>
  <si>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</si>
  <si>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</si>
  <si>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</si>
  <si>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</si>
  <si>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</si>
  <si>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</si>
  <si>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</si>
  <si>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</si>
  <si>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</si>
  <si>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</si>
  <si>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</si>
  <si>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</si>
  <si>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</si>
  <si>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</si>
  <si>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</si>
  <si>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</si>
  <si>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</si>
  <si>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</si>
  <si>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</si>
  <si>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</si>
  <si>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</si>
  <si>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</si>
  <si>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</si>
  <si>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</si>
  <si>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</si>
  <si>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</si>
  <si>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</si>
  <si>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</si>
  <si>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</si>
  <si>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</si>
  <si>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</si>
  <si>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</si>
  <si>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</si>
  <si>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</si>
  <si>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</si>
  <si>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</si>
  <si>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</si>
  <si>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</si>
  <si>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</si>
  <si>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</si>
  <si>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</si>
  <si>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</si>
  <si>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</si>
  <si>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</si>
  <si>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</si>
  <si>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</si>
  <si>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</si>
  <si>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</si>
  <si>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</si>
  <si>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</si>
  <si>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</si>
  <si>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</si>
  <si>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</si>
  <si>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</si>
  <si>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</si>
  <si>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</si>
  <si>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</si>
  <si>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</si>
  <si>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</si>
  <si>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</si>
  <si>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</si>
  <si>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</si>
  <si>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</si>
  <si>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</si>
  <si>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</si>
  <si>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</si>
  <si>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</si>
  <si>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</si>
  <si>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</si>
  <si>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</si>
  <si>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</si>
  <si>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</si>
  <si>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</si>
  <si>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</si>
  <si>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</si>
  <si>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</si>
  <si>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</si>
  <si>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</si>
  <si>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</si>
  <si>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</si>
  <si>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</si>
  <si>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</si>
  <si>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</si>
  <si>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</si>
  <si>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</si>
  <si>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</si>
  <si>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</si>
  <si>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</si>
  <si>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</si>
  <si>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</si>
  <si>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</si>
  <si>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</si>
  <si>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</si>
  <si>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</si>
  <si>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</si>
  <si>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</si>
  <si>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</si>
  <si>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</si>
  <si>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</si>
  <si>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</si>
  <si>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</si>
  <si>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</si>
  <si>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</si>
  <si>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</si>
  <si>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</si>
  <si>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</si>
  <si>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</si>
  <si>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</si>
  <si>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</si>
  <si>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</si>
  <si>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</si>
  <si>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</si>
  <si>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</si>
  <si>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</si>
  <si>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</si>
  <si>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</si>
  <si>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</si>
  <si>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</si>
  <si>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</si>
  <si>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</si>
  <si>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</si>
  <si>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</si>
  <si>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</si>
  <si>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</si>
  <si>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</si>
  <si>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</si>
  <si>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</si>
  <si>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</si>
  <si>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</si>
  <si>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</si>
  <si>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</si>
  <si>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</si>
  <si>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</si>
  <si>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</si>
  <si>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</si>
  <si>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</si>
  <si>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</si>
  <si>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</si>
  <si>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</si>
  <si>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</si>
  <si>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</si>
  <si>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</si>
  <si>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</si>
  <si>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</si>
  <si>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</si>
  <si>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</si>
  <si>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</si>
  <si>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</si>
  <si>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</si>
  <si>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</si>
  <si>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</si>
  <si>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</si>
  <si>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</si>
  <si>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</si>
  <si>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</si>
  <si>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</si>
  <si>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</si>
  <si>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</si>
  <si>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</si>
  <si>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</si>
  <si>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</si>
  <si>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</si>
  <si>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</si>
  <si>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</si>
  <si>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</si>
  <si>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</si>
  <si>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</si>
  <si>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</si>
  <si>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</si>
  <si>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</si>
  <si>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</si>
  <si>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</si>
  <si>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</si>
  <si>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</si>
  <si>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</si>
  <si>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</si>
  <si>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</si>
  <si>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</si>
  <si>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</si>
  <si>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</si>
  <si>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</si>
  <si>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</si>
  <si>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</si>
  <si>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</si>
  <si>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</si>
  <si>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</si>
  <si>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</si>
  <si>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</si>
  <si>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</si>
  <si>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</si>
  <si>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</si>
  <si>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</si>
  <si>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</si>
  <si>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</si>
  <si>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</si>
  <si>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</si>
  <si>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</si>
  <si>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</si>
  <si>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</si>
  <si>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</si>
  <si>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</si>
  <si>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</si>
  <si>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</si>
  <si>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</si>
  <si>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</si>
  <si>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</si>
  <si>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</si>
  <si>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</si>
  <si>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</si>
  <si>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</si>
  <si>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</si>
  <si>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</si>
  <si>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</si>
  <si>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</si>
  <si>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</si>
  <si>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</si>
  <si>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</si>
  <si>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</si>
  <si>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</si>
  <si>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</si>
  <si>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</si>
  <si>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</si>
  <si>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</si>
  <si>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</si>
  <si>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</si>
  <si>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</si>
  <si>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</si>
  <si>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</si>
  <si>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</si>
  <si>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</si>
  <si>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</si>
  <si>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</si>
  <si>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</si>
  <si>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</si>
  <si>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</si>
  <si>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</si>
  <si>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</si>
  <si>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</si>
  <si>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</si>
  <si>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</si>
  <si>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</si>
  <si>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</si>
  <si>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</si>
  <si>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</si>
  <si>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</si>
  <si>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</si>
  <si>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</si>
  <si>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</si>
  <si>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</si>
  <si>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</si>
  <si>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</si>
  <si>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</si>
  <si>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</si>
  <si>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</si>
  <si>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</si>
  <si>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</si>
  <si>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</si>
  <si>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</si>
  <si>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</si>
  <si>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</si>
  <si>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</si>
  <si>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</si>
  <si>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</si>
  <si>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</si>
  <si>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</si>
  <si>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</si>
  <si>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</si>
  <si>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</si>
  <si>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</si>
  <si>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</si>
  <si>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</si>
  <si>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</si>
  <si>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</si>
  <si>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</si>
  <si>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</si>
  <si>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</si>
  <si>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</si>
  <si>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</si>
  <si>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</si>
  <si>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</si>
  <si>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</si>
  <si>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</si>
  <si>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</si>
  <si>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</si>
  <si>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</si>
  <si>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</si>
  <si>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</si>
  <si>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</si>
  <si>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</si>
  <si>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</si>
  <si>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</si>
  <si>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</si>
  <si>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</si>
  <si>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</si>
  <si>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</si>
  <si>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</si>
  <si>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</si>
  <si>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</si>
  <si>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</si>
  <si>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</si>
  <si>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</si>
  <si>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</si>
  <si>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</si>
  <si>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</si>
  <si>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</si>
  <si>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</si>
  <si>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</si>
  <si>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</si>
  <si>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</si>
  <si>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</si>
  <si>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</si>
  <si>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</si>
  <si>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</si>
  <si>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</si>
  <si>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</si>
  <si>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</si>
  <si>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</si>
  <si>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</si>
  <si>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</si>
  <si>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</si>
  <si>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</si>
  <si>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</si>
  <si>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</si>
  <si>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</si>
  <si>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</si>
  <si>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</si>
  <si>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</si>
  <si>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</si>
  <si>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</si>
  <si>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</si>
  <si>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</si>
  <si>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</si>
  <si>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</si>
  <si>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</si>
  <si>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</si>
  <si>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</si>
  <si>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</si>
  <si>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</si>
  <si>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</si>
  <si>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</si>
  <si>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</si>
  <si>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</si>
  <si>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</si>
  <si>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</si>
  <si>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</si>
  <si>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</si>
  <si>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</si>
  <si>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</si>
  <si>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</si>
  <si>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</si>
  <si>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</si>
  <si>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</si>
  <si>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</si>
  <si>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</si>
  <si>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</si>
  <si>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</si>
  <si>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</si>
  <si>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</si>
  <si>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</si>
  <si>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</si>
  <si>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</si>
  <si>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</si>
  <si>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</si>
  <si>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</si>
  <si>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</si>
  <si>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</si>
  <si>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</si>
  <si>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</si>
  <si>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</si>
  <si>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</si>
  <si>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</si>
  <si>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</si>
  <si>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</si>
  <si>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</si>
  <si>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</si>
  <si>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</si>
  <si>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</si>
  <si>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</si>
  <si>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</si>
  <si>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</si>
  <si>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</si>
  <si>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</si>
  <si>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</si>
  <si>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</si>
  <si>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</si>
  <si>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</si>
  <si>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</si>
  <si>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</si>
  <si>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</si>
  <si>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</si>
  <si>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</si>
  <si>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</si>
  <si>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</si>
  <si>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</si>
  <si>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</si>
  <si>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</si>
  <si>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</si>
  <si>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</si>
  <si>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</si>
  <si>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</si>
  <si>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</si>
  <si>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</si>
  <si>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</si>
  <si>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</si>
  <si>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</si>
  <si>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</si>
  <si>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</si>
  <si>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</si>
  <si>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</si>
  <si>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</si>
  <si>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</si>
  <si>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</si>
  <si>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</si>
  <si>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</si>
  <si>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</si>
  <si>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</si>
  <si>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</si>
  <si>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</si>
  <si>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</si>
  <si>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</si>
  <si>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</si>
  <si>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</si>
  <si>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</si>
  <si>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</si>
  <si>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</si>
  <si>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</si>
  <si>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</si>
  <si>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</si>
  <si>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</si>
  <si>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</si>
  <si>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</si>
  <si>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</si>
  <si>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</si>
  <si>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</si>
  <si>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</si>
  <si>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</si>
  <si>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</si>
  <si>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</si>
  <si>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</si>
  <si>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</si>
  <si>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</si>
  <si>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</si>
  <si>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</si>
  <si>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</si>
  <si>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</si>
  <si>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</si>
  <si>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</si>
  <si>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</si>
  <si>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</si>
  <si>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</si>
  <si>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</si>
  <si>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</si>
  <si>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</si>
  <si>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</si>
  <si>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</si>
  <si>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</si>
  <si>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</si>
  <si>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</si>
  <si>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</si>
  <si>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</si>
  <si>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</si>
  <si>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</si>
  <si>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</si>
  <si>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</si>
  <si>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</si>
  <si>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</si>
  <si>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</si>
  <si>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</si>
  <si>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</si>
  <si>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</si>
  <si>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</si>
  <si>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</si>
  <si>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</si>
  <si>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</si>
  <si>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</si>
  <si>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</si>
  <si>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</si>
  <si>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</si>
  <si>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</si>
  <si>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</si>
  <si>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</si>
  <si>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</si>
  <si>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</si>
  <si>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</si>
  <si>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</si>
  <si>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</si>
  <si>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</si>
  <si>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</si>
  <si>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</si>
  <si>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</si>
  <si>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</si>
  <si>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</si>
  <si>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</si>
  <si>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</si>
  <si>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</si>
  <si>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</si>
  <si>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</si>
  <si>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</si>
  <si>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</si>
  <si>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</si>
  <si>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</si>
  <si>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</si>
  <si>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</si>
  <si>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</si>
  <si>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</si>
  <si>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</si>
  <si>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</si>
  <si>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</si>
  <si>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</si>
  <si>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</si>
  <si>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</si>
  <si>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</si>
  <si>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</si>
  <si>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</si>
  <si>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</si>
  <si>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</si>
  <si>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</si>
  <si>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</si>
  <si>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</si>
  <si>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</si>
  <si>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</si>
  <si>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</si>
  <si>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</si>
  <si>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</si>
  <si>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</si>
  <si>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</si>
  <si>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</si>
  <si>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</si>
  <si>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</si>
  <si>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</si>
  <si>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</si>
  <si>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</si>
  <si>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</si>
  <si>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</si>
  <si>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</si>
  <si>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</si>
  <si>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</si>
  <si>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</si>
  <si>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</si>
  <si>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</si>
  <si>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</si>
  <si>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</si>
  <si>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</si>
  <si>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</si>
  <si>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</si>
  <si>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</si>
  <si>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</si>
  <si>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</si>
  <si>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</si>
  <si>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</si>
  <si>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</si>
  <si>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</si>
  <si>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</si>
  <si>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</si>
  <si>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</si>
  <si>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</si>
  <si>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</si>
  <si>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</si>
  <si>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</si>
  <si>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</si>
  <si>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</si>
  <si>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</si>
  <si>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</si>
  <si>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</si>
  <si>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</si>
  <si>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</si>
  <si>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</si>
  <si>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</si>
  <si>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</si>
  <si>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</si>
  <si>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</si>
  <si>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</si>
  <si>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</si>
  <si>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</si>
  <si>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</si>
  <si>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</si>
  <si>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</si>
  <si>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</si>
  <si>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</si>
  <si>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</si>
  <si>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</si>
  <si>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</si>
  <si>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</si>
  <si>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</si>
  <si>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</si>
  <si>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</si>
  <si>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</si>
  <si>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</si>
  <si>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</si>
  <si>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</si>
  <si>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</si>
  <si>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</si>
  <si>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</si>
  <si>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</si>
  <si>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</si>
  <si>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</si>
  <si>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</si>
  <si>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</si>
  <si>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</si>
  <si>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</si>
  <si>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</si>
  <si>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</si>
  <si>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</si>
  <si>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</si>
  <si>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</si>
  <si>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</si>
  <si>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</si>
  <si>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</si>
  <si>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</si>
  <si>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</si>
  <si>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</si>
  <si>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</si>
  <si>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</si>
  <si>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</si>
  <si>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</si>
  <si>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</si>
  <si>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</si>
  <si>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</si>
  <si>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</si>
  <si>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</si>
  <si>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</si>
  <si>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</si>
  <si>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</si>
  <si>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</si>
  <si>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</si>
  <si>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</si>
  <si>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</si>
  <si>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</si>
  <si>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</si>
  <si>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</si>
  <si>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</si>
  <si>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</si>
  <si>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</si>
  <si>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</si>
  <si>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</si>
  <si>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</si>
  <si>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</si>
  <si>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</si>
  <si>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</si>
  <si>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</si>
  <si>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</si>
  <si>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</si>
  <si>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</si>
  <si>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</si>
  <si>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</si>
  <si>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</si>
  <si>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</si>
  <si>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</si>
  <si>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</si>
  <si>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</si>
  <si>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</si>
  <si>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</si>
  <si>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</si>
  <si>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</si>
  <si>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</si>
  <si>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</si>
  <si>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</si>
  <si>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</si>
  <si>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</si>
  <si>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</si>
  <si>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</si>
  <si>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</si>
  <si>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</si>
  <si>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</si>
  <si>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</si>
  <si>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</si>
  <si>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</si>
  <si>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</si>
  <si>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</si>
  <si>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</si>
  <si>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</si>
  <si>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</si>
  <si>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</si>
  <si>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</si>
  <si>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</si>
  <si>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</si>
  <si>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</si>
  <si>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</si>
  <si>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</si>
  <si>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</si>
  <si>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</si>
  <si>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</si>
  <si>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</si>
  <si>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</si>
  <si>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</si>
  <si>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</si>
  <si>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</si>
  <si>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</si>
  <si>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</si>
  <si>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</si>
  <si>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</si>
  <si>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</si>
  <si>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</si>
  <si>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</si>
  <si>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</si>
  <si>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</si>
  <si>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</si>
  <si>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</si>
  <si>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</si>
  <si>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</si>
  <si>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</si>
  <si>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</si>
  <si>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</si>
  <si>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</si>
  <si>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</si>
  <si>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</si>
  <si>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</si>
  <si>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</si>
  <si>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</si>
  <si>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</si>
  <si>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</si>
  <si>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</si>
  <si>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</si>
  <si>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</si>
  <si>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</si>
  <si>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</si>
  <si>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</si>
  <si>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</si>
  <si>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</si>
  <si>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</si>
  <si>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</si>
  <si>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</si>
  <si>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</si>
  <si>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</si>
  <si>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</si>
  <si>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</si>
  <si>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</si>
  <si>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</si>
  <si>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</si>
  <si>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</si>
  <si>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</si>
  <si>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</si>
  <si>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</si>
  <si>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</si>
  <si>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</si>
  <si>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</si>
  <si>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</si>
  <si>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</si>
  <si>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</si>
  <si>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</si>
  <si>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</si>
  <si>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</si>
  <si>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</si>
  <si>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</si>
  <si>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</si>
  <si>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</si>
  <si>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</si>
  <si>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</si>
  <si>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</si>
  <si>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</si>
  <si>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</si>
  <si>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</si>
  <si>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</si>
  <si>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</si>
  <si>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</si>
  <si>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</si>
  <si>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</si>
  <si>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</si>
  <si>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</si>
  <si>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</si>
  <si>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</si>
  <si>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</si>
  <si>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</si>
  <si>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</si>
  <si>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</si>
  <si>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</si>
  <si>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</si>
  <si>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</si>
  <si>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</si>
  <si>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</si>
  <si>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</si>
  <si>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</si>
  <si>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</si>
  <si>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</si>
  <si>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</si>
  <si>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</si>
  <si>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</si>
  <si>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</si>
  <si>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</si>
  <si>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</si>
  <si>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</si>
  <si>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</si>
  <si>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</si>
  <si>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</si>
  <si>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</si>
  <si>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</si>
  <si>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</si>
  <si>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</si>
  <si>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</si>
  <si>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</si>
  <si>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</si>
  <si>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</si>
  <si>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</si>
  <si>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</si>
  <si>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</si>
  <si>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</si>
  <si>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</si>
  <si>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</si>
  <si>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</si>
  <si>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</si>
  <si>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</si>
  <si>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</si>
  <si>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</si>
  <si>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</si>
  <si>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</si>
  <si>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</si>
  <si>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</si>
  <si>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</si>
  <si>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</si>
  <si>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</si>
  <si>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</si>
  <si>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</si>
  <si>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</si>
  <si>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</si>
  <si>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</si>
  <si>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</si>
  <si>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</si>
  <si>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</si>
  <si>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</si>
  <si>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</si>
  <si>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</si>
  <si>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</si>
  <si>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</si>
  <si>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</si>
  <si>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</si>
  <si>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</si>
  <si>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</si>
  <si>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</si>
  <si>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</si>
  <si>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</si>
  <si>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</si>
  <si>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</si>
  <si>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</si>
  <si>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</si>
  <si>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</si>
  <si>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</si>
  <si>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</si>
  <si>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</si>
  <si>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</si>
  <si>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</si>
  <si>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</si>
  <si>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</si>
  <si>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</si>
  <si>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</si>
  <si>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</si>
  <si>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</si>
  <si>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</si>
  <si>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</si>
  <si>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</si>
  <si>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</si>
  <si>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</si>
  <si>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</si>
  <si>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</si>
  <si>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</si>
  <si>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</si>
  <si>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</si>
  <si>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</si>
  <si>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</si>
  <si>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</si>
  <si>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</si>
  <si>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</si>
  <si>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</si>
  <si>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</si>
  <si>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</si>
  <si>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</si>
  <si>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</si>
  <si>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</si>
  <si>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</si>
  <si>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</si>
  <si>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</si>
  <si>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</si>
  <si>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</si>
  <si>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</si>
  <si>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</si>
  <si>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</si>
  <si>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</si>
  <si>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</si>
  <si>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</si>
  <si>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</si>
  <si>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</si>
  <si>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</si>
  <si>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</si>
  <si>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</si>
  <si>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</si>
  <si>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</si>
  <si>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</si>
  <si>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</si>
  <si>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</si>
  <si>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</si>
  <si>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</si>
  <si>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</si>
  <si>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</si>
  <si>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</si>
  <si>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</si>
  <si>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</si>
  <si>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</si>
  <si>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</si>
  <si>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</si>
  <si>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</si>
  <si>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</si>
  <si>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</si>
  <si>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</si>
  <si>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</si>
  <si>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</si>
  <si>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</si>
  <si>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</si>
  <si>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</si>
  <si>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</si>
  <si>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</si>
  <si>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</si>
  <si>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</si>
  <si>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</si>
  <si>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</si>
  <si>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</si>
  <si>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</si>
  <si>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</si>
  <si>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</si>
  <si>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</si>
  <si>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</si>
  <si>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</si>
  <si>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</si>
  <si>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</si>
  <si>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</si>
  <si>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</si>
  <si>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</si>
  <si>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</si>
  <si>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</si>
  <si>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</si>
  <si>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</si>
  <si>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</si>
  <si>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</si>
  <si>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</si>
  <si>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</si>
  <si>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</si>
  <si>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</si>
  <si>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</si>
  <si>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</si>
  <si>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</si>
  <si>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</si>
  <si>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</si>
  <si>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</si>
  <si>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</si>
  <si>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</si>
  <si>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</si>
  <si>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</si>
  <si>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</si>
  <si>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</si>
  <si>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</si>
  <si>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</si>
  <si>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</si>
  <si>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</si>
  <si>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</si>
  <si>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</si>
  <si>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</si>
  <si>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</si>
  <si>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</si>
  <si>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</si>
  <si>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</si>
  <si>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</si>
  <si>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</si>
  <si>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</si>
  <si>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</si>
  <si>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</si>
  <si>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</si>
  <si>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</si>
  <si>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</si>
  <si>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</si>
  <si>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</si>
  <si>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</si>
  <si>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</si>
  <si>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</si>
  <si>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</si>
  <si>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</si>
  <si>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</si>
  <si>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</si>
  <si>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</si>
  <si>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</si>
  <si>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</si>
  <si>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</si>
  <si>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</si>
  <si>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</si>
  <si>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</si>
  <si>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</si>
  <si>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</si>
  <si>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</si>
  <si>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</si>
  <si>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</si>
  <si>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</si>
  <si>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</si>
  <si>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</si>
  <si>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</si>
  <si>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</si>
  <si>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</si>
  <si>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</si>
  <si>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</si>
  <si>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</si>
  <si>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</si>
  <si>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</si>
  <si>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</si>
  <si>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</si>
  <si>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</si>
  <si>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</si>
  <si>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</si>
  <si>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</si>
  <si>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</si>
  <si>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</si>
  <si>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</si>
  <si>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</si>
  <si>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</si>
  <si>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</si>
  <si>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</si>
  <si>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</si>
  <si>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</si>
  <si>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</si>
  <si>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</si>
  <si>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</si>
  <si>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</si>
  <si>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</si>
  <si>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</si>
  <si>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</si>
  <si>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</si>
  <si>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</si>
  <si>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</si>
  <si>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</si>
  <si>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</si>
  <si>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</si>
  <si>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</si>
  <si>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</si>
  <si>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</si>
  <si>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</si>
  <si>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</si>
  <si>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</si>
  <si>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</si>
  <si>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</si>
  <si>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</si>
  <si>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</si>
  <si>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</si>
  <si>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</si>
  <si>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</si>
  <si>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</si>
  <si>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</si>
  <si>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</si>
  <si>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</si>
  <si>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</si>
  <si>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</si>
  <si>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</si>
  <si>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</si>
  <si>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</si>
  <si>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</si>
  <si>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</si>
  <si>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</si>
  <si>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</si>
  <si>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</si>
  <si>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</si>
  <si>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</si>
  <si>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</si>
  <si>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</si>
  <si>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</si>
  <si>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</si>
  <si>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</si>
  <si>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</si>
  <si>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</si>
  <si>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</si>
  <si>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</si>
  <si>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</si>
  <si>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</si>
  <si>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</si>
  <si>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</si>
  <si>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</si>
  <si>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</si>
  <si>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</si>
  <si>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</si>
  <si>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</si>
  <si>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</si>
  <si>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</si>
  <si>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</si>
  <si>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</si>
  <si>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</si>
  <si>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</si>
  <si>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</si>
  <si>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</si>
  <si>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</si>
  <si>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</si>
  <si>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</si>
  <si>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</si>
  <si>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</si>
  <si>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</si>
  <si>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</si>
  <si>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</si>
  <si>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</si>
  <si>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</si>
  <si>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</si>
  <si>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</si>
  <si>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</si>
  <si>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</si>
  <si>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</si>
  <si>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</si>
  <si>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</si>
  <si>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</si>
  <si>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</si>
  <si>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</si>
  <si>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</si>
  <si>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</si>
  <si>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</si>
  <si>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</si>
  <si>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</si>
  <si>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</si>
  <si>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</si>
  <si>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</si>
  <si>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</si>
  <si>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</si>
  <si>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</si>
  <si>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</si>
  <si>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</si>
  <si>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</si>
  <si>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</si>
  <si>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</si>
  <si>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</si>
  <si>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</si>
  <si>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</si>
  <si>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</si>
  <si>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</si>
  <si>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</si>
  <si>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</si>
  <si>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</si>
  <si>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</si>
  <si>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</si>
  <si>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</si>
  <si>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</si>
  <si>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</si>
  <si>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</si>
  <si>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</si>
  <si>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</si>
  <si>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</si>
  <si>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</si>
  <si>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</si>
  <si>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</si>
  <si>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</si>
  <si>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</si>
  <si>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</si>
  <si>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</si>
  <si>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</si>
  <si>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</si>
  <si>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</si>
  <si>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</si>
  <si>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</si>
  <si>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</si>
  <si>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</si>
  <si>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</si>
  <si>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</si>
  <si>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</si>
  <si>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</si>
  <si>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</si>
  <si>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</si>
  <si>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</si>
  <si>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</si>
  <si>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</si>
  <si>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</si>
  <si>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</si>
  <si>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</si>
  <si>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</si>
  <si>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</si>
  <si>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</si>
  <si>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</si>
  <si>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</si>
  <si>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</si>
  <si>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</si>
  <si>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</si>
  <si>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</si>
  <si>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</si>
  <si>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</si>
  <si>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</si>
  <si>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</si>
  <si>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</si>
  <si>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</si>
  <si>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</si>
  <si>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</si>
  <si>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</si>
  <si>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</si>
  <si>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</si>
  <si>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</si>
  <si>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</si>
  <si>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</si>
  <si>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</si>
  <si>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</si>
  <si>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</si>
  <si>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</si>
  <si>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</si>
  <si>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</si>
  <si>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</si>
  <si>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</si>
  <si>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</si>
  <si>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</si>
  <si>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</si>
  <si>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</si>
  <si>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</si>
  <si>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</si>
  <si>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</si>
  <si>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</si>
  <si>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</si>
  <si>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</si>
  <si>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</si>
  <si>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</si>
  <si>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</si>
  <si>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</si>
  <si>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</si>
  <si>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</si>
  <si>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</si>
  <si>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</si>
  <si>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</si>
  <si>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</si>
  <si>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</si>
  <si>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</si>
  <si>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</si>
  <si>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</si>
  <si>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</si>
  <si>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</si>
  <si>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</si>
  <si>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</si>
  <si>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</si>
  <si>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</si>
  <si>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</si>
  <si>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</si>
  <si>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</si>
  <si>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</si>
  <si>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</si>
  <si>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</si>
  <si>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</si>
  <si>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</si>
  <si>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</si>
  <si>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</si>
  <si>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</si>
  <si>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</si>
  <si>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</si>
  <si>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</si>
  <si>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</si>
  <si>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</si>
  <si>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</si>
  <si>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</si>
  <si>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</si>
  <si>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</si>
  <si>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</si>
  <si>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</si>
  <si>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</si>
  <si>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</si>
  <si>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</si>
  <si>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</si>
  <si>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</si>
  <si>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</si>
  <si>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</si>
  <si>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</si>
  <si>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</si>
  <si>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</si>
  <si>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</si>
  <si>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</si>
  <si>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</si>
  <si>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</si>
  <si>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</si>
  <si>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</si>
  <si>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</si>
  <si>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</si>
  <si>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</si>
  <si>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</si>
  <si>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</si>
  <si>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</si>
  <si>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</si>
  <si>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</si>
  <si>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</si>
  <si>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</si>
  <si>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</si>
  <si>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</si>
  <si>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</si>
  <si>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</si>
  <si>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</si>
  <si>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</si>
  <si>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</si>
  <si>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</si>
  <si>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</si>
  <si>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</si>
  <si>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</si>
  <si>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</si>
  <si>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</si>
  <si>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</si>
  <si>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57896287-1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</si>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</sst>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9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599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691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842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1170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-2104.25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-2104.25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-2104.25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-2104.25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-2104.25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-2104.25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A806" zoomScale="89" zoomScaleNormal="89" workbookViewId="0">
      <selection activeCell="B817" sqref="B81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IF(B1078="PAGADO",0,C333)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5"/>
      <c r="AB373" s="105"/>
      <c r="AC373" s="203" t="s">
        <v>29</v>
      </c>
      <c r="AD373" s="203"/>
      <c r="AE373" s="203"/>
    </row>
    <row r="374" spans="2:41">
      <c r="V374" s="17"/>
      <c r="AA374" s="105"/>
      <c r="AB374" s="105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6" t="s">
        <v>31</v>
      </c>
      <c r="AB411" s="196"/>
      <c r="AC411" s="196"/>
    </row>
    <row r="412" spans="1:43" ht="15" customHeight="1">
      <c r="H412" s="75"/>
      <c r="I412" s="75"/>
      <c r="J412" s="75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5"/>
      <c r="I498" s="75"/>
      <c r="J498" s="75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5" t="s">
        <v>28</v>
      </c>
      <c r="I546" s="75"/>
      <c r="J546" s="75"/>
      <c r="V546" s="17"/>
      <c r="AC546" s="195"/>
      <c r="AD546" s="195"/>
      <c r="AE546" s="195"/>
    </row>
    <row r="547" spans="2:41" ht="15" customHeight="1">
      <c r="H547" s="75"/>
      <c r="I547" s="75"/>
      <c r="J547" s="75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5" t="s">
        <v>28</v>
      </c>
      <c r="I627" s="75"/>
      <c r="J627" s="75"/>
      <c r="V627" s="17"/>
      <c r="AC627" s="195"/>
      <c r="AD627" s="195"/>
      <c r="AE627" s="195"/>
    </row>
    <row r="628" spans="2:41" ht="15" customHeight="1">
      <c r="H628" s="75"/>
      <c r="I628" s="75"/>
      <c r="J628" s="75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6" t="s">
        <v>31</v>
      </c>
      <c r="AB667" s="196"/>
      <c r="AC667" s="196"/>
    </row>
    <row r="668" spans="1:43" ht="15" customHeight="1">
      <c r="H668" s="75"/>
      <c r="I668" s="75"/>
      <c r="J668" s="75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1194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5" t="s">
        <v>28</v>
      </c>
      <c r="I715" s="75"/>
      <c r="J715" s="75"/>
      <c r="V715" s="17"/>
      <c r="AC715" s="195"/>
      <c r="AD715" s="195"/>
      <c r="AE715" s="195"/>
    </row>
    <row r="716" spans="2:31" ht="15" customHeight="1">
      <c r="H716" s="75"/>
      <c r="I716" s="75"/>
      <c r="J716" s="75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5"/>
      <c r="V753" s="17"/>
      <c r="AA753" s="196" t="s">
        <v>31</v>
      </c>
      <c r="AB753" s="196"/>
      <c r="AC753" s="196"/>
    </row>
    <row r="754" spans="2:41" ht="15" customHeight="1">
      <c r="H754" s="75"/>
      <c r="I754" s="75"/>
      <c r="J754" s="75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  <c r="AK758" s="207" t="s">
        <v>10</v>
      </c>
      <c r="AL758" s="207"/>
      <c r="AM758" s="20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COBRAR'</v>
      </c>
      <c r="Y764" s="19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COBRAR'</v>
      </c>
      <c r="C765" s="19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5" t="s">
        <v>29</v>
      </c>
      <c r="AD795" s="195"/>
      <c r="AE795" s="195"/>
    </row>
    <row r="796" spans="2:31" ht="24.75" customHeight="1">
      <c r="H796" s="75" t="s">
        <v>28</v>
      </c>
      <c r="I796" s="75"/>
      <c r="J796" s="75"/>
      <c r="V796" s="17"/>
      <c r="AC796" s="195"/>
      <c r="AD796" s="195"/>
      <c r="AE796" s="195"/>
    </row>
    <row r="797" spans="2:31" ht="15" customHeight="1">
      <c r="H797" s="75"/>
      <c r="I797" s="75"/>
      <c r="J797" s="75"/>
      <c r="V797" s="17"/>
      <c r="AC797" s="195"/>
      <c r="AD797" s="195"/>
      <c r="AE797" s="195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7" t="s">
        <v>20</v>
      </c>
      <c r="F801" s="197"/>
      <c r="G801" s="197"/>
      <c r="H801" s="197"/>
      <c r="V801" s="17"/>
      <c r="X801" s="23" t="s">
        <v>32</v>
      </c>
      <c r="Y801" s="20">
        <f>IF(B801="PAGADO",0,C806)</f>
        <v>-735.5</v>
      </c>
      <c r="AA801" s="197" t="s">
        <v>20</v>
      </c>
      <c r="AB801" s="197"/>
      <c r="AC801" s="197"/>
      <c r="AD801" s="197"/>
    </row>
    <row r="802" spans="2:41">
      <c r="B802" s="1" t="s">
        <v>0</v>
      </c>
      <c r="C802" s="19">
        <f>H817</f>
        <v>370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1030</v>
      </c>
      <c r="E804" s="4">
        <v>45182</v>
      </c>
      <c r="F804" s="3" t="s">
        <v>1465</v>
      </c>
      <c r="G804" s="3" t="s">
        <v>1462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1765.5</v>
      </c>
      <c r="E805" s="4">
        <v>45183</v>
      </c>
      <c r="F805" s="3" t="s">
        <v>1465</v>
      </c>
      <c r="G805" s="3" t="s">
        <v>1462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735.5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-735.5</v>
      </c>
      <c r="E806" s="4">
        <v>45183</v>
      </c>
      <c r="F806" s="3" t="s">
        <v>1465</v>
      </c>
      <c r="G806" s="3" t="s">
        <v>1462</v>
      </c>
      <c r="H806" s="5">
        <v>90</v>
      </c>
      <c r="I806" t="s">
        <v>270</v>
      </c>
      <c r="N806" s="25">
        <v>45202</v>
      </c>
      <c r="O806" s="3" t="s">
        <v>1459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-735.5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8" t="str">
        <f>IF(C806&lt;0,"NO PAGAR","COBRAR")</f>
        <v>NO PAGAR</v>
      </c>
      <c r="C807" s="19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tr">
        <f>IF(Y806&lt;0,"NO PAGAR","COBRAR")</f>
        <v>NO PAGAR</v>
      </c>
      <c r="Y807" s="19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735.5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914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1510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1509</v>
      </c>
      <c r="C817" s="10">
        <f>S826</f>
        <v>754.18000000000006</v>
      </c>
      <c r="E817" s="192" t="s">
        <v>7</v>
      </c>
      <c r="F817" s="193"/>
      <c r="G817" s="194"/>
      <c r="H817" s="5">
        <f>SUM(H803:H816)</f>
        <v>370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914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1508</v>
      </c>
      <c r="Q820" s="125" t="s">
        <v>474</v>
      </c>
      <c r="R820" s="127">
        <v>0.11</v>
      </c>
      <c r="S820" s="127">
        <v>0.19</v>
      </c>
      <c r="T820" s="128" t="s">
        <v>1507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1506</v>
      </c>
      <c r="Q821" s="125" t="s">
        <v>474</v>
      </c>
      <c r="R821" s="127">
        <v>111.569</v>
      </c>
      <c r="S821" s="127">
        <v>195.25</v>
      </c>
      <c r="T821" s="128" t="s">
        <v>1505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1504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1503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1502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1501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1765.5</v>
      </c>
      <c r="V828" s="17"/>
      <c r="X828" s="15" t="s">
        <v>18</v>
      </c>
      <c r="Y828" s="16">
        <f>SUM(Y809:Y827)</f>
        <v>735.5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6" t="s">
        <v>31</v>
      </c>
      <c r="AB841" s="196"/>
      <c r="AC841" s="196"/>
    </row>
    <row r="842" spans="1:43" ht="15" customHeight="1">
      <c r="H842" s="75"/>
      <c r="I842" s="75"/>
      <c r="J842" s="75"/>
      <c r="V842" s="17"/>
      <c r="AA842" s="196"/>
      <c r="AB842" s="196"/>
      <c r="AC842" s="196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-735.5</v>
      </c>
      <c r="E846" s="197" t="s">
        <v>20</v>
      </c>
      <c r="F846" s="197"/>
      <c r="G846" s="197"/>
      <c r="H846" s="197"/>
      <c r="V846" s="17"/>
      <c r="X846" s="23" t="s">
        <v>32</v>
      </c>
      <c r="Y846" s="20">
        <f>IF(B1646="PAGADO",0,C851)</f>
        <v>-735.5</v>
      </c>
      <c r="AA846" s="197" t="s">
        <v>20</v>
      </c>
      <c r="AB846" s="197"/>
      <c r="AC846" s="197"/>
      <c r="AD846" s="197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735.5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735.5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-735.5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-735.5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tr">
        <f>IF(Y851&lt;0,"NO PAGAR","COBRAR'")</f>
        <v>NO PAGAR</v>
      </c>
      <c r="Y852" s="19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9" t="str">
        <f>IF(C851&lt;0,"NO PAGAR","COBRAR'")</f>
        <v>NO PAGAR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735.5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735.5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735.5</v>
      </c>
      <c r="D874" t="s">
        <v>22</v>
      </c>
      <c r="E874" t="s">
        <v>21</v>
      </c>
      <c r="V874" s="17"/>
      <c r="X874" s="15" t="s">
        <v>18</v>
      </c>
      <c r="Y874" s="16">
        <f>SUM(Y855:Y873)</f>
        <v>735.5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5" t="s">
        <v>29</v>
      </c>
      <c r="AD889" s="195"/>
      <c r="AE889" s="195"/>
    </row>
    <row r="890" spans="2:41" ht="15" customHeight="1">
      <c r="H890" s="75" t="s">
        <v>28</v>
      </c>
      <c r="I890" s="75"/>
      <c r="J890" s="75"/>
      <c r="V890" s="17"/>
      <c r="AC890" s="195"/>
      <c r="AD890" s="195"/>
      <c r="AE890" s="195"/>
    </row>
    <row r="891" spans="2:41" ht="15" customHeight="1">
      <c r="H891" s="75"/>
      <c r="I891" s="75"/>
      <c r="J891" s="75"/>
      <c r="V891" s="17"/>
      <c r="AC891" s="195"/>
      <c r="AD891" s="195"/>
      <c r="AE891" s="195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-735.5</v>
      </c>
      <c r="E895" s="197" t="s">
        <v>20</v>
      </c>
      <c r="F895" s="197"/>
      <c r="G895" s="197"/>
      <c r="H895" s="197"/>
      <c r="V895" s="17"/>
      <c r="X895" s="23" t="s">
        <v>32</v>
      </c>
      <c r="Y895" s="20">
        <f>IF(B895="PAGADO",0,C900)</f>
        <v>-735.5</v>
      </c>
      <c r="AA895" s="197" t="s">
        <v>20</v>
      </c>
      <c r="AB895" s="197"/>
      <c r="AC895" s="197"/>
      <c r="AD895" s="197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735.5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735.5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-735.5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-735.5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8" t="str">
        <f>IF(C900&lt;0,"NO PAGAR","COBRAR")</f>
        <v>NO PAGAR</v>
      </c>
      <c r="C901" s="19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8" t="str">
        <f>IF(Y900&lt;0,"NO PAGAR","COBRAR")</f>
        <v>NO PAGAR</v>
      </c>
      <c r="Y901" s="19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735.5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735.5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735.5</v>
      </c>
      <c r="V922" s="17"/>
      <c r="X922" s="15" t="s">
        <v>18</v>
      </c>
      <c r="Y922" s="16">
        <f>SUM(Y903:Y921)</f>
        <v>735.5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6" t="s">
        <v>31</v>
      </c>
      <c r="AB935" s="196"/>
      <c r="AC935" s="196"/>
    </row>
    <row r="936" spans="1:43" ht="15" customHeight="1">
      <c r="H936" s="75"/>
      <c r="I936" s="75"/>
      <c r="J936" s="75"/>
      <c r="V936" s="17"/>
      <c r="AA936" s="196"/>
      <c r="AB936" s="196"/>
      <c r="AC936" s="196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-735.5</v>
      </c>
      <c r="E940" s="197" t="s">
        <v>20</v>
      </c>
      <c r="F940" s="197"/>
      <c r="G940" s="197"/>
      <c r="H940" s="197"/>
      <c r="V940" s="17"/>
      <c r="X940" s="23" t="s">
        <v>32</v>
      </c>
      <c r="Y940" s="20">
        <f>IF(B1740="PAGADO",0,C945)</f>
        <v>-735.5</v>
      </c>
      <c r="AA940" s="197" t="s">
        <v>20</v>
      </c>
      <c r="AB940" s="197"/>
      <c r="AC940" s="197"/>
      <c r="AD940" s="197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735.5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735.5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-735.5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-735.5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9" t="str">
        <f>IF(Y945&lt;0,"NO PAGAR","COBRAR'")</f>
        <v>NO PAGAR</v>
      </c>
      <c r="Y946" s="19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9" t="str">
        <f>IF(C945&lt;0,"NO PAGAR","COBRAR'")</f>
        <v>NO PAGAR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735.5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735.5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735.5</v>
      </c>
      <c r="D968" t="s">
        <v>22</v>
      </c>
      <c r="E968" t="s">
        <v>21</v>
      </c>
      <c r="V968" s="17"/>
      <c r="X968" s="15" t="s">
        <v>18</v>
      </c>
      <c r="Y968" s="16">
        <f>SUM(Y949:Y967)</f>
        <v>735.5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5" t="s">
        <v>29</v>
      </c>
      <c r="AD982" s="195"/>
      <c r="AE982" s="195"/>
    </row>
    <row r="983" spans="2:41" ht="15" customHeight="1">
      <c r="H983" s="75" t="s">
        <v>28</v>
      </c>
      <c r="I983" s="75"/>
      <c r="J983" s="75"/>
      <c r="V983" s="17"/>
      <c r="AC983" s="195"/>
      <c r="AD983" s="195"/>
      <c r="AE983" s="195"/>
    </row>
    <row r="984" spans="2:41" ht="15" customHeight="1">
      <c r="H984" s="75"/>
      <c r="I984" s="75"/>
      <c r="J984" s="75"/>
      <c r="V984" s="17"/>
      <c r="AC984" s="195"/>
      <c r="AD984" s="195"/>
      <c r="AE984" s="195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-735.5</v>
      </c>
      <c r="E988" s="197" t="s">
        <v>20</v>
      </c>
      <c r="F988" s="197"/>
      <c r="G988" s="197"/>
      <c r="H988" s="197"/>
      <c r="V988" s="17"/>
      <c r="X988" s="23" t="s">
        <v>32</v>
      </c>
      <c r="Y988" s="20">
        <f>IF(B988="PAGADO",0,C993)</f>
        <v>-735.5</v>
      </c>
      <c r="AA988" s="197" t="s">
        <v>20</v>
      </c>
      <c r="AB988" s="197"/>
      <c r="AC988" s="197"/>
      <c r="AD988" s="197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735.5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735.5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-735.5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-735.5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8" t="str">
        <f>IF(C993&lt;0,"NO PAGAR","COBRAR")</f>
        <v>NO PAGAR</v>
      </c>
      <c r="C994" s="19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tr">
        <f>IF(Y993&lt;0,"NO PAGAR","COBRAR")</f>
        <v>NO PAGAR</v>
      </c>
      <c r="Y994" s="19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735.5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735.5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735.5</v>
      </c>
      <c r="V1015" s="17"/>
      <c r="X1015" s="15" t="s">
        <v>18</v>
      </c>
      <c r="Y1015" s="16">
        <f>SUM(Y996:Y1014)</f>
        <v>735.5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6" t="s">
        <v>31</v>
      </c>
      <c r="AB1028" s="196"/>
      <c r="AC1028" s="196"/>
    </row>
    <row r="1029" spans="1:43" ht="15" customHeight="1">
      <c r="H1029" s="75"/>
      <c r="I1029" s="75"/>
      <c r="J1029" s="75"/>
      <c r="V1029" s="17"/>
      <c r="AA1029" s="196"/>
      <c r="AB1029" s="196"/>
      <c r="AC1029" s="196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-735.5</v>
      </c>
      <c r="E1033" s="197" t="s">
        <v>20</v>
      </c>
      <c r="F1033" s="197"/>
      <c r="G1033" s="197"/>
      <c r="H1033" s="197"/>
      <c r="V1033" s="17"/>
      <c r="X1033" s="23" t="s">
        <v>32</v>
      </c>
      <c r="Y1033" s="20">
        <f>IF(B1833="PAGADO",0,C1038)</f>
        <v>-735.5</v>
      </c>
      <c r="AA1033" s="197" t="s">
        <v>20</v>
      </c>
      <c r="AB1033" s="197"/>
      <c r="AC1033" s="197"/>
      <c r="AD1033" s="197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735.5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735.5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-735.5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-735.5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9" t="str">
        <f>IF(Y1038&lt;0,"NO PAGAR","COBRAR'")</f>
        <v>NO PAGAR</v>
      </c>
      <c r="Y1039" s="19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9" t="str">
        <f>IF(C1038&lt;0,"NO PAGAR","COBRAR'")</f>
        <v>NO PAGAR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735.5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735.5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735.5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735.5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778" zoomScale="80" zoomScaleNormal="80" zoomScalePageLayoutView="118" workbookViewId="0">
      <selection activeCell="C791" sqref="C79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563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563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IF(B1052="PAGADO",0,C318)</f>
        <v>-6076.113000000003</v>
      </c>
      <c r="AA313" s="197" t="s">
        <v>563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6" t="s">
        <v>31</v>
      </c>
      <c r="AB394" s="196"/>
      <c r="AC394" s="196"/>
    </row>
    <row r="395" spans="1:43" ht="15" customHeight="1">
      <c r="H395" s="75"/>
      <c r="I395" s="75"/>
      <c r="J395" s="75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IF(B1145="PAGADO",0,C404)</f>
        <v>-4920.3502550000012</v>
      </c>
      <c r="AA399" s="197" t="s">
        <v>563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563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6" t="s">
        <v>31</v>
      </c>
      <c r="AB471" s="196"/>
      <c r="AC471" s="196"/>
    </row>
    <row r="472" spans="1:43" ht="15" customHeight="1">
      <c r="H472" s="75"/>
      <c r="J472" s="75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IF(B1242="PAGADO",0,C479)</f>
        <v>-5841.0592550000019</v>
      </c>
      <c r="AA474" s="197" t="s">
        <v>563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5" t="s">
        <v>28</v>
      </c>
      <c r="J515" s="75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563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5" t="s">
        <v>28</v>
      </c>
      <c r="J597" s="75"/>
      <c r="V597" s="17"/>
      <c r="AC597" s="195"/>
      <c r="AD597" s="195"/>
      <c r="AE597" s="195"/>
    </row>
    <row r="598" spans="2:41" ht="15" customHeight="1">
      <c r="H598" s="75"/>
      <c r="J598" s="75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6" t="s">
        <v>31</v>
      </c>
      <c r="AB642" s="196"/>
      <c r="AC642" s="196"/>
    </row>
    <row r="643" spans="2:41" ht="15" customHeight="1">
      <c r="H643" s="75"/>
      <c r="J643" s="75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IF(B1434="PAGADO",0,C650)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5" t="s">
        <v>28</v>
      </c>
      <c r="J685" s="75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563</v>
      </c>
      <c r="AB687" s="197"/>
      <c r="AC687" s="197"/>
      <c r="AD687" s="197"/>
      <c r="AK687" s="207" t="s">
        <v>10</v>
      </c>
      <c r="AL687" s="207"/>
      <c r="AM687" s="20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6" t="s">
        <v>31</v>
      </c>
      <c r="AB727" s="196"/>
      <c r="AC727" s="196"/>
    </row>
    <row r="728" spans="1:43" ht="15" customHeight="1">
      <c r="H728" s="75"/>
      <c r="I728" s="75"/>
      <c r="J728" s="75"/>
      <c r="V728" s="17"/>
      <c r="AA728" s="196"/>
      <c r="AB728" s="196"/>
      <c r="AC728" s="19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7" t="s">
        <v>273</v>
      </c>
      <c r="F730" s="197"/>
      <c r="G730" s="197"/>
      <c r="H730" s="197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7" t="s">
        <v>273</v>
      </c>
      <c r="AB730" s="197"/>
      <c r="AC730" s="197"/>
      <c r="AD730" s="197"/>
      <c r="AK730" s="197" t="s">
        <v>10</v>
      </c>
      <c r="AL730" s="197"/>
      <c r="AM730" s="19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9" t="str">
        <f>IF(Y735&lt;0,"NO PAGAR","COBRAR'")</f>
        <v>NO PAGAR</v>
      </c>
      <c r="Y736" s="19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9" t="str">
        <f>IF(C735&lt;0,"NO PAGAR","COBRAR'")</f>
        <v>NO PAGAR</v>
      </c>
      <c r="C737" s="19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5" t="s">
        <v>29</v>
      </c>
      <c r="AD769" s="195"/>
      <c r="AE769" s="195"/>
    </row>
    <row r="770" spans="2:41" ht="15" customHeight="1">
      <c r="H770" s="75" t="s">
        <v>28</v>
      </c>
      <c r="I770" s="75"/>
      <c r="J770" s="75"/>
      <c r="V770" s="17"/>
      <c r="AC770" s="195"/>
      <c r="AD770" s="195"/>
      <c r="AE770" s="195"/>
    </row>
    <row r="771" spans="2:41" ht="15" customHeight="1">
      <c r="H771" s="75"/>
      <c r="I771" s="75"/>
      <c r="J771" s="75"/>
      <c r="V771" s="17"/>
      <c r="AC771" s="195"/>
      <c r="AD771" s="195"/>
      <c r="AE771" s="195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7" t="s">
        <v>273</v>
      </c>
      <c r="F775" s="197"/>
      <c r="G775" s="197"/>
      <c r="H775" s="197"/>
      <c r="O775" s="197" t="s">
        <v>110</v>
      </c>
      <c r="P775" s="197"/>
      <c r="Q775" s="197"/>
      <c r="V775" s="17"/>
      <c r="X775" s="23" t="s">
        <v>32</v>
      </c>
      <c r="Y775" s="20">
        <f>IF(B775="PAGADO",0,C780)</f>
        <v>-3985.729255000002</v>
      </c>
      <c r="AA775" s="197" t="s">
        <v>20</v>
      </c>
      <c r="AB775" s="197"/>
      <c r="AC775" s="197"/>
      <c r="AD775" s="197"/>
    </row>
    <row r="776" spans="2:41">
      <c r="B776" s="1" t="s">
        <v>0</v>
      </c>
      <c r="C776" s="19">
        <f>H791</f>
        <v>420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1461</v>
      </c>
      <c r="G777" s="3" t="s">
        <v>1462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420</v>
      </c>
      <c r="E778" s="4">
        <v>45180</v>
      </c>
      <c r="F778" s="3" t="s">
        <v>1461</v>
      </c>
      <c r="G778" s="3" t="s">
        <v>1462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4405.729255000002</v>
      </c>
      <c r="E779" s="4">
        <v>45181</v>
      </c>
      <c r="F779" s="3" t="s">
        <v>1461</v>
      </c>
      <c r="G779" s="3" t="s">
        <v>1462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3985.729255000002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-3985.729255000002</v>
      </c>
      <c r="E780" s="4">
        <v>45184</v>
      </c>
      <c r="F780" s="3" t="s">
        <v>1461</v>
      </c>
      <c r="G780" s="3" t="s">
        <v>1462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-3985.729255000002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8" t="str">
        <f>IF(C780&lt;0,"NO PAGAR","COBRAR")</f>
        <v>NO PAGAR</v>
      </c>
      <c r="C781" s="198"/>
      <c r="E781" s="4"/>
      <c r="F781" s="3"/>
      <c r="G781" s="3"/>
      <c r="H781" s="5"/>
      <c r="N781" s="25">
        <v>45202</v>
      </c>
      <c r="O781" s="3" t="s">
        <v>1459</v>
      </c>
      <c r="P781" s="3"/>
      <c r="Q781" s="3"/>
      <c r="R781" s="18">
        <v>21</v>
      </c>
      <c r="S781" s="3"/>
      <c r="V781" s="17"/>
      <c r="X781" s="198" t="str">
        <f>IF(Y780&lt;0,"NO PAGAR","COBRAR")</f>
        <v>NO PAGAR</v>
      </c>
      <c r="Y781" s="19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3985.729255000002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1511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1509</v>
      </c>
      <c r="C791" s="10">
        <f>S799</f>
        <v>500.58800000000002</v>
      </c>
      <c r="E791" s="192" t="s">
        <v>7</v>
      </c>
      <c r="F791" s="193"/>
      <c r="G791" s="194"/>
      <c r="H791" s="5">
        <f>SUM(H777:H790)</f>
        <v>420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1703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1478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1477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1476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1475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1474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4405.729255000002</v>
      </c>
      <c r="V802" s="17"/>
      <c r="X802" s="15" t="s">
        <v>18</v>
      </c>
      <c r="Y802" s="16">
        <f>SUM(Y783:Y801)</f>
        <v>3985.729255000002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6" t="s">
        <v>31</v>
      </c>
      <c r="AB815" s="196"/>
      <c r="AC815" s="196"/>
    </row>
    <row r="816" spans="1:43" ht="15" customHeight="1">
      <c r="H816" s="75"/>
      <c r="I816" s="75"/>
      <c r="J816" s="75"/>
      <c r="V816" s="17"/>
      <c r="AA816" s="196"/>
      <c r="AB816" s="196"/>
      <c r="AC816" s="196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-3985.729255000002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IF(B1620="PAGADO",0,C825)</f>
        <v>-3985.729255000002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3985.729255000002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3985.729255000002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-3985.729255000002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-3985.729255000002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PAGAR","COBRAR'")</f>
        <v>NO PAGAR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9" t="str">
        <f>IF(C825&lt;0,"NO PAGAR","COBRAR'")</f>
        <v>NO PAGAR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3985.729255000002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3985.729255000002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3985.729255000002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3985.729255000002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5" t="s">
        <v>29</v>
      </c>
      <c r="AD863" s="195"/>
      <c r="AE863" s="195"/>
    </row>
    <row r="864" spans="5:31" ht="15" customHeight="1">
      <c r="H864" s="75" t="s">
        <v>28</v>
      </c>
      <c r="I864" s="75"/>
      <c r="J864" s="75"/>
      <c r="V864" s="17"/>
      <c r="AC864" s="195"/>
      <c r="AD864" s="195"/>
      <c r="AE864" s="195"/>
    </row>
    <row r="865" spans="2:41" ht="15" customHeight="1">
      <c r="H865" s="75"/>
      <c r="I865" s="75"/>
      <c r="J865" s="75"/>
      <c r="V865" s="17"/>
      <c r="AC865" s="195"/>
      <c r="AD865" s="195"/>
      <c r="AE865" s="195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-3985.729255000002</v>
      </c>
      <c r="E869" s="197" t="s">
        <v>20</v>
      </c>
      <c r="F869" s="197"/>
      <c r="G869" s="197"/>
      <c r="H869" s="197"/>
      <c r="V869" s="17"/>
      <c r="X869" s="23" t="s">
        <v>32</v>
      </c>
      <c r="Y869" s="20">
        <f>IF(B869="PAGADO",0,C874)</f>
        <v>-3985.729255000002</v>
      </c>
      <c r="AA869" s="197" t="s">
        <v>20</v>
      </c>
      <c r="AB869" s="197"/>
      <c r="AC869" s="197"/>
      <c r="AD869" s="19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3985.729255000002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3985.729255000002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-3985.729255000002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-3985.729255000002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8" t="str">
        <f>IF(C874&lt;0,"NO PAGAR","COBRAR")</f>
        <v>NO PAGAR</v>
      </c>
      <c r="C875" s="198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8" t="str">
        <f>IF(Y874&lt;0,"NO PAGAR","COBRAR")</f>
        <v>NO PAGAR</v>
      </c>
      <c r="Y875" s="19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3985.729255000002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3985.729255000002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3985.729255000002</v>
      </c>
      <c r="V896" s="17"/>
      <c r="X896" s="15" t="s">
        <v>18</v>
      </c>
      <c r="Y896" s="16">
        <f>SUM(Y877:Y895)</f>
        <v>3985.729255000002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6" t="s">
        <v>31</v>
      </c>
      <c r="AB909" s="196"/>
      <c r="AC909" s="196"/>
    </row>
    <row r="910" spans="1:43" ht="15" customHeight="1">
      <c r="H910" s="75"/>
      <c r="I910" s="75"/>
      <c r="J910" s="75"/>
      <c r="V910" s="17"/>
      <c r="AA910" s="196"/>
      <c r="AB910" s="196"/>
      <c r="AC910" s="196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-3985.729255000002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IF(B1714="PAGADO",0,C919)</f>
        <v>-3985.729255000002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3985.729255000002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3985.729255000002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-3985.729255000002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-3985.729255000002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PAGAR","COBRAR'")</f>
        <v>NO PAGAR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9" t="str">
        <f>IF(C919&lt;0,"NO PAGAR","COBRAR'")</f>
        <v>NO PAGAR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3985.729255000002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3985.729255000002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3985.729255000002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3985.729255000002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5" t="s">
        <v>29</v>
      </c>
      <c r="AD956" s="195"/>
      <c r="AE956" s="195"/>
    </row>
    <row r="957" spans="8:31" ht="15" customHeight="1">
      <c r="H957" s="75" t="s">
        <v>28</v>
      </c>
      <c r="I957" s="75"/>
      <c r="J957" s="75"/>
      <c r="V957" s="17"/>
      <c r="AC957" s="195"/>
      <c r="AD957" s="195"/>
      <c r="AE957" s="195"/>
    </row>
    <row r="958" spans="8:31" ht="15" customHeight="1">
      <c r="H958" s="75"/>
      <c r="I958" s="75"/>
      <c r="J958" s="75"/>
      <c r="V958" s="17"/>
      <c r="AC958" s="195"/>
      <c r="AD958" s="195"/>
      <c r="AE958" s="195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-3985.729255000002</v>
      </c>
      <c r="E962" s="197" t="s">
        <v>20</v>
      </c>
      <c r="F962" s="197"/>
      <c r="G962" s="197"/>
      <c r="H962" s="197"/>
      <c r="V962" s="17"/>
      <c r="X962" s="23" t="s">
        <v>32</v>
      </c>
      <c r="Y962" s="20">
        <f>IF(B962="PAGADO",0,C967)</f>
        <v>-3985.729255000002</v>
      </c>
      <c r="AA962" s="197" t="s">
        <v>20</v>
      </c>
      <c r="AB962" s="197"/>
      <c r="AC962" s="197"/>
      <c r="AD962" s="197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3985.729255000002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3985.729255000002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-3985.729255000002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-3985.729255000002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8" t="str">
        <f>IF(C967&lt;0,"NO PAGAR","COBRAR")</f>
        <v>NO PAGAR</v>
      </c>
      <c r="C968" s="19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8" t="str">
        <f>IF(Y967&lt;0,"NO PAGAR","COBRAR")</f>
        <v>NO PAGAR</v>
      </c>
      <c r="Y968" s="19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3985.729255000002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3985.729255000002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3985.729255000002</v>
      </c>
      <c r="V989" s="17"/>
      <c r="X989" s="15" t="s">
        <v>18</v>
      </c>
      <c r="Y989" s="16">
        <f>SUM(Y970:Y988)</f>
        <v>3985.729255000002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6" t="s">
        <v>31</v>
      </c>
      <c r="AB1002" s="196"/>
      <c r="AC1002" s="196"/>
    </row>
    <row r="1003" spans="1:43" ht="15" customHeight="1">
      <c r="H1003" s="75"/>
      <c r="I1003" s="75"/>
      <c r="J1003" s="75"/>
      <c r="V1003" s="17"/>
      <c r="AA1003" s="196"/>
      <c r="AB1003" s="196"/>
      <c r="AC1003" s="196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-3985.729255000002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IF(B1807="PAGADO",0,C1012)</f>
        <v>-3985.729255000002</v>
      </c>
      <c r="AA1007" s="197" t="s">
        <v>20</v>
      </c>
      <c r="AB1007" s="197"/>
      <c r="AC1007" s="197"/>
      <c r="AD1007" s="197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3985.729255000002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3985.729255000002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-3985.729255000002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-3985.729255000002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PAGAR","COBRAR'")</f>
        <v>NO PAGAR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9" t="str">
        <f>IF(C1012&lt;0,"NO PAGAR","COBRAR'")</f>
        <v>NO PAGAR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3985.729255000002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3985.729255000002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3985.729255000002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3985.729255000002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16" zoomScale="82" zoomScaleNormal="82" workbookViewId="0">
      <selection activeCell="C825" sqref="C82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315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359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359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359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359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359</v>
      </c>
      <c r="F331" s="197"/>
      <c r="G331" s="197"/>
      <c r="H331" s="197"/>
      <c r="V331" s="17"/>
      <c r="X331" s="23" t="s">
        <v>32</v>
      </c>
      <c r="Y331" s="20">
        <f>IF(B1086="PAGADO",0,C336)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359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359</v>
      </c>
      <c r="F418" s="197"/>
      <c r="G418" s="197"/>
      <c r="H418" s="197"/>
      <c r="V418" s="17"/>
      <c r="X418" s="23" t="s">
        <v>32</v>
      </c>
      <c r="Y418" s="20">
        <f>IF(B1179="PAGADO",0,C423)</f>
        <v>-980.52000000000021</v>
      </c>
      <c r="AA418" s="197" t="s">
        <v>841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359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IF(B1276="PAGADO",0,C508)</f>
        <v>-237.65000000000032</v>
      </c>
      <c r="AA503" s="197" t="s">
        <v>359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359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IF(B1375="PAGADO",0,C594)</f>
        <v>-95.040000000000191</v>
      </c>
      <c r="AA589" s="197" t="s">
        <v>359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IF(B1468="PAGADO",0,C681)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7" t="s">
        <v>204</v>
      </c>
      <c r="F763" s="197"/>
      <c r="G763" s="197"/>
      <c r="H763" s="197"/>
      <c r="V763" s="17"/>
      <c r="X763" s="23" t="s">
        <v>32</v>
      </c>
      <c r="Y763" s="20">
        <f>IF(B1561="PAGADO",0,C768)</f>
        <v>-2108.614</v>
      </c>
      <c r="AA763" s="197" t="s">
        <v>61</v>
      </c>
      <c r="AB763" s="197"/>
      <c r="AC763" s="197"/>
      <c r="AD763" s="197"/>
      <c r="AK763" s="207" t="s">
        <v>1420</v>
      </c>
      <c r="AL763" s="207"/>
      <c r="AM763" s="207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9" t="str">
        <f>IF(Y768&lt;0,"NO PAGAR","COBRAR'")</f>
        <v>NO PAGAR</v>
      </c>
      <c r="Y769" s="19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9" t="str">
        <f>IF(C768&lt;0,"NO PAGAR","COBRAR'")</f>
        <v>NO PAGAR</v>
      </c>
      <c r="C770" s="19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5" t="s">
        <v>29</v>
      </c>
      <c r="AD803" s="195"/>
      <c r="AE803" s="195"/>
    </row>
    <row r="804" spans="2:41">
      <c r="H804" s="196" t="s">
        <v>28</v>
      </c>
      <c r="I804" s="196"/>
      <c r="J804" s="196"/>
      <c r="V804" s="17"/>
      <c r="AC804" s="195"/>
      <c r="AD804" s="195"/>
      <c r="AE804" s="195"/>
    </row>
    <row r="805" spans="2:41">
      <c r="H805" s="196"/>
      <c r="I805" s="196"/>
      <c r="J805" s="196"/>
      <c r="V805" s="17"/>
      <c r="AC805" s="195"/>
      <c r="AD805" s="195"/>
      <c r="AE805" s="19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7" t="s">
        <v>359</v>
      </c>
      <c r="F809" s="197"/>
      <c r="G809" s="197"/>
      <c r="H809" s="197"/>
      <c r="V809" s="17"/>
      <c r="X809" s="23" t="s">
        <v>32</v>
      </c>
      <c r="Y809" s="20">
        <f>IF(B809="PAGADO",0,C814)</f>
        <v>-2059.69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1463</v>
      </c>
      <c r="G811" s="3" t="s">
        <v>1464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1466</v>
      </c>
      <c r="H812" s="5">
        <v>130</v>
      </c>
      <c r="N812" s="25">
        <v>45202</v>
      </c>
      <c r="O812" s="3" t="s">
        <v>1459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2279.69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2059.69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-2059.69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-2059.69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8" t="str">
        <f>IF(C814&lt;0,"NO PAGAR","COBRAR")</f>
        <v>NO PAGAR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tr">
        <f>IF(Y814&lt;0,"NO PAGAR","COBRAR")</f>
        <v>NO PAGAR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2059.69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1512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1509</v>
      </c>
      <c r="C825" s="10">
        <f>S832</f>
        <v>397.416</v>
      </c>
      <c r="E825" s="192" t="s">
        <v>7</v>
      </c>
      <c r="F825" s="193"/>
      <c r="G825" s="19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494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1483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1482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1481</v>
      </c>
      <c r="Q830" s="125" t="s">
        <v>474</v>
      </c>
      <c r="R830" s="127">
        <v>70.228999999999999</v>
      </c>
      <c r="S830" s="127">
        <v>122.9</v>
      </c>
      <c r="T830" s="128" t="s">
        <v>1480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1479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2279.69</v>
      </c>
      <c r="V836" s="17"/>
      <c r="X836" s="15" t="s">
        <v>18</v>
      </c>
      <c r="Y836" s="16">
        <f>SUM(Y817:Y835)</f>
        <v>2059.69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-2059.69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-2059.69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2059.69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2059.69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-2059.69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-2059.69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tr">
        <f>IF(Y859&lt;0,"NO PAGAR","COBRAR'")</f>
        <v>NO PAGAR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9" t="str">
        <f>IF(C859&lt;0,"NO PAGAR","COBRAR'")</f>
        <v>NO PAGAR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2059.69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2059.69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2059.69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2059.69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5" t="s">
        <v>29</v>
      </c>
      <c r="AD897" s="195"/>
      <c r="AE897" s="195"/>
    </row>
    <row r="898" spans="2:41">
      <c r="H898" s="196" t="s">
        <v>28</v>
      </c>
      <c r="I898" s="196"/>
      <c r="J898" s="196"/>
      <c r="V898" s="17"/>
      <c r="AC898" s="195"/>
      <c r="AD898" s="195"/>
      <c r="AE898" s="195"/>
    </row>
    <row r="899" spans="2:41">
      <c r="H899" s="196"/>
      <c r="I899" s="196"/>
      <c r="J899" s="196"/>
      <c r="V899" s="17"/>
      <c r="AC899" s="195"/>
      <c r="AD899" s="195"/>
      <c r="AE899" s="19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-2059.69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-2059.69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2059.69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2059.69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-2059.69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-2059.69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8" t="str">
        <f>IF(C908&lt;0,"NO PAGAR","COBRAR")</f>
        <v>NO PAGAR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tr">
        <f>IF(Y908&lt;0,"NO PAGAR","COBRAR")</f>
        <v>NO PAGAR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2059.69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2059.69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2059.69</v>
      </c>
      <c r="V930" s="17"/>
      <c r="X930" s="15" t="s">
        <v>18</v>
      </c>
      <c r="Y930" s="16">
        <f>SUM(Y911:Y929)</f>
        <v>2059.69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-2059.69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-2059.69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2059.69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2059.69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-2059.69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-2059.69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tr">
        <f>IF(Y953&lt;0,"NO PAGAR","COBRAR'")</f>
        <v>NO PAGAR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9" t="str">
        <f>IF(C953&lt;0,"NO PAGAR","COBRAR'")</f>
        <v>NO PAGAR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2059.69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2059.69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2059.69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2059.69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5" t="s">
        <v>29</v>
      </c>
      <c r="AD990" s="195"/>
      <c r="AE990" s="195"/>
    </row>
    <row r="991" spans="5:31">
      <c r="H991" s="196" t="s">
        <v>28</v>
      </c>
      <c r="I991" s="196"/>
      <c r="J991" s="196"/>
      <c r="V991" s="17"/>
      <c r="AC991" s="195"/>
      <c r="AD991" s="195"/>
      <c r="AE991" s="195"/>
    </row>
    <row r="992" spans="5:31">
      <c r="H992" s="196"/>
      <c r="I992" s="196"/>
      <c r="J992" s="196"/>
      <c r="V992" s="17"/>
      <c r="AC992" s="195"/>
      <c r="AD992" s="195"/>
      <c r="AE992" s="19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-2059.69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-2059.69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2059.69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2059.69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-2059.69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-2059.69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8" t="str">
        <f>IF(C1001&lt;0,"NO PAGAR","COBRAR")</f>
        <v>NO PAGAR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tr">
        <f>IF(Y1001&lt;0,"NO PAGAR","COBRAR")</f>
        <v>NO PAGAR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2059.69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2059.69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2059.69</v>
      </c>
      <c r="V1023" s="17"/>
      <c r="X1023" s="15" t="s">
        <v>18</v>
      </c>
      <c r="Y1023" s="16">
        <f>SUM(Y1004:Y1022)</f>
        <v>2059.69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-2059.69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-2059.69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2059.69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2059.69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-2059.69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-2059.69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tr">
        <f>IF(Y1046&lt;0,"NO PAGAR","COBRAR'")</f>
        <v>NO PAGAR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9" t="str">
        <f>IF(C1046&lt;0,"NO PAGAR","COBRAR'")</f>
        <v>NO PAGAR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2059.69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2059.69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2059.69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2059.69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796" zoomScale="89" zoomScaleNormal="89" workbookViewId="0">
      <selection activeCell="C804" sqref="C80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IF(B1065="PAGADO",0,C333)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928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553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6" t="s">
        <v>31</v>
      </c>
      <c r="AB410" s="196"/>
      <c r="AC410" s="196"/>
    </row>
    <row r="411" spans="1:43" ht="15" customHeight="1">
      <c r="H411" s="75"/>
      <c r="I411" s="75"/>
      <c r="J411" s="75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553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553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553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553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553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553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5"/>
      <c r="J533" s="75"/>
      <c r="V533" s="17"/>
      <c r="AC533" s="195"/>
      <c r="AD533" s="195"/>
      <c r="AE533" s="195"/>
    </row>
    <row r="534" spans="2:41" ht="15" customHeight="1">
      <c r="H534" s="75"/>
      <c r="I534" s="75"/>
      <c r="J534" s="75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553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553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6" t="s">
        <v>31</v>
      </c>
      <c r="AB573" s="196"/>
      <c r="AC573" s="196"/>
    </row>
    <row r="574" spans="1:43" ht="15" customHeight="1">
      <c r="H574" s="75"/>
      <c r="I574" s="75"/>
      <c r="J574" s="75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553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553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5"/>
      <c r="J615" s="75"/>
      <c r="V615" s="17"/>
      <c r="AC615" s="195"/>
      <c r="AD615" s="195"/>
      <c r="AE615" s="195"/>
    </row>
    <row r="616" spans="2:41" ht="15" customHeight="1">
      <c r="H616" s="75"/>
      <c r="I616" s="75"/>
      <c r="J616" s="75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553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1169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6" t="s">
        <v>31</v>
      </c>
      <c r="AB656" s="196"/>
      <c r="AC656" s="196"/>
    </row>
    <row r="657" spans="2:41" ht="15" customHeight="1">
      <c r="H657" s="75"/>
      <c r="I657" s="75"/>
      <c r="J657" s="75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553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553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5"/>
      <c r="J699" s="75"/>
      <c r="V699" s="17"/>
      <c r="AC699" s="195"/>
      <c r="AD699" s="195"/>
      <c r="AE699" s="195"/>
    </row>
    <row r="700" spans="2:31" ht="15" customHeight="1">
      <c r="H700" s="75"/>
      <c r="I700" s="75"/>
      <c r="J700" s="75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553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553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6" t="s">
        <v>31</v>
      </c>
      <c r="AB741" s="196"/>
      <c r="AC741" s="196"/>
    </row>
    <row r="742" spans="1:43" ht="15" customHeight="1">
      <c r="H742" s="75"/>
      <c r="I742" s="75"/>
      <c r="J742" s="75"/>
      <c r="V742" s="17"/>
      <c r="AA742" s="196"/>
      <c r="AB742" s="196"/>
      <c r="AC742" s="19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7" t="s">
        <v>553</v>
      </c>
      <c r="F744" s="197"/>
      <c r="G744" s="197"/>
      <c r="H744" s="197"/>
      <c r="V744" s="17"/>
      <c r="X744" s="23" t="s">
        <v>32</v>
      </c>
      <c r="Y744" s="20">
        <f>IF(B744="PAGADO",0,C749)</f>
        <v>0</v>
      </c>
      <c r="AA744" s="197" t="s">
        <v>553</v>
      </c>
      <c r="AB744" s="197"/>
      <c r="AC744" s="197"/>
      <c r="AD744" s="19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9" t="str">
        <f>IF(Y749&lt;0,"NO PAGAR","COBRAR'")</f>
        <v>COBRAR'</v>
      </c>
      <c r="Y750" s="19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9" t="str">
        <f>IF(C749&lt;0,"NO PAGAR","COBRAR'")</f>
        <v>COBRAR'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5" t="s">
        <v>29</v>
      </c>
      <c r="AD782" s="195"/>
      <c r="AE782" s="195"/>
    </row>
    <row r="783" spans="5:31" ht="15" customHeight="1">
      <c r="H783" s="75" t="s">
        <v>28</v>
      </c>
      <c r="I783" s="75"/>
      <c r="J783" s="75"/>
      <c r="V783" s="17"/>
      <c r="AC783" s="195"/>
      <c r="AD783" s="195"/>
      <c r="AE783" s="195"/>
    </row>
    <row r="784" spans="5:31" ht="15" customHeight="1">
      <c r="H784" s="75"/>
      <c r="I784" s="75"/>
      <c r="J784" s="75"/>
      <c r="V784" s="17"/>
      <c r="AC784" s="195"/>
      <c r="AD784" s="195"/>
      <c r="AE784" s="19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7" t="s">
        <v>553</v>
      </c>
      <c r="F788" s="197"/>
      <c r="G788" s="197"/>
      <c r="H788" s="197"/>
      <c r="V788" s="17"/>
      <c r="X788" s="23" t="s">
        <v>32</v>
      </c>
      <c r="Y788" s="20">
        <f>IF(B788="PAGADO",0,C793)</f>
        <v>996.28300000000002</v>
      </c>
      <c r="AA788" s="197" t="s">
        <v>20</v>
      </c>
      <c r="AB788" s="197"/>
      <c r="AC788" s="197"/>
      <c r="AD788" s="19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1459</v>
      </c>
      <c r="P790" s="3">
        <v>7</v>
      </c>
      <c r="Q790" s="3"/>
      <c r="R790" s="18">
        <v>7</v>
      </c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996.28300000000002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88.716999999999999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996.28300000000002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996.28300000000002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8" t="str">
        <f>IF(C793&lt;0,"NO PAGAR","COBRAR")</f>
        <v>COBRAR</v>
      </c>
      <c r="C794" s="19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8" t="str">
        <f>IF(Y793&lt;0,"NO PAGAR","COBRAR")</f>
        <v>COBRAR</v>
      </c>
      <c r="Y794" s="19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1512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1509</v>
      </c>
      <c r="C804" s="10">
        <f>R807</f>
        <v>33.057000000000002</v>
      </c>
      <c r="E804" s="192" t="s">
        <v>7</v>
      </c>
      <c r="F804" s="193"/>
      <c r="G804" s="19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7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1500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88.716999999999999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6" t="s">
        <v>31</v>
      </c>
      <c r="AB828" s="196"/>
      <c r="AC828" s="196"/>
    </row>
    <row r="829" spans="1:43" ht="15" customHeight="1">
      <c r="H829" s="75"/>
      <c r="I829" s="75"/>
      <c r="J829" s="75"/>
      <c r="V829" s="17"/>
      <c r="AA829" s="196"/>
      <c r="AB829" s="196"/>
      <c r="AC829" s="19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996.28300000000002</v>
      </c>
      <c r="E833" s="197" t="s">
        <v>553</v>
      </c>
      <c r="F833" s="197"/>
      <c r="G833" s="197"/>
      <c r="H833" s="197"/>
      <c r="V833" s="17"/>
      <c r="X833" s="23" t="s">
        <v>32</v>
      </c>
      <c r="Y833" s="20">
        <f>IF(B1633="PAGADO",0,C838)</f>
        <v>996.28300000000002</v>
      </c>
      <c r="AA833" s="197" t="s">
        <v>20</v>
      </c>
      <c r="AB833" s="197"/>
      <c r="AC833" s="197"/>
      <c r="AD833" s="19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996.28300000000002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996.28300000000002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996.28300000000002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996.28300000000002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9" t="str">
        <f>IF(Y838&lt;0,"NO PAGAR","COBRAR'")</f>
        <v>COBRAR'</v>
      </c>
      <c r="Y839" s="19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9" t="str">
        <f>IF(C838&lt;0,"NO PAGAR","COBRAR'")</f>
        <v>COBRAR'</v>
      </c>
      <c r="C840" s="19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5" t="s">
        <v>29</v>
      </c>
      <c r="AD876" s="195"/>
      <c r="AE876" s="195"/>
    </row>
    <row r="877" spans="8:31" ht="15" customHeight="1">
      <c r="H877" s="75" t="s">
        <v>28</v>
      </c>
      <c r="I877" s="75"/>
      <c r="J877" s="75"/>
      <c r="V877" s="17"/>
      <c r="AC877" s="195"/>
      <c r="AD877" s="195"/>
      <c r="AE877" s="195"/>
    </row>
    <row r="878" spans="8:31" ht="15" customHeight="1">
      <c r="H878" s="75"/>
      <c r="I878" s="75"/>
      <c r="J878" s="75"/>
      <c r="V878" s="17"/>
      <c r="AC878" s="195"/>
      <c r="AD878" s="195"/>
      <c r="AE878" s="19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996.28300000000002</v>
      </c>
      <c r="E882" s="197" t="s">
        <v>553</v>
      </c>
      <c r="F882" s="197"/>
      <c r="G882" s="197"/>
      <c r="H882" s="197"/>
      <c r="V882" s="17"/>
      <c r="X882" s="23" t="s">
        <v>32</v>
      </c>
      <c r="Y882" s="20">
        <f>IF(B882="PAGADO",0,C887)</f>
        <v>996.28300000000002</v>
      </c>
      <c r="AA882" s="197" t="s">
        <v>20</v>
      </c>
      <c r="AB882" s="197"/>
      <c r="AC882" s="197"/>
      <c r="AD882" s="19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996.28300000000002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996.28300000000002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996.28300000000002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996.28300000000002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8" t="str">
        <f>IF(C887&lt;0,"NO PAGAR","COBRAR")</f>
        <v>COBRAR</v>
      </c>
      <c r="C888" s="19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8" t="str">
        <f>IF(Y887&lt;0,"NO PAGAR","COBRAR")</f>
        <v>COBRAR</v>
      </c>
      <c r="Y888" s="19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6" t="s">
        <v>31</v>
      </c>
      <c r="AB922" s="196"/>
      <c r="AC922" s="196"/>
    </row>
    <row r="923" spans="1:43" ht="15" customHeight="1">
      <c r="H923" s="75"/>
      <c r="I923" s="75"/>
      <c r="J923" s="75"/>
      <c r="V923" s="17"/>
      <c r="AA923" s="196"/>
      <c r="AB923" s="196"/>
      <c r="AC923" s="19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996.28300000000002</v>
      </c>
      <c r="E927" s="197" t="s">
        <v>553</v>
      </c>
      <c r="F927" s="197"/>
      <c r="G927" s="197"/>
      <c r="H927" s="197"/>
      <c r="V927" s="17"/>
      <c r="X927" s="23" t="s">
        <v>32</v>
      </c>
      <c r="Y927" s="20">
        <f>IF(B1727="PAGADO",0,C932)</f>
        <v>996.28300000000002</v>
      </c>
      <c r="AA927" s="197" t="s">
        <v>20</v>
      </c>
      <c r="AB927" s="197"/>
      <c r="AC927" s="197"/>
      <c r="AD927" s="19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996.28300000000002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996.28300000000002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996.28300000000002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996.28300000000002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9" t="str">
        <f>IF(Y932&lt;0,"NO PAGAR","COBRAR'")</f>
        <v>COBRAR'</v>
      </c>
      <c r="Y933" s="19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9" t="str">
        <f>IF(C932&lt;0,"NO PAGAR","COBRAR'")</f>
        <v>COBRAR'</v>
      </c>
      <c r="C934" s="19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5" t="s">
        <v>29</v>
      </c>
      <c r="AD969" s="195"/>
      <c r="AE969" s="195"/>
    </row>
    <row r="970" spans="2:41" ht="15" customHeight="1">
      <c r="H970" s="75" t="s">
        <v>28</v>
      </c>
      <c r="I970" s="75"/>
      <c r="J970" s="75"/>
      <c r="V970" s="17"/>
      <c r="AC970" s="195"/>
      <c r="AD970" s="195"/>
      <c r="AE970" s="195"/>
    </row>
    <row r="971" spans="2:41" ht="15" customHeight="1">
      <c r="H971" s="75"/>
      <c r="I971" s="75"/>
      <c r="J971" s="75"/>
      <c r="V971" s="17"/>
      <c r="AC971" s="195"/>
      <c r="AD971" s="195"/>
      <c r="AE971" s="19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996.28300000000002</v>
      </c>
      <c r="E975" s="197" t="s">
        <v>553</v>
      </c>
      <c r="F975" s="197"/>
      <c r="G975" s="197"/>
      <c r="H975" s="197"/>
      <c r="V975" s="17"/>
      <c r="X975" s="23" t="s">
        <v>32</v>
      </c>
      <c r="Y975" s="20">
        <f>IF(B975="PAGADO",0,C980)</f>
        <v>996.28300000000002</v>
      </c>
      <c r="AA975" s="197" t="s">
        <v>20</v>
      </c>
      <c r="AB975" s="197"/>
      <c r="AC975" s="197"/>
      <c r="AD975" s="19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996.28300000000002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996.28300000000002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996.28300000000002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996.28300000000002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8" t="str">
        <f>IF(C980&lt;0,"NO PAGAR","COBRAR")</f>
        <v>COBRAR</v>
      </c>
      <c r="C981" s="19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8" t="str">
        <f>IF(Y980&lt;0,"NO PAGAR","COBRAR")</f>
        <v>COBRAR</v>
      </c>
      <c r="Y981" s="19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6" t="s">
        <v>31</v>
      </c>
      <c r="AB1015" s="196"/>
      <c r="AC1015" s="196"/>
    </row>
    <row r="1016" spans="1:43" ht="15" customHeight="1">
      <c r="H1016" s="75"/>
      <c r="I1016" s="75"/>
      <c r="J1016" s="75"/>
      <c r="V1016" s="17"/>
      <c r="AA1016" s="196"/>
      <c r="AB1016" s="196"/>
      <c r="AC1016" s="19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996.28300000000002</v>
      </c>
      <c r="E1020" s="197" t="s">
        <v>553</v>
      </c>
      <c r="F1020" s="197"/>
      <c r="G1020" s="197"/>
      <c r="H1020" s="197"/>
      <c r="V1020" s="17"/>
      <c r="X1020" s="23" t="s">
        <v>32</v>
      </c>
      <c r="Y1020" s="20">
        <f>IF(B1820="PAGADO",0,C1025)</f>
        <v>996.28300000000002</v>
      </c>
      <c r="AA1020" s="197" t="s">
        <v>20</v>
      </c>
      <c r="AB1020" s="197"/>
      <c r="AC1020" s="197"/>
      <c r="AD1020" s="19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996.28300000000002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996.28300000000002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996.28300000000002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996.28300000000002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9" t="str">
        <f>IF(Y1025&lt;0,"NO PAGAR","COBRAR'")</f>
        <v>COBRAR'</v>
      </c>
      <c r="Y1026" s="19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9" t="str">
        <f>IF(C1025&lt;0,"NO PAGAR","COBRAR'")</f>
        <v>COBRAR'</v>
      </c>
      <c r="C1027" s="19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52" zoomScale="82" zoomScaleNormal="82" workbookViewId="0">
      <selection activeCell="C761" sqref="C76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433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493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530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590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433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433</v>
      </c>
      <c r="F310" s="197"/>
      <c r="G310" s="197"/>
      <c r="H310" s="197"/>
      <c r="V310" s="17"/>
      <c r="X310" s="23" t="s">
        <v>32</v>
      </c>
      <c r="Y310" s="20">
        <f>IF(B1022="PAGADO",0,C315)</f>
        <v>-647.71</v>
      </c>
      <c r="AA310" s="197" t="s">
        <v>700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433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700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776</v>
      </c>
      <c r="F389" s="197"/>
      <c r="G389" s="197"/>
      <c r="H389" s="197"/>
      <c r="V389" s="17"/>
      <c r="X389" s="23" t="s">
        <v>32</v>
      </c>
      <c r="Y389" s="20">
        <f>IF(B1115="PAGADO",0,C394)</f>
        <v>-132.38000000000011</v>
      </c>
      <c r="AA389" s="197" t="s">
        <v>840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776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433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776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433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776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530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433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433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1168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1168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1168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1168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7" t="s">
        <v>20</v>
      </c>
      <c r="F700" s="197"/>
      <c r="G700" s="197"/>
      <c r="H700" s="197"/>
      <c r="V700" s="17"/>
      <c r="X700" s="23" t="s">
        <v>32</v>
      </c>
      <c r="Y700" s="20">
        <f>IF(B700="PAGADO",0,C705)</f>
        <v>0</v>
      </c>
      <c r="AA700" s="197" t="s">
        <v>433</v>
      </c>
      <c r="AB700" s="197"/>
      <c r="AC700" s="197"/>
      <c r="AD700" s="197"/>
      <c r="AK700" s="197" t="s">
        <v>10</v>
      </c>
      <c r="AL700" s="197"/>
      <c r="AM700" s="19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9" t="str">
        <f>IF(Y705&lt;0,"NO PAGAR","COBRAR'")</f>
        <v>COBRAR'</v>
      </c>
      <c r="Y706" s="19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9" t="str">
        <f>IF(C705&lt;0,"NO PAGAR","COBRAR'")</f>
        <v>COBRAR'</v>
      </c>
      <c r="C707" s="19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5" t="s">
        <v>29</v>
      </c>
      <c r="AD739" s="195"/>
      <c r="AE739" s="195"/>
    </row>
    <row r="740" spans="2:41">
      <c r="H740" s="196" t="s">
        <v>28</v>
      </c>
      <c r="I740" s="196"/>
      <c r="J740" s="196"/>
      <c r="V740" s="17"/>
      <c r="AC740" s="195"/>
      <c r="AD740" s="195"/>
      <c r="AE740" s="195"/>
    </row>
    <row r="741" spans="2:41">
      <c r="H741" s="196"/>
      <c r="I741" s="196"/>
      <c r="J741" s="196"/>
      <c r="V741" s="17"/>
      <c r="AC741" s="195"/>
      <c r="AD741" s="195"/>
      <c r="AE741" s="195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7" t="s">
        <v>20</v>
      </c>
      <c r="F745" s="197"/>
      <c r="G745" s="197"/>
      <c r="H745" s="197"/>
      <c r="V745" s="17"/>
      <c r="X745" s="23" t="s">
        <v>32</v>
      </c>
      <c r="Y745" s="20">
        <f>IF(B745="PAGADO",0,C750)</f>
        <v>628.46</v>
      </c>
      <c r="AA745" s="197" t="s">
        <v>20</v>
      </c>
      <c r="AB745" s="197"/>
      <c r="AC745" s="197"/>
      <c r="AD745" s="19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1459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628.46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336.78999999999996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628.46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628.46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8" t="str">
        <f>IF(C750&lt;0,"NO PAGAR","COBRAR")</f>
        <v>COBRAR</v>
      </c>
      <c r="C751" s="19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8" t="str">
        <f>IF(Y750&lt;0,"NO PAGAR","COBRAR")</f>
        <v>COBRAR</v>
      </c>
      <c r="Y751" s="19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1511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1509</v>
      </c>
      <c r="C761" s="10">
        <f>S769</f>
        <v>281.13</v>
      </c>
      <c r="E761" s="192" t="s">
        <v>7</v>
      </c>
      <c r="F761" s="193"/>
      <c r="G761" s="19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7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1493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1492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1491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1490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1489</v>
      </c>
      <c r="Q768" s="125" t="s">
        <v>474</v>
      </c>
      <c r="R768" s="127">
        <v>45.716999999999999</v>
      </c>
      <c r="S768" s="127">
        <v>80</v>
      </c>
      <c r="T768" s="128" t="s">
        <v>1488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336.78999999999996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6" t="s">
        <v>30</v>
      </c>
      <c r="I785" s="196"/>
      <c r="J785" s="196"/>
      <c r="V785" s="17"/>
      <c r="AA785" s="196" t="s">
        <v>31</v>
      </c>
      <c r="AB785" s="196"/>
      <c r="AC785" s="196"/>
    </row>
    <row r="786" spans="2:41">
      <c r="H786" s="196"/>
      <c r="I786" s="196"/>
      <c r="J786" s="196"/>
      <c r="V786" s="17"/>
      <c r="AA786" s="196"/>
      <c r="AB786" s="196"/>
      <c r="AC786" s="196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628.46</v>
      </c>
      <c r="E790" s="197" t="s">
        <v>20</v>
      </c>
      <c r="F790" s="197"/>
      <c r="G790" s="197"/>
      <c r="H790" s="197"/>
      <c r="V790" s="17"/>
      <c r="X790" s="23" t="s">
        <v>32</v>
      </c>
      <c r="Y790" s="20">
        <f>IF(B1590="PAGADO",0,C795)</f>
        <v>628.46</v>
      </c>
      <c r="AA790" s="197" t="s">
        <v>20</v>
      </c>
      <c r="AB790" s="197"/>
      <c r="AC790" s="197"/>
      <c r="AD790" s="19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628.46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628.46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628.46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628.46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9" t="str">
        <f>IF(Y795&lt;0,"NO PAGAR","COBRAR'")</f>
        <v>COBRAR'</v>
      </c>
      <c r="Y796" s="19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9" t="str">
        <f>IF(C795&lt;0,"NO PAGAR","COBRAR'")</f>
        <v>COBRAR'</v>
      </c>
      <c r="C797" s="19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5" t="s">
        <v>29</v>
      </c>
      <c r="AD833" s="195"/>
      <c r="AE833" s="195"/>
    </row>
    <row r="834" spans="2:41">
      <c r="H834" s="196" t="s">
        <v>28</v>
      </c>
      <c r="I834" s="196"/>
      <c r="J834" s="196"/>
      <c r="V834" s="17"/>
      <c r="AC834" s="195"/>
      <c r="AD834" s="195"/>
      <c r="AE834" s="195"/>
    </row>
    <row r="835" spans="2:41">
      <c r="H835" s="196"/>
      <c r="I835" s="196"/>
      <c r="J835" s="196"/>
      <c r="V835" s="17"/>
      <c r="AC835" s="195"/>
      <c r="AD835" s="195"/>
      <c r="AE835" s="195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628.46</v>
      </c>
      <c r="E839" s="197" t="s">
        <v>20</v>
      </c>
      <c r="F839" s="197"/>
      <c r="G839" s="197"/>
      <c r="H839" s="197"/>
      <c r="V839" s="17"/>
      <c r="X839" s="23" t="s">
        <v>32</v>
      </c>
      <c r="Y839" s="20">
        <f>IF(B839="PAGADO",0,C844)</f>
        <v>628.46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628.46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628.46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628.46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628.46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8" t="str">
        <f>IF(C844&lt;0,"NO PAGAR","COBRAR")</f>
        <v>COBRAR</v>
      </c>
      <c r="C845" s="19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8" t="str">
        <f>IF(Y844&lt;0,"NO PAGAR","COBRAR")</f>
        <v>COBRAR</v>
      </c>
      <c r="Y845" s="19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6" t="s">
        <v>30</v>
      </c>
      <c r="I879" s="196"/>
      <c r="J879" s="196"/>
      <c r="V879" s="17"/>
      <c r="AA879" s="196" t="s">
        <v>31</v>
      </c>
      <c r="AB879" s="196"/>
      <c r="AC879" s="196"/>
    </row>
    <row r="880" spans="1:43">
      <c r="H880" s="196"/>
      <c r="I880" s="196"/>
      <c r="J880" s="196"/>
      <c r="V880" s="17"/>
      <c r="AA880" s="196"/>
      <c r="AB880" s="196"/>
      <c r="AC880" s="196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628.46</v>
      </c>
      <c r="E884" s="197" t="s">
        <v>20</v>
      </c>
      <c r="F884" s="197"/>
      <c r="G884" s="197"/>
      <c r="H884" s="197"/>
      <c r="V884" s="17"/>
      <c r="X884" s="23" t="s">
        <v>32</v>
      </c>
      <c r="Y884" s="20">
        <f>IF(B1684="PAGADO",0,C889)</f>
        <v>628.46</v>
      </c>
      <c r="AA884" s="197" t="s">
        <v>20</v>
      </c>
      <c r="AB884" s="197"/>
      <c r="AC884" s="197"/>
      <c r="AD884" s="197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628.46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628.46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628.46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628.46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9" t="str">
        <f>IF(Y889&lt;0,"NO PAGAR","COBRAR'")</f>
        <v>COBRAR'</v>
      </c>
      <c r="Y890" s="199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9" t="str">
        <f>IF(C889&lt;0,"NO PAGAR","COBRAR'")</f>
        <v>COBRAR'</v>
      </c>
      <c r="C891" s="19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5" t="s">
        <v>29</v>
      </c>
      <c r="AD926" s="195"/>
      <c r="AE926" s="195"/>
    </row>
    <row r="927" spans="5:31">
      <c r="H927" s="196" t="s">
        <v>28</v>
      </c>
      <c r="I927" s="196"/>
      <c r="J927" s="196"/>
      <c r="V927" s="17"/>
      <c r="AC927" s="195"/>
      <c r="AD927" s="195"/>
      <c r="AE927" s="195"/>
    </row>
    <row r="928" spans="5:31">
      <c r="H928" s="196"/>
      <c r="I928" s="196"/>
      <c r="J928" s="196"/>
      <c r="V928" s="17"/>
      <c r="AC928" s="195"/>
      <c r="AD928" s="195"/>
      <c r="AE928" s="195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628.46</v>
      </c>
      <c r="E932" s="197" t="s">
        <v>20</v>
      </c>
      <c r="F932" s="197"/>
      <c r="G932" s="197"/>
      <c r="H932" s="197"/>
      <c r="V932" s="17"/>
      <c r="X932" s="23" t="s">
        <v>32</v>
      </c>
      <c r="Y932" s="20">
        <f>IF(B932="PAGADO",0,C937)</f>
        <v>628.46</v>
      </c>
      <c r="AA932" s="197" t="s">
        <v>20</v>
      </c>
      <c r="AB932" s="197"/>
      <c r="AC932" s="197"/>
      <c r="AD932" s="19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628.46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628.46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628.46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628.46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8" t="str">
        <f>IF(C937&lt;0,"NO PAGAR","COBRAR")</f>
        <v>COBRAR</v>
      </c>
      <c r="C938" s="19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8" t="str">
        <f>IF(Y937&lt;0,"NO PAGAR","COBRAR")</f>
        <v>COBRAR</v>
      </c>
      <c r="Y938" s="19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6" t="s">
        <v>30</v>
      </c>
      <c r="I972" s="196"/>
      <c r="J972" s="196"/>
      <c r="V972" s="17"/>
      <c r="AA972" s="196" t="s">
        <v>31</v>
      </c>
      <c r="AB972" s="196"/>
      <c r="AC972" s="196"/>
    </row>
    <row r="973" spans="1:43">
      <c r="H973" s="196"/>
      <c r="I973" s="196"/>
      <c r="J973" s="196"/>
      <c r="V973" s="17"/>
      <c r="AA973" s="196"/>
      <c r="AB973" s="196"/>
      <c r="AC973" s="196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628.46</v>
      </c>
      <c r="E977" s="197" t="s">
        <v>20</v>
      </c>
      <c r="F977" s="197"/>
      <c r="G977" s="197"/>
      <c r="H977" s="197"/>
      <c r="V977" s="17"/>
      <c r="X977" s="23" t="s">
        <v>32</v>
      </c>
      <c r="Y977" s="20">
        <f>IF(B1777="PAGADO",0,C982)</f>
        <v>628.46</v>
      </c>
      <c r="AA977" s="197" t="s">
        <v>20</v>
      </c>
      <c r="AB977" s="197"/>
      <c r="AC977" s="197"/>
      <c r="AD977" s="19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628.46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628.46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628.46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628.46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9" t="str">
        <f>IF(Y982&lt;0,"NO PAGAR","COBRAR'")</f>
        <v>COBRAR'</v>
      </c>
      <c r="Y983" s="19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9" t="str">
        <f>IF(C982&lt;0,"NO PAGAR","COBRAR'")</f>
        <v>COBRAR'</v>
      </c>
      <c r="C984" s="19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789" zoomScale="93" zoomScaleNormal="93" workbookViewId="0">
      <selection activeCell="C798" sqref="C79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383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356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356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356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356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529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591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591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356</v>
      </c>
      <c r="F311" s="197"/>
      <c r="G311" s="197"/>
      <c r="H311" s="197"/>
      <c r="V311" s="17"/>
      <c r="X311" s="23" t="s">
        <v>32</v>
      </c>
      <c r="Y311" s="20">
        <f>IF(B1059="PAGADO",0,C315)</f>
        <v>-3648.456000000001</v>
      </c>
      <c r="AA311" s="197" t="s">
        <v>679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591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679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IF(B1152="PAGADO",0,C402)</f>
        <v>-3884.1160000000018</v>
      </c>
      <c r="AA397" s="197" t="s">
        <v>591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614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356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356</v>
      </c>
      <c r="F482" s="197"/>
      <c r="G482" s="197"/>
      <c r="H482" s="197"/>
      <c r="V482" s="17"/>
      <c r="X482" s="23" t="s">
        <v>32</v>
      </c>
      <c r="Y482" s="20">
        <f>IF(B1249="PAGADO",0,C487)</f>
        <v>-4170.7470000000021</v>
      </c>
      <c r="AA482" s="197" t="s">
        <v>529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591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356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591</v>
      </c>
      <c r="F569" s="197"/>
      <c r="G569" s="197"/>
      <c r="H569" s="197"/>
      <c r="V569" s="17"/>
      <c r="X569" s="23" t="s">
        <v>32</v>
      </c>
      <c r="Y569" s="20">
        <f>IF(B1348="PAGADO",0,C574)</f>
        <v>-2187.0370000000021</v>
      </c>
      <c r="AA569" s="197" t="s">
        <v>356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356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356</v>
      </c>
      <c r="F656" s="197"/>
      <c r="G656" s="197"/>
      <c r="H656" s="197"/>
      <c r="V656" s="17"/>
      <c r="X656" s="23" t="s">
        <v>32</v>
      </c>
      <c r="Y656" s="20">
        <f>IF(B1441="PAGADO",0,C661)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356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7" t="s">
        <v>356</v>
      </c>
      <c r="F737" s="197"/>
      <c r="G737" s="197"/>
      <c r="H737" s="197"/>
      <c r="V737" s="17"/>
      <c r="X737" s="23" t="s">
        <v>32</v>
      </c>
      <c r="Y737" s="20">
        <f>IF(B1534="PAGADO",0,C742)</f>
        <v>156.718999999998</v>
      </c>
      <c r="AA737" s="197" t="s">
        <v>254</v>
      </c>
      <c r="AB737" s="197"/>
      <c r="AC737" s="197"/>
      <c r="AD737" s="197"/>
      <c r="AK737" s="197" t="s">
        <v>10</v>
      </c>
      <c r="AL737" s="197"/>
      <c r="AM737" s="19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9" t="str">
        <f>IF(Y742&lt;0,"NO PAGAR","COBRAR'")</f>
        <v>COBRAR'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9" t="str">
        <f>IF(C742&lt;0,"NO PAGAR","COBRAR'")</f>
        <v>COBRAR'</v>
      </c>
      <c r="C744" s="19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5" t="s">
        <v>29</v>
      </c>
      <c r="AD776" s="195"/>
      <c r="AE776" s="195"/>
    </row>
    <row r="777" spans="2:41">
      <c r="H777" s="196" t="s">
        <v>28</v>
      </c>
      <c r="I777" s="196"/>
      <c r="J777" s="196"/>
      <c r="V777" s="17"/>
      <c r="AC777" s="195"/>
      <c r="AD777" s="195"/>
      <c r="AE777" s="195"/>
    </row>
    <row r="778" spans="2:41">
      <c r="H778" s="196"/>
      <c r="I778" s="196"/>
      <c r="J778" s="196"/>
      <c r="V778" s="17"/>
      <c r="AC778" s="195"/>
      <c r="AD778" s="195"/>
      <c r="AE778" s="195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7" t="s">
        <v>679</v>
      </c>
      <c r="F782" s="197"/>
      <c r="G782" s="197"/>
      <c r="H782" s="197"/>
      <c r="O782" s="197" t="s">
        <v>431</v>
      </c>
      <c r="P782" s="197"/>
      <c r="Q782" s="197"/>
      <c r="V782" s="17"/>
      <c r="X782" s="23" t="s">
        <v>32</v>
      </c>
      <c r="Y782" s="20">
        <f>IF(B782="PAGADO",0,C787)</f>
        <v>-443.64000000000192</v>
      </c>
      <c r="AA782" s="197" t="s">
        <v>20</v>
      </c>
      <c r="AB782" s="197"/>
      <c r="AC782" s="197"/>
      <c r="AD782" s="19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1031.0889999999999</v>
      </c>
      <c r="E786" s="4">
        <v>45183</v>
      </c>
      <c r="F786" s="3" t="s">
        <v>1461</v>
      </c>
      <c r="G786" s="3" t="s">
        <v>1462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443.64000000000192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-443.64000000000192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-443.64000000000192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8" t="str">
        <f>IF(C787&lt;0,"NO PAGAR","COBRAR")</f>
        <v>NO PAGAR</v>
      </c>
      <c r="C788" s="19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198" t="str">
        <f>IF(Y787&lt;0,"NO PAGAR","COBRAR")</f>
        <v>NO PAGAR</v>
      </c>
      <c r="Y788" s="19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443.64000000000192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1509</v>
      </c>
      <c r="C798" s="10">
        <f>S805</f>
        <v>251.91900000000001</v>
      </c>
      <c r="E798" s="192" t="s">
        <v>7</v>
      </c>
      <c r="F798" s="193"/>
      <c r="G798" s="19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730.51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1487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1486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1485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1484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1031.0889999999999</v>
      </c>
      <c r="V809" s="17"/>
      <c r="X809" s="15" t="s">
        <v>18</v>
      </c>
      <c r="Y809" s="16">
        <f>SUM(Y790:Y808)</f>
        <v>443.64000000000192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6" t="s">
        <v>30</v>
      </c>
      <c r="I822" s="196"/>
      <c r="J822" s="196"/>
      <c r="V822" s="17"/>
      <c r="AA822" s="196" t="s">
        <v>31</v>
      </c>
      <c r="AB822" s="196"/>
      <c r="AC822" s="196"/>
    </row>
    <row r="823" spans="1:43">
      <c r="H823" s="196"/>
      <c r="I823" s="196"/>
      <c r="J823" s="196"/>
      <c r="V823" s="17"/>
      <c r="AA823" s="196"/>
      <c r="AB823" s="196"/>
      <c r="AC823" s="19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-443.64000000000192</v>
      </c>
      <c r="E827" s="197" t="s">
        <v>20</v>
      </c>
      <c r="F827" s="197"/>
      <c r="G827" s="197"/>
      <c r="H827" s="197"/>
      <c r="V827" s="17"/>
      <c r="X827" s="23" t="s">
        <v>32</v>
      </c>
      <c r="Y827" s="20">
        <f>IF(B1627="PAGADO",0,C832)</f>
        <v>-443.64000000000192</v>
      </c>
      <c r="AA827" s="197" t="s">
        <v>20</v>
      </c>
      <c r="AB827" s="197"/>
      <c r="AC827" s="197"/>
      <c r="AD827" s="197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443.64000000000192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443.64000000000192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-443.64000000000192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-443.64000000000192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9" t="str">
        <f>IF(Y832&lt;0,"NO PAGAR","COBRAR'")</f>
        <v>NO PAGAR</v>
      </c>
      <c r="Y833" s="199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9" t="str">
        <f>IF(C832&lt;0,"NO PAGAR","COBRAR'")</f>
        <v>NO PAGAR</v>
      </c>
      <c r="C834" s="19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443.64000000000192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443.64000000000192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443.64000000000192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443.64000000000192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5" t="s">
        <v>29</v>
      </c>
      <c r="AD870" s="195"/>
      <c r="AE870" s="195"/>
    </row>
    <row r="871" spans="2:41">
      <c r="H871" s="196" t="s">
        <v>28</v>
      </c>
      <c r="I871" s="196"/>
      <c r="J871" s="196"/>
      <c r="V871" s="17"/>
      <c r="AC871" s="195"/>
      <c r="AD871" s="195"/>
      <c r="AE871" s="195"/>
    </row>
    <row r="872" spans="2:41">
      <c r="H872" s="196"/>
      <c r="I872" s="196"/>
      <c r="J872" s="196"/>
      <c r="V872" s="17"/>
      <c r="AC872" s="195"/>
      <c r="AD872" s="195"/>
      <c r="AE872" s="195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-443.64000000000192</v>
      </c>
      <c r="E876" s="197" t="s">
        <v>20</v>
      </c>
      <c r="F876" s="197"/>
      <c r="G876" s="197"/>
      <c r="H876" s="197"/>
      <c r="V876" s="17"/>
      <c r="X876" s="23" t="s">
        <v>32</v>
      </c>
      <c r="Y876" s="20">
        <f>IF(B876="PAGADO",0,C881)</f>
        <v>-443.64000000000192</v>
      </c>
      <c r="AA876" s="197" t="s">
        <v>20</v>
      </c>
      <c r="AB876" s="197"/>
      <c r="AC876" s="197"/>
      <c r="AD876" s="197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443.64000000000192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443.64000000000192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-443.64000000000192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-443.64000000000192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8" t="str">
        <f>IF(C881&lt;0,"NO PAGAR","COBRAR")</f>
        <v>NO PAGAR</v>
      </c>
      <c r="C882" s="198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8" t="str">
        <f>IF(Y881&lt;0,"NO PAGAR","COBRAR")</f>
        <v>NO PAGAR</v>
      </c>
      <c r="Y882" s="19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443.64000000000192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443.64000000000192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443.64000000000192</v>
      </c>
      <c r="V903" s="17"/>
      <c r="X903" s="15" t="s">
        <v>18</v>
      </c>
      <c r="Y903" s="16">
        <f>SUM(Y884:Y902)</f>
        <v>443.64000000000192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6" t="s">
        <v>30</v>
      </c>
      <c r="I916" s="196"/>
      <c r="J916" s="196"/>
      <c r="V916" s="17"/>
      <c r="AA916" s="196" t="s">
        <v>31</v>
      </c>
      <c r="AB916" s="196"/>
      <c r="AC916" s="196"/>
    </row>
    <row r="917" spans="1:43">
      <c r="H917" s="196"/>
      <c r="I917" s="196"/>
      <c r="J917" s="196"/>
      <c r="V917" s="17"/>
      <c r="AA917" s="196"/>
      <c r="AB917" s="196"/>
      <c r="AC917" s="196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-443.64000000000192</v>
      </c>
      <c r="E921" s="197" t="s">
        <v>20</v>
      </c>
      <c r="F921" s="197"/>
      <c r="G921" s="197"/>
      <c r="H921" s="197"/>
      <c r="V921" s="17"/>
      <c r="X921" s="23" t="s">
        <v>32</v>
      </c>
      <c r="Y921" s="20">
        <f>IF(B1721="PAGADO",0,C926)</f>
        <v>-443.64000000000192</v>
      </c>
      <c r="AA921" s="197" t="s">
        <v>20</v>
      </c>
      <c r="AB921" s="197"/>
      <c r="AC921" s="197"/>
      <c r="AD921" s="197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443.64000000000192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443.64000000000192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-443.64000000000192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-443.64000000000192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9" t="str">
        <f>IF(Y926&lt;0,"NO PAGAR","COBRAR'")</f>
        <v>NO PAGAR</v>
      </c>
      <c r="Y927" s="19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9" t="str">
        <f>IF(C926&lt;0,"NO PAGAR","COBRAR'")</f>
        <v>NO PAGAR</v>
      </c>
      <c r="C928" s="19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443.64000000000192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443.64000000000192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443.64000000000192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443.64000000000192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5" t="s">
        <v>29</v>
      </c>
      <c r="AD963" s="195"/>
      <c r="AE963" s="195"/>
    </row>
    <row r="964" spans="2:41">
      <c r="H964" s="196" t="s">
        <v>28</v>
      </c>
      <c r="I964" s="196"/>
      <c r="J964" s="196"/>
      <c r="V964" s="17"/>
      <c r="AC964" s="195"/>
      <c r="AD964" s="195"/>
      <c r="AE964" s="195"/>
    </row>
    <row r="965" spans="2:41">
      <c r="H965" s="196"/>
      <c r="I965" s="196"/>
      <c r="J965" s="196"/>
      <c r="V965" s="17"/>
      <c r="AC965" s="195"/>
      <c r="AD965" s="195"/>
      <c r="AE965" s="195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-443.64000000000192</v>
      </c>
      <c r="E969" s="197" t="s">
        <v>20</v>
      </c>
      <c r="F969" s="197"/>
      <c r="G969" s="197"/>
      <c r="H969" s="197"/>
      <c r="V969" s="17"/>
      <c r="X969" s="23" t="s">
        <v>32</v>
      </c>
      <c r="Y969" s="20">
        <f>IF(B969="PAGADO",0,C974)</f>
        <v>-443.64000000000192</v>
      </c>
      <c r="AA969" s="197" t="s">
        <v>20</v>
      </c>
      <c r="AB969" s="197"/>
      <c r="AC969" s="197"/>
      <c r="AD969" s="197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443.64000000000192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443.64000000000192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-443.64000000000192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-443.64000000000192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8" t="str">
        <f>IF(C974&lt;0,"NO PAGAR","COBRAR")</f>
        <v>NO PAGAR</v>
      </c>
      <c r="C975" s="198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8" t="str">
        <f>IF(Y974&lt;0,"NO PAGAR","COBRAR")</f>
        <v>NO PAGAR</v>
      </c>
      <c r="Y975" s="19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443.64000000000192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443.64000000000192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443.64000000000192</v>
      </c>
      <c r="V996" s="17"/>
      <c r="X996" s="15" t="s">
        <v>18</v>
      </c>
      <c r="Y996" s="16">
        <f>SUM(Y977:Y995)</f>
        <v>443.64000000000192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6" t="s">
        <v>30</v>
      </c>
      <c r="I1009" s="196"/>
      <c r="J1009" s="196"/>
      <c r="V1009" s="17"/>
      <c r="AA1009" s="196" t="s">
        <v>31</v>
      </c>
      <c r="AB1009" s="196"/>
      <c r="AC1009" s="196"/>
    </row>
    <row r="1010" spans="2:41">
      <c r="H1010" s="196"/>
      <c r="I1010" s="196"/>
      <c r="J1010" s="196"/>
      <c r="V1010" s="17"/>
      <c r="AA1010" s="196"/>
      <c r="AB1010" s="196"/>
      <c r="AC1010" s="196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-443.64000000000192</v>
      </c>
      <c r="E1014" s="197" t="s">
        <v>20</v>
      </c>
      <c r="F1014" s="197"/>
      <c r="G1014" s="197"/>
      <c r="H1014" s="197"/>
      <c r="V1014" s="17"/>
      <c r="X1014" s="23" t="s">
        <v>32</v>
      </c>
      <c r="Y1014" s="20">
        <f>IF(B1814="PAGADO",0,C1019)</f>
        <v>-443.64000000000192</v>
      </c>
      <c r="AA1014" s="197" t="s">
        <v>20</v>
      </c>
      <c r="AB1014" s="197"/>
      <c r="AC1014" s="197"/>
      <c r="AD1014" s="197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443.64000000000192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443.64000000000192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-443.64000000000192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-443.64000000000192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9" t="str">
        <f>IF(Y1019&lt;0,"NO PAGAR","COBRAR'")</f>
        <v>NO PAGAR</v>
      </c>
      <c r="Y1020" s="199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9" t="str">
        <f>IF(C1019&lt;0,"NO PAGAR","COBRAR'")</f>
        <v>NO PAGAR</v>
      </c>
      <c r="C1021" s="199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443.64000000000192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443.64000000000192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443.64000000000192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443.64000000000192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opLeftCell="A788" zoomScale="93" zoomScaleNormal="93" workbookViewId="0">
      <selection activeCell="C793" sqref="C79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355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355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355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543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543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598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355</v>
      </c>
      <c r="F304" s="197"/>
      <c r="G304" s="197"/>
      <c r="H304" s="197"/>
      <c r="V304" s="17"/>
      <c r="X304" s="23" t="s">
        <v>32</v>
      </c>
      <c r="Y304" s="20">
        <f>IF(B1055="PAGADO",0,C309)</f>
        <v>240</v>
      </c>
      <c r="AA304" s="197" t="s">
        <v>675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543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675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543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839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355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355</v>
      </c>
      <c r="AB437" s="197"/>
      <c r="AC437" s="197"/>
      <c r="AD437" s="19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543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543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543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1049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355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355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543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543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543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543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355</v>
      </c>
      <c r="AB692" s="197"/>
      <c r="AC692" s="197"/>
      <c r="AD692" s="197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543</v>
      </c>
      <c r="F735" s="197"/>
      <c r="G735" s="197"/>
      <c r="H735" s="197"/>
      <c r="V735" s="17"/>
      <c r="X735" s="23" t="s">
        <v>82</v>
      </c>
      <c r="Y735" s="20">
        <f>IF(B735="PAGADO",0,C740)</f>
        <v>0</v>
      </c>
      <c r="AA735" s="197" t="s">
        <v>1414</v>
      </c>
      <c r="AB735" s="197"/>
      <c r="AC735" s="197"/>
      <c r="AD735" s="197"/>
      <c r="AK735" s="197" t="s">
        <v>188</v>
      </c>
      <c r="AL735" s="197"/>
      <c r="AM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COBRAR'</v>
      </c>
      <c r="Y741" s="19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9" t="str">
        <f>IF(C740&lt;0,"NO PAGAR","COBRAR'")</f>
        <v>COBRAR'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5" t="s">
        <v>29</v>
      </c>
      <c r="AD772" s="195"/>
      <c r="AE772" s="195"/>
    </row>
    <row r="773" spans="2:41">
      <c r="H773" s="196" t="s">
        <v>28</v>
      </c>
      <c r="I773" s="196"/>
      <c r="J773" s="196"/>
      <c r="V773" s="17"/>
      <c r="AC773" s="195"/>
      <c r="AD773" s="195"/>
      <c r="AE773" s="195"/>
    </row>
    <row r="774" spans="2:41">
      <c r="H774" s="196"/>
      <c r="I774" s="196"/>
      <c r="J774" s="196"/>
      <c r="V774" s="17"/>
      <c r="AC774" s="195"/>
      <c r="AD774" s="195"/>
      <c r="AE774" s="195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7" t="s">
        <v>543</v>
      </c>
      <c r="F778" s="197"/>
      <c r="G778" s="197"/>
      <c r="H778" s="197"/>
      <c r="V778" s="17"/>
      <c r="X778" s="23" t="s">
        <v>32</v>
      </c>
      <c r="Y778" s="20">
        <f>IF(B778="PAGADO",0,C783)</f>
        <v>-180.06</v>
      </c>
      <c r="AA778" s="197" t="s">
        <v>20</v>
      </c>
      <c r="AB778" s="197"/>
      <c r="AC778" s="197"/>
      <c r="AD778" s="197"/>
    </row>
    <row r="779" spans="2:41">
      <c r="B779" s="1" t="s">
        <v>0</v>
      </c>
      <c r="C779" s="19">
        <f>H794</f>
        <v>180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>
        <v>45181</v>
      </c>
      <c r="F780" s="3" t="s">
        <v>1461</v>
      </c>
      <c r="G780" s="3" t="s">
        <v>1462</v>
      </c>
      <c r="H780" s="5">
        <v>90</v>
      </c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180</v>
      </c>
      <c r="E781" s="4">
        <v>45182</v>
      </c>
      <c r="F781" s="3" t="s">
        <v>1461</v>
      </c>
      <c r="G781" s="3" t="s">
        <v>1462</v>
      </c>
      <c r="H781" s="5">
        <v>90</v>
      </c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360.06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180.06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-180.06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-180.06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8" t="str">
        <f>IF(C783&lt;0,"NO PAGAR","COBRAR")</f>
        <v>NO PAGAR</v>
      </c>
      <c r="C784" s="19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8" t="str">
        <f>IF(Y783&lt;0,"NO PAGAR","COBRAR")</f>
        <v>NO PAGAR</v>
      </c>
      <c r="Y784" s="19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ADELANTADO</v>
      </c>
      <c r="Y786" s="10">
        <f>IF(C783&lt;=0,C783*-1)</f>
        <v>180.06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1509</v>
      </c>
      <c r="C794" s="10">
        <f>S804</f>
        <v>360.06</v>
      </c>
      <c r="E794" s="192" t="s">
        <v>7</v>
      </c>
      <c r="F794" s="193"/>
      <c r="G794" s="194"/>
      <c r="H794" s="5">
        <f>SUM(H780:H793)</f>
        <v>180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>
      <c r="B797" s="12"/>
      <c r="C797" s="10"/>
      <c r="N797" s="125" t="s">
        <v>464</v>
      </c>
      <c r="O797" s="126">
        <v>45191.009016199998</v>
      </c>
      <c r="P797" s="125" t="s">
        <v>1467</v>
      </c>
      <c r="Q797" s="125" t="s">
        <v>474</v>
      </c>
      <c r="R797" s="127">
        <v>37.146000000000001</v>
      </c>
      <c r="S797" s="127">
        <v>65.010000000000005</v>
      </c>
      <c r="T797" s="128" t="s">
        <v>148</v>
      </c>
      <c r="V797" s="17"/>
      <c r="X797" s="12"/>
      <c r="Y797" s="10"/>
    </row>
    <row r="798" spans="2:41">
      <c r="B798" s="12"/>
      <c r="C798" s="10"/>
      <c r="N798" s="125" t="s">
        <v>464</v>
      </c>
      <c r="O798" s="126">
        <v>45186.723599539997</v>
      </c>
      <c r="P798" s="125" t="s">
        <v>1468</v>
      </c>
      <c r="Q798" s="125" t="s">
        <v>474</v>
      </c>
      <c r="R798" s="127">
        <v>16.018000000000001</v>
      </c>
      <c r="S798" s="127">
        <v>28.03</v>
      </c>
      <c r="T798" s="128" t="s">
        <v>148</v>
      </c>
      <c r="V798" s="17"/>
      <c r="X798" s="12"/>
      <c r="Y798" s="10"/>
    </row>
    <row r="799" spans="2:41">
      <c r="B799" s="12"/>
      <c r="C799" s="10"/>
      <c r="E799" s="14"/>
      <c r="N799" s="125" t="s">
        <v>464</v>
      </c>
      <c r="O799" s="126">
        <v>45188.804201389998</v>
      </c>
      <c r="P799" s="125" t="s">
        <v>1469</v>
      </c>
      <c r="Q799" s="125" t="s">
        <v>474</v>
      </c>
      <c r="R799" s="127">
        <v>30.292999999999999</v>
      </c>
      <c r="S799" s="127">
        <v>53.01</v>
      </c>
      <c r="T799" s="128" t="s">
        <v>148</v>
      </c>
      <c r="V799" s="17"/>
      <c r="X799" s="12"/>
      <c r="Y799" s="10"/>
      <c r="AA799" s="14"/>
    </row>
    <row r="800" spans="2:41">
      <c r="B800" s="12"/>
      <c r="C800" s="10"/>
      <c r="N800" s="125" t="s">
        <v>464</v>
      </c>
      <c r="O800" s="126">
        <v>45189.760578699999</v>
      </c>
      <c r="P800" s="125" t="s">
        <v>1470</v>
      </c>
      <c r="Q800" s="125" t="s">
        <v>474</v>
      </c>
      <c r="R800" s="127">
        <v>25.141999999999999</v>
      </c>
      <c r="S800" s="127">
        <v>44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45194.749953699997</v>
      </c>
      <c r="P801" s="125" t="s">
        <v>1471</v>
      </c>
      <c r="Q801" s="125" t="s">
        <v>474</v>
      </c>
      <c r="R801" s="127">
        <v>25.431999999999999</v>
      </c>
      <c r="S801" s="127">
        <v>44.51</v>
      </c>
      <c r="T801" s="128" t="s">
        <v>148</v>
      </c>
      <c r="V801" s="17"/>
      <c r="X801" s="12"/>
      <c r="Y801" s="10"/>
    </row>
    <row r="802" spans="1:43">
      <c r="B802" s="12"/>
      <c r="C802" s="10"/>
      <c r="N802" s="125" t="s">
        <v>464</v>
      </c>
      <c r="O802" s="126">
        <v>45198.162592590001</v>
      </c>
      <c r="P802" s="125" t="s">
        <v>1472</v>
      </c>
      <c r="Q802" s="125" t="s">
        <v>474</v>
      </c>
      <c r="R802" s="127">
        <v>34.856000000000002</v>
      </c>
      <c r="S802" s="127">
        <v>61</v>
      </c>
      <c r="T802" s="128" t="s">
        <v>148</v>
      </c>
      <c r="V802" s="17"/>
      <c r="X802" s="12"/>
      <c r="Y802" s="10"/>
    </row>
    <row r="803" spans="1:43">
      <c r="B803" s="12"/>
      <c r="C803" s="10"/>
      <c r="N803" s="125" t="s">
        <v>464</v>
      </c>
      <c r="O803" s="126">
        <v>45199.756840280003</v>
      </c>
      <c r="P803" s="125" t="s">
        <v>1473</v>
      </c>
      <c r="Q803" s="125" t="s">
        <v>474</v>
      </c>
      <c r="R803" s="127">
        <v>36.857999999999997</v>
      </c>
      <c r="S803" s="127">
        <v>64.5</v>
      </c>
      <c r="T803" s="128" t="s">
        <v>148</v>
      </c>
      <c r="V803" s="17"/>
      <c r="X803" s="12"/>
      <c r="Y803" s="10"/>
    </row>
    <row r="804" spans="1:43">
      <c r="B804" s="11"/>
      <c r="C804" s="10"/>
      <c r="S804" s="187">
        <f>SUM(S797:S803)</f>
        <v>360.06</v>
      </c>
      <c r="V804" s="17"/>
      <c r="X804" s="11"/>
      <c r="Y804" s="10"/>
    </row>
    <row r="805" spans="1:43">
      <c r="B805" s="15" t="s">
        <v>18</v>
      </c>
      <c r="C805" s="16">
        <f>SUM(C786:C804)</f>
        <v>360.06</v>
      </c>
      <c r="V805" s="17"/>
      <c r="X805" s="15" t="s">
        <v>18</v>
      </c>
      <c r="Y805" s="16">
        <f>SUM(Y786:Y804)</f>
        <v>180.06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6" t="s">
        <v>30</v>
      </c>
      <c r="I818" s="196"/>
      <c r="J818" s="196"/>
      <c r="V818" s="17"/>
      <c r="AA818" s="196" t="s">
        <v>31</v>
      </c>
      <c r="AB818" s="196"/>
      <c r="AC818" s="196"/>
    </row>
    <row r="819" spans="2:41">
      <c r="H819" s="196"/>
      <c r="I819" s="196"/>
      <c r="J819" s="196"/>
      <c r="V819" s="17"/>
      <c r="AA819" s="196"/>
      <c r="AB819" s="196"/>
      <c r="AC819" s="196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-180.06</v>
      </c>
      <c r="E823" s="197" t="s">
        <v>20</v>
      </c>
      <c r="F823" s="197"/>
      <c r="G823" s="197"/>
      <c r="H823" s="197"/>
      <c r="V823" s="17"/>
      <c r="X823" s="23" t="s">
        <v>32</v>
      </c>
      <c r="Y823" s="20">
        <f>IF(B1623="PAGADO",0,C828)</f>
        <v>-180.06</v>
      </c>
      <c r="AA823" s="197" t="s">
        <v>20</v>
      </c>
      <c r="AB823" s="197"/>
      <c r="AC823" s="197"/>
      <c r="AD823" s="197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180.06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180.06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-180.06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-180.06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tr">
        <f>IF(Y828&lt;0,"NO PAGAR","COBRAR'")</f>
        <v>NO PAGAR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199" t="str">
        <f>IF(C828&lt;0,"NO PAGAR","COBRAR'")</f>
        <v>NO PAGAR</v>
      </c>
      <c r="C830" s="19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ADELANTADO</v>
      </c>
      <c r="C832" s="10">
        <f>IF(Y783&lt;=0,Y783*-1)</f>
        <v>180.06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ADELANTADO</v>
      </c>
      <c r="Y832" s="10">
        <f>IF(C828&lt;=0,C828*-1)</f>
        <v>180.06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180.06</v>
      </c>
      <c r="D851" t="s">
        <v>22</v>
      </c>
      <c r="E851" t="s">
        <v>21</v>
      </c>
      <c r="V851" s="17"/>
      <c r="X851" s="15" t="s">
        <v>18</v>
      </c>
      <c r="Y851" s="16">
        <f>SUM(Y832:Y850)</f>
        <v>180.06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5" t="s">
        <v>29</v>
      </c>
      <c r="AD866" s="195"/>
      <c r="AE866" s="195"/>
    </row>
    <row r="867" spans="2:41">
      <c r="H867" s="196" t="s">
        <v>28</v>
      </c>
      <c r="I867" s="196"/>
      <c r="J867" s="196"/>
      <c r="V867" s="17"/>
      <c r="AC867" s="195"/>
      <c r="AD867" s="195"/>
      <c r="AE867" s="195"/>
    </row>
    <row r="868" spans="2:41">
      <c r="H868" s="196"/>
      <c r="I868" s="196"/>
      <c r="J868" s="196"/>
      <c r="V868" s="17"/>
      <c r="AC868" s="195"/>
      <c r="AD868" s="195"/>
      <c r="AE868" s="195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-180.06</v>
      </c>
      <c r="E872" s="197" t="s">
        <v>20</v>
      </c>
      <c r="F872" s="197"/>
      <c r="G872" s="197"/>
      <c r="H872" s="197"/>
      <c r="V872" s="17"/>
      <c r="X872" s="23" t="s">
        <v>32</v>
      </c>
      <c r="Y872" s="20">
        <f>IF(B872="PAGADO",0,C877)</f>
        <v>-180.06</v>
      </c>
      <c r="AA872" s="197" t="s">
        <v>20</v>
      </c>
      <c r="AB872" s="197"/>
      <c r="AC872" s="197"/>
      <c r="AD872" s="197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180.06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180.06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-180.06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-180.06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8" t="str">
        <f>IF(C877&lt;0,"NO PAGAR","COBRAR")</f>
        <v>NO PAGAR</v>
      </c>
      <c r="C878" s="19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8" t="str">
        <f>IF(Y877&lt;0,"NO PAGAR","COBRAR")</f>
        <v>NO PAGAR</v>
      </c>
      <c r="Y878" s="19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180.06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ADELANTADO</v>
      </c>
      <c r="Y880" s="10">
        <f>IF(C877&lt;=0,C877*-1)</f>
        <v>180.06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180.06</v>
      </c>
      <c r="V899" s="17"/>
      <c r="X899" s="15" t="s">
        <v>18</v>
      </c>
      <c r="Y899" s="16">
        <f>SUM(Y880:Y898)</f>
        <v>180.06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6" t="s">
        <v>30</v>
      </c>
      <c r="I912" s="196"/>
      <c r="J912" s="196"/>
      <c r="V912" s="17"/>
      <c r="AA912" s="196" t="s">
        <v>31</v>
      </c>
      <c r="AB912" s="196"/>
      <c r="AC912" s="196"/>
    </row>
    <row r="913" spans="2:41">
      <c r="H913" s="196"/>
      <c r="I913" s="196"/>
      <c r="J913" s="196"/>
      <c r="V913" s="17"/>
      <c r="AA913" s="196"/>
      <c r="AB913" s="196"/>
      <c r="AC913" s="196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-180.06</v>
      </c>
      <c r="E917" s="197" t="s">
        <v>20</v>
      </c>
      <c r="F917" s="197"/>
      <c r="G917" s="197"/>
      <c r="H917" s="197"/>
      <c r="V917" s="17"/>
      <c r="X917" s="23" t="s">
        <v>32</v>
      </c>
      <c r="Y917" s="20">
        <f>IF(B1717="PAGADO",0,C922)</f>
        <v>-180.06</v>
      </c>
      <c r="AA917" s="197" t="s">
        <v>20</v>
      </c>
      <c r="AB917" s="197"/>
      <c r="AC917" s="197"/>
      <c r="AD917" s="197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180.06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180.06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-180.06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-180.06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tr">
        <f>IF(Y922&lt;0,"NO PAGAR","COBRAR'")</f>
        <v>NO PAGAR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199" t="str">
        <f>IF(C922&lt;0,"NO PAGAR","COBRAR'")</f>
        <v>NO PAGAR</v>
      </c>
      <c r="C924" s="19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ADELANTADO</v>
      </c>
      <c r="C926" s="10">
        <f>IF(Y877&lt;=0,Y877*-1)</f>
        <v>180.06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ADELANTADO</v>
      </c>
      <c r="Y926" s="10">
        <f>IF(C922&lt;=0,C922*-1)</f>
        <v>180.06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180.06</v>
      </c>
      <c r="D945" t="s">
        <v>22</v>
      </c>
      <c r="E945" t="s">
        <v>21</v>
      </c>
      <c r="V945" s="17"/>
      <c r="X945" s="15" t="s">
        <v>18</v>
      </c>
      <c r="Y945" s="16">
        <f>SUM(Y926:Y944)</f>
        <v>180.06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5" t="s">
        <v>29</v>
      </c>
      <c r="AD959" s="195"/>
      <c r="AE959" s="195"/>
    </row>
    <row r="960" spans="2:31">
      <c r="H960" s="196" t="s">
        <v>28</v>
      </c>
      <c r="I960" s="196"/>
      <c r="J960" s="196"/>
      <c r="V960" s="17"/>
      <c r="AC960" s="195"/>
      <c r="AD960" s="195"/>
      <c r="AE960" s="195"/>
    </row>
    <row r="961" spans="2:41">
      <c r="H961" s="196"/>
      <c r="I961" s="196"/>
      <c r="J961" s="196"/>
      <c r="V961" s="17"/>
      <c r="AC961" s="195"/>
      <c r="AD961" s="195"/>
      <c r="AE961" s="195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-180.06</v>
      </c>
      <c r="E965" s="197" t="s">
        <v>20</v>
      </c>
      <c r="F965" s="197"/>
      <c r="G965" s="197"/>
      <c r="H965" s="197"/>
      <c r="V965" s="17"/>
      <c r="X965" s="23" t="s">
        <v>32</v>
      </c>
      <c r="Y965" s="20">
        <f>IF(B965="PAGADO",0,C970)</f>
        <v>-180.06</v>
      </c>
      <c r="AA965" s="197" t="s">
        <v>20</v>
      </c>
      <c r="AB965" s="197"/>
      <c r="AC965" s="197"/>
      <c r="AD965" s="197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180.06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180.06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-180.06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-180.06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8" t="str">
        <f>IF(C970&lt;0,"NO PAGAR","COBRAR")</f>
        <v>NO PAGAR</v>
      </c>
      <c r="C971" s="19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8" t="str">
        <f>IF(Y970&lt;0,"NO PAGAR","COBRAR")</f>
        <v>NO PAGAR</v>
      </c>
      <c r="Y971" s="19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180.06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ADELANTADO</v>
      </c>
      <c r="Y973" s="10">
        <f>IF(C970&lt;=0,C970*-1)</f>
        <v>180.06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180.06</v>
      </c>
      <c r="V992" s="17"/>
      <c r="X992" s="15" t="s">
        <v>18</v>
      </c>
      <c r="Y992" s="16">
        <f>SUM(Y973:Y991)</f>
        <v>180.06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6" t="s">
        <v>30</v>
      </c>
      <c r="I1005" s="196"/>
      <c r="J1005" s="196"/>
      <c r="V1005" s="17"/>
      <c r="AA1005" s="196" t="s">
        <v>31</v>
      </c>
      <c r="AB1005" s="196"/>
      <c r="AC1005" s="196"/>
    </row>
    <row r="1006" spans="1:43">
      <c r="H1006" s="196"/>
      <c r="I1006" s="196"/>
      <c r="J1006" s="196"/>
      <c r="V1006" s="17"/>
      <c r="AA1006" s="196"/>
      <c r="AB1006" s="196"/>
      <c r="AC1006" s="196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-180.06</v>
      </c>
      <c r="E1010" s="197" t="s">
        <v>20</v>
      </c>
      <c r="F1010" s="197"/>
      <c r="G1010" s="197"/>
      <c r="H1010" s="197"/>
      <c r="V1010" s="17"/>
      <c r="X1010" s="23" t="s">
        <v>32</v>
      </c>
      <c r="Y1010" s="20">
        <f>IF(B1810="PAGADO",0,C1015)</f>
        <v>-180.06</v>
      </c>
      <c r="AA1010" s="197" t="s">
        <v>20</v>
      </c>
      <c r="AB1010" s="197"/>
      <c r="AC1010" s="197"/>
      <c r="AD1010" s="197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180.06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180.06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-180.06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-180.06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tr">
        <f>IF(Y1015&lt;0,"NO PAGAR","COBRAR'")</f>
        <v>NO PAGAR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199" t="str">
        <f>IF(C1015&lt;0,"NO PAGAR","COBRAR'")</f>
        <v>NO PAGAR</v>
      </c>
      <c r="C1017" s="19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ADELANTADO</v>
      </c>
      <c r="C1019" s="10">
        <f>IF(Y970&lt;=0,Y970*-1)</f>
        <v>180.06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ADELANTADO</v>
      </c>
      <c r="Y1019" s="10">
        <f>IF(C1015&lt;=0,C1015*-1)</f>
        <v>180.06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180.06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180.06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abSelected="1" topLeftCell="A781" zoomScale="89" zoomScaleNormal="89" workbookViewId="0">
      <selection activeCell="B800" sqref="B80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308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308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308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308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308</v>
      </c>
      <c r="F323" s="197"/>
      <c r="G323" s="197"/>
      <c r="H323" s="197"/>
      <c r="V323" s="17"/>
      <c r="X323" s="23" t="s">
        <v>32</v>
      </c>
      <c r="Y323" s="20">
        <f>IF(B1061="PAGADO",0,C328)</f>
        <v>-324.73999999999978</v>
      </c>
      <c r="AA323" s="197" t="s">
        <v>308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308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308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6" t="s">
        <v>31</v>
      </c>
      <c r="AB405" s="196"/>
      <c r="AC405" s="196"/>
    </row>
    <row r="406" spans="1:43" ht="15" customHeight="1">
      <c r="H406" s="75"/>
      <c r="I406" s="75"/>
      <c r="J406" s="75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5" t="s">
        <v>28</v>
      </c>
      <c r="I442" s="75"/>
      <c r="J442" s="75"/>
      <c r="V442" s="17"/>
      <c r="AC442" s="195"/>
      <c r="AD442" s="195"/>
      <c r="AE442" s="195"/>
    </row>
    <row r="443" spans="2:41" ht="15" customHeight="1">
      <c r="H443" s="75"/>
      <c r="I443" s="75"/>
      <c r="J443" s="75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308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6" t="s">
        <v>31</v>
      </c>
      <c r="AB480" s="196"/>
      <c r="AC480" s="196"/>
    </row>
    <row r="481" spans="2:41" ht="15" customHeight="1">
      <c r="H481" s="75"/>
      <c r="I481" s="75"/>
      <c r="J481" s="75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IF(B1251="PAGADO",0,C488)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5" t="s">
        <v>28</v>
      </c>
      <c r="I523" s="75"/>
      <c r="J523" s="75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1050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308</v>
      </c>
      <c r="F567" s="197"/>
      <c r="G567" s="197"/>
      <c r="H567" s="197"/>
      <c r="V567" s="17"/>
      <c r="X567" s="23" t="s">
        <v>32</v>
      </c>
      <c r="Y567" s="20">
        <f>IF(B1350="PAGADO",0,C572)</f>
        <v>-1694.4249999999993</v>
      </c>
      <c r="AA567" s="197" t="s">
        <v>308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5" t="s">
        <v>28</v>
      </c>
      <c r="I609" s="75"/>
      <c r="J609" s="75"/>
      <c r="V609" s="17"/>
      <c r="AC609" s="195"/>
      <c r="AD609" s="195"/>
      <c r="AE609" s="195"/>
    </row>
    <row r="610" spans="2:41" ht="15" customHeight="1">
      <c r="H610" s="75"/>
      <c r="I610" s="75"/>
      <c r="J610" s="75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308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308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6" t="s">
        <v>31</v>
      </c>
      <c r="AB649" s="196"/>
      <c r="AC649" s="196"/>
    </row>
    <row r="650" spans="1:43" ht="15" customHeight="1">
      <c r="H650" s="75"/>
      <c r="I650" s="75"/>
      <c r="J650" s="75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308</v>
      </c>
      <c r="F652" s="197"/>
      <c r="G652" s="197"/>
      <c r="H652" s="197"/>
      <c r="V652" s="17"/>
      <c r="X652" s="23" t="s">
        <v>32</v>
      </c>
      <c r="Y652" s="20">
        <f>IF(B1443="PAGADO",0,C657)</f>
        <v>125.01900000000069</v>
      </c>
      <c r="AA652" s="197" t="s">
        <v>308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7" t="s">
        <v>110</v>
      </c>
      <c r="AL689" s="207"/>
      <c r="AM689" s="207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308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8" t="str">
        <f>IF(C701&lt;0,"NO PAGAR","COBRAR")</f>
        <v>NO PAGAR</v>
      </c>
      <c r="C702" s="19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6" t="s">
        <v>31</v>
      </c>
      <c r="AB736" s="196"/>
      <c r="AC736" s="196"/>
    </row>
    <row r="737" spans="2:41" ht="15" customHeight="1">
      <c r="H737" s="75"/>
      <c r="I737" s="75"/>
      <c r="J737" s="75"/>
      <c r="V737" s="17"/>
      <c r="AA737" s="196"/>
      <c r="AB737" s="196"/>
      <c r="AC737" s="19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7" t="s">
        <v>308</v>
      </c>
      <c r="F739" s="197"/>
      <c r="G739" s="197"/>
      <c r="H739" s="197"/>
      <c r="O739" s="207" t="s">
        <v>10</v>
      </c>
      <c r="P739" s="207"/>
      <c r="Q739" s="207"/>
      <c r="V739" s="17"/>
      <c r="X739" s="23" t="s">
        <v>32</v>
      </c>
      <c r="Y739" s="20">
        <f>IF(B1536="PAGADO",0,C744)</f>
        <v>-1361.6249999999995</v>
      </c>
      <c r="AA739" s="197" t="s">
        <v>308</v>
      </c>
      <c r="AB739" s="197"/>
      <c r="AC739" s="197"/>
      <c r="AD739" s="197"/>
      <c r="AK739" s="197" t="s">
        <v>1437</v>
      </c>
      <c r="AL739" s="197"/>
      <c r="AM739" s="19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7" t="s">
        <v>62</v>
      </c>
      <c r="F784" s="197"/>
      <c r="G784" s="197"/>
      <c r="H784" s="197"/>
      <c r="V784" s="17"/>
      <c r="X784" s="23" t="s">
        <v>32</v>
      </c>
      <c r="Y784" s="20">
        <f>IF(B784="PAGADO",0,C789)</f>
        <v>-4644.2950000000001</v>
      </c>
      <c r="AA784" s="197" t="s">
        <v>20</v>
      </c>
      <c r="AB784" s="197"/>
      <c r="AC784" s="197"/>
      <c r="AD784" s="19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1461</v>
      </c>
      <c r="G786" s="3" t="s">
        <v>1462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1461</v>
      </c>
      <c r="G787" s="3" t="s">
        <v>1462</v>
      </c>
      <c r="H787" s="5">
        <v>90</v>
      </c>
      <c r="I787" t="s">
        <v>146</v>
      </c>
      <c r="N787" s="25">
        <v>45202</v>
      </c>
      <c r="O787" s="3" t="s">
        <v>1459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5224.2950000000001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4644.2950000000001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-4644.2950000000001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-4644.2950000000001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8" t="str">
        <f>IF(C789&lt;0,"NO PAGAR","COBRAR")</f>
        <v>NO PAGAR</v>
      </c>
      <c r="C790" s="19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8" t="str">
        <f>IF(Y789&lt;0,"NO PAGAR","COBRAR")</f>
        <v>NO PAGAR</v>
      </c>
      <c r="Y790" s="19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4644.2950000000001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1511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1509</v>
      </c>
      <c r="C800" s="10">
        <f>S808</f>
        <v>600.01</v>
      </c>
      <c r="E800" s="192" t="s">
        <v>7</v>
      </c>
      <c r="F800" s="193"/>
      <c r="G800" s="19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3214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1499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1498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1497</v>
      </c>
      <c r="Q805" s="125" t="s">
        <v>474</v>
      </c>
      <c r="R805" s="127">
        <v>39.997999999999998</v>
      </c>
      <c r="S805" s="127">
        <v>70</v>
      </c>
      <c r="T805" s="128" t="s">
        <v>1496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1495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1494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5224.2950000000001</v>
      </c>
      <c r="V811" s="17"/>
      <c r="X811" s="15" t="s">
        <v>18</v>
      </c>
      <c r="Y811" s="16">
        <f>SUM(Y792:Y810)</f>
        <v>4644.2950000000001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6" t="s">
        <v>31</v>
      </c>
      <c r="AB824" s="196"/>
      <c r="AC824" s="196"/>
    </row>
    <row r="825" spans="1:43" ht="15" customHeight="1">
      <c r="H825" s="75"/>
      <c r="I825" s="75"/>
      <c r="J825" s="75"/>
      <c r="V825" s="17"/>
      <c r="AA825" s="196"/>
      <c r="AB825" s="196"/>
      <c r="AC825" s="196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-4644.2950000000001</v>
      </c>
      <c r="E829" s="197" t="s">
        <v>20</v>
      </c>
      <c r="F829" s="197"/>
      <c r="G829" s="197"/>
      <c r="H829" s="197"/>
      <c r="V829" s="17"/>
      <c r="X829" s="23" t="s">
        <v>32</v>
      </c>
      <c r="Y829" s="20">
        <f>IF(B1629="PAGADO",0,C834)</f>
        <v>-4644.2950000000001</v>
      </c>
      <c r="AA829" s="197" t="s">
        <v>20</v>
      </c>
      <c r="AB829" s="197"/>
      <c r="AC829" s="197"/>
      <c r="AD829" s="197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4644.2950000000001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4644.2950000000001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-4644.2950000000001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-4644.2950000000001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tr">
        <f>IF(Y834&lt;0,"NO PAGAR","COBRAR'")</f>
        <v>NO PAGAR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9" t="str">
        <f>IF(C834&lt;0,"NO PAGAR","COBRAR'")</f>
        <v>NO PAGAR</v>
      </c>
      <c r="C836" s="199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4644.2950000000001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4644.2950000000001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4644.2950000000001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4644.2950000000001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-4644.2950000000001</v>
      </c>
      <c r="E878" s="197" t="s">
        <v>20</v>
      </c>
      <c r="F878" s="197"/>
      <c r="G878" s="197"/>
      <c r="H878" s="197"/>
      <c r="V878" s="17"/>
      <c r="X878" s="23" t="s">
        <v>32</v>
      </c>
      <c r="Y878" s="20">
        <f>IF(B878="PAGADO",0,C883)</f>
        <v>-4644.2950000000001</v>
      </c>
      <c r="AA878" s="197" t="s">
        <v>20</v>
      </c>
      <c r="AB878" s="197"/>
      <c r="AC878" s="197"/>
      <c r="AD878" s="197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4644.2950000000001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4644.2950000000001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-4644.2950000000001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-4644.2950000000001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8" t="str">
        <f>IF(C883&lt;0,"NO PAGAR","COBRAR")</f>
        <v>NO PAGAR</v>
      </c>
      <c r="C884" s="19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8" t="str">
        <f>IF(Y883&lt;0,"NO PAGAR","COBRAR")</f>
        <v>NO PAGAR</v>
      </c>
      <c r="Y884" s="19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4644.2950000000001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4644.2950000000001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4644.2950000000001</v>
      </c>
      <c r="V905" s="17"/>
      <c r="X905" s="15" t="s">
        <v>18</v>
      </c>
      <c r="Y905" s="16">
        <f>SUM(Y886:Y904)</f>
        <v>4644.2950000000001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6" t="s">
        <v>31</v>
      </c>
      <c r="AB918" s="196"/>
      <c r="AC918" s="196"/>
    </row>
    <row r="919" spans="1:43" ht="15" customHeight="1">
      <c r="H919" s="75"/>
      <c r="I919" s="75"/>
      <c r="J919" s="75"/>
      <c r="V919" s="17"/>
      <c r="AA919" s="196"/>
      <c r="AB919" s="196"/>
      <c r="AC919" s="19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-4644.2950000000001</v>
      </c>
      <c r="E923" s="197" t="s">
        <v>20</v>
      </c>
      <c r="F923" s="197"/>
      <c r="G923" s="197"/>
      <c r="H923" s="197"/>
      <c r="V923" s="17"/>
      <c r="X923" s="23" t="s">
        <v>32</v>
      </c>
      <c r="Y923" s="20">
        <f>IF(B1723="PAGADO",0,C928)</f>
        <v>-4644.2950000000001</v>
      </c>
      <c r="AA923" s="197" t="s">
        <v>20</v>
      </c>
      <c r="AB923" s="197"/>
      <c r="AC923" s="197"/>
      <c r="AD923" s="197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4644.2950000000001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4644.2950000000001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-4644.2950000000001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-4644.2950000000001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tr">
        <f>IF(Y928&lt;0,"NO PAGAR","COBRAR'")</f>
        <v>NO PAGAR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9" t="str">
        <f>IF(C928&lt;0,"NO PAGAR","COBRAR'")</f>
        <v>NO PAGAR</v>
      </c>
      <c r="C930" s="199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4644.2950000000001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4644.2950000000001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4644.2950000000001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4644.2950000000001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-4644.2950000000001</v>
      </c>
      <c r="E971" s="197" t="s">
        <v>20</v>
      </c>
      <c r="F971" s="197"/>
      <c r="G971" s="197"/>
      <c r="H971" s="197"/>
      <c r="V971" s="17"/>
      <c r="X971" s="23" t="s">
        <v>32</v>
      </c>
      <c r="Y971" s="20">
        <f>IF(B971="PAGADO",0,C976)</f>
        <v>-4644.2950000000001</v>
      </c>
      <c r="AA971" s="197" t="s">
        <v>20</v>
      </c>
      <c r="AB971" s="197"/>
      <c r="AC971" s="197"/>
      <c r="AD971" s="19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4644.2950000000001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4644.2950000000001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-4644.2950000000001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-4644.2950000000001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8" t="str">
        <f>IF(C976&lt;0,"NO PAGAR","COBRAR")</f>
        <v>NO PAGAR</v>
      </c>
      <c r="C977" s="19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8" t="str">
        <f>IF(Y976&lt;0,"NO PAGAR","COBRAR")</f>
        <v>NO PAGAR</v>
      </c>
      <c r="Y977" s="19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4644.2950000000001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4644.2950000000001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4644.2950000000001</v>
      </c>
      <c r="V998" s="17"/>
      <c r="X998" s="15" t="s">
        <v>18</v>
      </c>
      <c r="Y998" s="16">
        <f>SUM(Y979:Y997)</f>
        <v>4644.2950000000001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6" t="s">
        <v>31</v>
      </c>
      <c r="AB1011" s="196"/>
      <c r="AC1011" s="196"/>
    </row>
    <row r="1012" spans="1:43" ht="15" customHeight="1">
      <c r="H1012" s="75"/>
      <c r="I1012" s="75"/>
      <c r="J1012" s="75"/>
      <c r="V1012" s="17"/>
      <c r="AA1012" s="196"/>
      <c r="AB1012" s="196"/>
      <c r="AC1012" s="19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-4644.2950000000001</v>
      </c>
      <c r="E1016" s="197" t="s">
        <v>20</v>
      </c>
      <c r="F1016" s="197"/>
      <c r="G1016" s="197"/>
      <c r="H1016" s="197"/>
      <c r="V1016" s="17"/>
      <c r="X1016" s="23" t="s">
        <v>32</v>
      </c>
      <c r="Y1016" s="20">
        <f>IF(B1816="PAGADO",0,C1021)</f>
        <v>-4644.2950000000001</v>
      </c>
      <c r="AA1016" s="197" t="s">
        <v>20</v>
      </c>
      <c r="AB1016" s="197"/>
      <c r="AC1016" s="197"/>
      <c r="AD1016" s="19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4644.2950000000001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4644.2950000000001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-4644.2950000000001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-4644.2950000000001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tr">
        <f>IF(Y1021&lt;0,"NO PAGAR","COBRAR'")</f>
        <v>NO PAGAR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9" t="str">
        <f>IF(C1021&lt;0,"NO PAGAR","COBRAR'")</f>
        <v>NO PAGAR</v>
      </c>
      <c r="C1023" s="199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4644.2950000000001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4644.2950000000001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4644.2950000000001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4644.2950000000001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309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309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432</v>
      </c>
      <c r="F187" s="197"/>
      <c r="G187" s="197"/>
      <c r="H187" s="197"/>
      <c r="O187" s="58" t="s">
        <v>431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398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435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513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398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610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435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309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437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562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579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562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562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846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846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1021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562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1102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858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1238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1307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1367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1410</v>
      </c>
      <c r="F767" s="197"/>
      <c r="G767" s="197"/>
      <c r="H767" s="197"/>
      <c r="V767" s="17"/>
      <c r="X767" s="23" t="s">
        <v>1419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5" t="s">
        <v>29</v>
      </c>
      <c r="AD803" s="195"/>
      <c r="AE803" s="195"/>
    </row>
    <row r="804" spans="2:41">
      <c r="H804" s="196" t="s">
        <v>28</v>
      </c>
      <c r="I804" s="196"/>
      <c r="J804" s="196"/>
      <c r="V804" s="17"/>
      <c r="AC804" s="195"/>
      <c r="AD804" s="195"/>
      <c r="AE804" s="195"/>
    </row>
    <row r="805" spans="2:41">
      <c r="H805" s="196"/>
      <c r="I805" s="196"/>
      <c r="J805" s="196"/>
      <c r="V805" s="17"/>
      <c r="AC805" s="195"/>
      <c r="AD805" s="195"/>
      <c r="AE805" s="19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8" t="str">
        <f>IF(C814&lt;0,"NO PAGAR","COBRAR")</f>
        <v>COBRAR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tr">
        <f>IF(Y814&lt;0,"NO PAGAR","COBRAR")</f>
        <v>COBRAR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tr">
        <f>IF(Y859&lt;0,"NO PAGAR","COBRAR'")</f>
        <v>COBRAR'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9" t="str">
        <f>IF(C859&lt;0,"NO PAGAR","COBRAR'")</f>
        <v>COBRAR'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5" t="s">
        <v>29</v>
      </c>
      <c r="AD897" s="195"/>
      <c r="AE897" s="195"/>
    </row>
    <row r="898" spans="2:41">
      <c r="H898" s="196" t="s">
        <v>28</v>
      </c>
      <c r="I898" s="196"/>
      <c r="J898" s="196"/>
      <c r="V898" s="17"/>
      <c r="AC898" s="195"/>
      <c r="AD898" s="195"/>
      <c r="AE898" s="195"/>
    </row>
    <row r="899" spans="2:41">
      <c r="H899" s="196"/>
      <c r="I899" s="196"/>
      <c r="J899" s="196"/>
      <c r="V899" s="17"/>
      <c r="AC899" s="195"/>
      <c r="AD899" s="195"/>
      <c r="AE899" s="19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8" t="str">
        <f>IF(C908&lt;0,"NO PAGAR","COBRAR")</f>
        <v>COBRAR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tr">
        <f>IF(Y908&lt;0,"NO PAGAR","COBRAR")</f>
        <v>COBRAR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tr">
        <f>IF(Y953&lt;0,"NO PAGAR","COBRAR'")</f>
        <v>COBRAR'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9" t="str">
        <f>IF(C953&lt;0,"NO PAGAR","COBRAR'")</f>
        <v>COBRAR'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5" t="s">
        <v>29</v>
      </c>
      <c r="AD990" s="195"/>
      <c r="AE990" s="195"/>
    </row>
    <row r="991" spans="5:31">
      <c r="H991" s="196" t="s">
        <v>28</v>
      </c>
      <c r="I991" s="196"/>
      <c r="J991" s="196"/>
      <c r="V991" s="17"/>
      <c r="AC991" s="195"/>
      <c r="AD991" s="195"/>
      <c r="AE991" s="195"/>
    </row>
    <row r="992" spans="5:31">
      <c r="H992" s="196"/>
      <c r="I992" s="196"/>
      <c r="J992" s="196"/>
      <c r="V992" s="17"/>
      <c r="AC992" s="195"/>
      <c r="AD992" s="195"/>
      <c r="AE992" s="19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8" t="str">
        <f>IF(C1001&lt;0,"NO PAGAR","COBRAR")</f>
        <v>COBRAR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tr">
        <f>IF(Y1001&lt;0,"NO PAGAR","COBRAR")</f>
        <v>COBRAR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tr">
        <f>IF(Y1046&lt;0,"NO PAGAR","COBRAR'")</f>
        <v>COBRAR'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9" t="str">
        <f>IF(C1046&lt;0,"NO PAGAR","COBRAR'")</f>
        <v>COBRAR'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IF(B993="PAGADO",0,C235)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IF(B1085="PAGADO",0,C327)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IF(B1178="PAGADO",0,C420)</f>
        <v>0</v>
      </c>
      <c r="AA415" s="197" t="s">
        <v>858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919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989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991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IF(B1374="PAGADO",0,C602)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437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1187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1267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1308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1364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7" t="s">
        <v>20</v>
      </c>
      <c r="F763" s="197"/>
      <c r="G763" s="197"/>
      <c r="H763" s="197"/>
      <c r="V763" s="17"/>
      <c r="X763" s="23" t="s">
        <v>282</v>
      </c>
      <c r="Y763" s="20">
        <f>IF(B1560="PAGADO",0,C768)</f>
        <v>0</v>
      </c>
      <c r="AA763" s="197" t="s">
        <v>195</v>
      </c>
      <c r="AB763" s="197"/>
      <c r="AC763" s="197"/>
      <c r="AD763" s="19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9" t="str">
        <f>IF(Y768&lt;0,"NO PAGAR","COBRAR'")</f>
        <v>COBRAR'</v>
      </c>
      <c r="Y769" s="19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9" t="str">
        <f>IF(C768&lt;0,"NO PAGAR","COBRAR'")</f>
        <v>COBRAR'</v>
      </c>
      <c r="C770" s="19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5" t="s">
        <v>29</v>
      </c>
      <c r="AD802" s="195"/>
      <c r="AE802" s="195"/>
    </row>
    <row r="803" spans="2:41">
      <c r="H803" s="196" t="s">
        <v>28</v>
      </c>
      <c r="I803" s="196"/>
      <c r="J803" s="196"/>
      <c r="V803" s="17"/>
      <c r="AC803" s="195"/>
      <c r="AD803" s="195"/>
      <c r="AE803" s="195"/>
    </row>
    <row r="804" spans="2:41">
      <c r="H804" s="196"/>
      <c r="I804" s="196"/>
      <c r="J804" s="196"/>
      <c r="V804" s="17"/>
      <c r="AC804" s="195"/>
      <c r="AD804" s="195"/>
      <c r="AE804" s="195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7" t="s">
        <v>20</v>
      </c>
      <c r="F808" s="197"/>
      <c r="G808" s="197"/>
      <c r="H808" s="197"/>
      <c r="V808" s="17"/>
      <c r="X808" s="23" t="s">
        <v>32</v>
      </c>
      <c r="Y808" s="20">
        <f>IF(B808="PAGADO",0,C813)</f>
        <v>1100</v>
      </c>
      <c r="AA808" s="197" t="s">
        <v>20</v>
      </c>
      <c r="AB808" s="197"/>
      <c r="AC808" s="197"/>
      <c r="AD808" s="197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8" t="str">
        <f>IF(C813&lt;0,"NO PAGAR","COBRAR")</f>
        <v>COBRAR</v>
      </c>
      <c r="C814" s="19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8" t="str">
        <f>IF(Y813&lt;0,"NO PAGAR","COBRAR")</f>
        <v>COBRAR</v>
      </c>
      <c r="Y814" s="19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6" t="s">
        <v>30</v>
      </c>
      <c r="I848" s="196"/>
      <c r="J848" s="196"/>
      <c r="V848" s="17"/>
      <c r="AA848" s="196" t="s">
        <v>31</v>
      </c>
      <c r="AB848" s="196"/>
      <c r="AC848" s="196"/>
    </row>
    <row r="849" spans="2:41">
      <c r="H849" s="196"/>
      <c r="I849" s="196"/>
      <c r="J849" s="196"/>
      <c r="V849" s="17"/>
      <c r="AA849" s="196"/>
      <c r="AB849" s="196"/>
      <c r="AC849" s="196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IF(B1653="PAGADO",0,C858)</f>
        <v>1100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PAGAR","COBRAR'")</f>
        <v>COBRAR'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9" t="str">
        <f>IF(C858&lt;0,"NO PAGAR","COBRAR'")</f>
        <v>COBRAR'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5" t="s">
        <v>29</v>
      </c>
      <c r="AD896" s="195"/>
      <c r="AE896" s="195"/>
    </row>
    <row r="897" spans="2:41">
      <c r="H897" s="196" t="s">
        <v>28</v>
      </c>
      <c r="I897" s="196"/>
      <c r="J897" s="196"/>
      <c r="V897" s="17"/>
      <c r="AC897" s="195"/>
      <c r="AD897" s="195"/>
      <c r="AE897" s="195"/>
    </row>
    <row r="898" spans="2:41">
      <c r="H898" s="196"/>
      <c r="I898" s="196"/>
      <c r="J898" s="196"/>
      <c r="V898" s="17"/>
      <c r="AC898" s="195"/>
      <c r="AD898" s="195"/>
      <c r="AE898" s="195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7" t="s">
        <v>20</v>
      </c>
      <c r="F902" s="197"/>
      <c r="G902" s="197"/>
      <c r="H902" s="197"/>
      <c r="V902" s="17"/>
      <c r="X902" s="23" t="s">
        <v>32</v>
      </c>
      <c r="Y902" s="20">
        <f>IF(B902="PAGADO",0,C907)</f>
        <v>1100</v>
      </c>
      <c r="AA902" s="197" t="s">
        <v>20</v>
      </c>
      <c r="AB902" s="197"/>
      <c r="AC902" s="197"/>
      <c r="AD902" s="197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8" t="str">
        <f>IF(C907&lt;0,"NO PAGAR","COBRAR")</f>
        <v>COBRAR</v>
      </c>
      <c r="C908" s="19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8" t="str">
        <f>IF(Y907&lt;0,"NO PAGAR","COBRAR")</f>
        <v>COBRAR</v>
      </c>
      <c r="Y908" s="19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6" t="s">
        <v>30</v>
      </c>
      <c r="I942" s="196"/>
      <c r="J942" s="196"/>
      <c r="V942" s="17"/>
      <c r="AA942" s="196" t="s">
        <v>31</v>
      </c>
      <c r="AB942" s="196"/>
      <c r="AC942" s="196"/>
    </row>
    <row r="943" spans="1:43">
      <c r="H943" s="196"/>
      <c r="I943" s="196"/>
      <c r="J943" s="196"/>
      <c r="V943" s="17"/>
      <c r="AA943" s="196"/>
      <c r="AB943" s="196"/>
      <c r="AC943" s="196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IF(B1747="PAGADO",0,C952)</f>
        <v>1100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PAGAR","COBRAR'")</f>
        <v>COBRAR'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9" t="str">
        <f>IF(C952&lt;0,"NO PAGAR","COBRAR'")</f>
        <v>COBRAR'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5" t="s">
        <v>29</v>
      </c>
      <c r="AD989" s="195"/>
      <c r="AE989" s="195"/>
    </row>
    <row r="990" spans="8:31">
      <c r="H990" s="196" t="s">
        <v>28</v>
      </c>
      <c r="I990" s="196"/>
      <c r="J990" s="196"/>
      <c r="V990" s="17"/>
      <c r="AC990" s="195"/>
      <c r="AD990" s="195"/>
      <c r="AE990" s="195"/>
    </row>
    <row r="991" spans="8:31">
      <c r="H991" s="196"/>
      <c r="I991" s="196"/>
      <c r="J991" s="196"/>
      <c r="V991" s="17"/>
      <c r="AC991" s="195"/>
      <c r="AD991" s="195"/>
      <c r="AE991" s="195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7" t="s">
        <v>20</v>
      </c>
      <c r="F995" s="197"/>
      <c r="G995" s="197"/>
      <c r="H995" s="197"/>
      <c r="V995" s="17"/>
      <c r="X995" s="23" t="s">
        <v>32</v>
      </c>
      <c r="Y995" s="20">
        <f>IF(B995="PAGADO",0,C1000)</f>
        <v>1100</v>
      </c>
      <c r="AA995" s="197" t="s">
        <v>20</v>
      </c>
      <c r="AB995" s="197"/>
      <c r="AC995" s="197"/>
      <c r="AD995" s="197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8" t="str">
        <f>IF(C1000&lt;0,"NO PAGAR","COBRAR")</f>
        <v>COBRAR</v>
      </c>
      <c r="C1001" s="19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8" t="str">
        <f>IF(Y1000&lt;0,"NO PAGAR","COBRAR")</f>
        <v>COBRAR</v>
      </c>
      <c r="Y1001" s="19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6" t="s">
        <v>30</v>
      </c>
      <c r="I1035" s="196"/>
      <c r="J1035" s="196"/>
      <c r="V1035" s="17"/>
      <c r="AA1035" s="196" t="s">
        <v>31</v>
      </c>
      <c r="AB1035" s="196"/>
      <c r="AC1035" s="196"/>
    </row>
    <row r="1036" spans="1:43">
      <c r="H1036" s="196"/>
      <c r="I1036" s="196"/>
      <c r="J1036" s="196"/>
      <c r="V1036" s="17"/>
      <c r="AA1036" s="196"/>
      <c r="AB1036" s="196"/>
      <c r="AC1036" s="196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IF(B1840="PAGADO",0,C1045)</f>
        <v>1100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PAGAR","COBRAR'")</f>
        <v>COBRAR'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9" t="str">
        <f>IF(C1045&lt;0,"NO PAGAR","COBRAR'")</f>
        <v>COBRAR'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342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308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697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308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1003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308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110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110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110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110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110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110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110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110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179" workbookViewId="0">
      <selection activeCell="E196" sqref="E19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1454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 t="s">
        <v>1450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1455</v>
      </c>
      <c r="E184" s="47" t="s">
        <v>1451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1452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1456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1457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1453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1458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1460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/>
      <c r="B196" s="3"/>
      <c r="C196" s="3"/>
      <c r="D196" s="3"/>
      <c r="E196" s="47"/>
      <c r="F196" s="167"/>
      <c r="G196" s="167"/>
      <c r="H196" s="167">
        <f t="shared" si="4"/>
        <v>0</v>
      </c>
    </row>
    <row r="197" spans="1:8">
      <c r="A197" s="25"/>
      <c r="B197" s="3"/>
      <c r="C197" s="3"/>
      <c r="D197" s="3"/>
      <c r="E197" s="47"/>
      <c r="F197" s="167"/>
      <c r="G197" s="167"/>
      <c r="H197" s="167">
        <f t="shared" si="4"/>
        <v>0</v>
      </c>
    </row>
    <row r="198" spans="1:8">
      <c r="A198" s="25"/>
      <c r="B198" s="3"/>
      <c r="C198" s="3"/>
      <c r="D198" s="3"/>
      <c r="E198" s="47"/>
      <c r="F198" s="167"/>
      <c r="G198" s="167"/>
      <c r="H198" s="167">
        <f t="shared" si="4"/>
        <v>0</v>
      </c>
    </row>
    <row r="199" spans="1:8">
      <c r="A199" s="25"/>
      <c r="B199" s="3"/>
      <c r="C199" s="3"/>
      <c r="D199" s="3"/>
      <c r="E199" s="47"/>
      <c r="F199" s="167"/>
      <c r="G199" s="167"/>
      <c r="H199" s="167">
        <f t="shared" si="4"/>
        <v>0</v>
      </c>
    </row>
    <row r="200" spans="1:8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2" t="s">
        <v>55</v>
      </c>
      <c r="B1" s="223"/>
      <c r="C1" s="223"/>
      <c r="D1" s="223"/>
      <c r="E1" s="223"/>
      <c r="F1" s="223"/>
      <c r="G1" s="223"/>
      <c r="H1" s="223"/>
      <c r="I1" s="224"/>
      <c r="J1" s="222" t="s">
        <v>55</v>
      </c>
      <c r="K1" s="223"/>
      <c r="L1" s="223"/>
      <c r="M1" s="223"/>
      <c r="N1" s="223"/>
      <c r="O1" s="223"/>
      <c r="P1" s="223"/>
      <c r="Q1" s="223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7"/>
      <c r="C2" s="227"/>
      <c r="D2" s="227"/>
      <c r="E2" s="227"/>
      <c r="F2" s="227"/>
      <c r="G2" s="227"/>
      <c r="H2" s="227"/>
      <c r="I2" s="232"/>
      <c r="J2" s="231" t="s">
        <v>39</v>
      </c>
      <c r="K2" s="227"/>
      <c r="L2" s="227"/>
      <c r="M2" s="227"/>
      <c r="N2" s="227"/>
      <c r="O2" s="227"/>
      <c r="P2" s="227"/>
      <c r="Q2" s="227"/>
      <c r="R2" s="232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0" t="s">
        <v>41</v>
      </c>
      <c r="AE6" s="230"/>
      <c r="AF6" s="230"/>
      <c r="AH6" s="230" t="s">
        <v>42</v>
      </c>
      <c r="AI6" s="230"/>
      <c r="AJ6" s="230"/>
      <c r="AK6" s="34"/>
      <c r="AM6" s="29"/>
      <c r="AN6" s="230" t="s">
        <v>41</v>
      </c>
      <c r="AO6" s="230"/>
      <c r="AP6" s="230"/>
      <c r="AR6" s="230" t="s">
        <v>42</v>
      </c>
      <c r="AS6" s="230"/>
      <c r="AT6" s="23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0" t="s">
        <v>41</v>
      </c>
      <c r="C8" s="230"/>
      <c r="D8" s="230"/>
      <c r="F8" s="230" t="s">
        <v>42</v>
      </c>
      <c r="G8" s="230"/>
      <c r="H8" s="230"/>
      <c r="I8" s="34"/>
      <c r="J8" s="29"/>
      <c r="K8" s="230" t="s">
        <v>41</v>
      </c>
      <c r="L8" s="230"/>
      <c r="M8" s="230"/>
      <c r="O8" s="230" t="s">
        <v>42</v>
      </c>
      <c r="P8" s="230"/>
      <c r="Q8" s="23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5">
        <f>AF12-AJ12</f>
        <v>520.00621866666677</v>
      </c>
      <c r="AK13" s="30"/>
      <c r="AM13" s="29"/>
      <c r="AQ13" s="22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5"/>
      <c r="AK14" s="30"/>
      <c r="AM14" s="29"/>
      <c r="AQ14" s="225"/>
      <c r="AU14" s="30"/>
    </row>
    <row r="15" spans="1:47" ht="15" customHeight="1">
      <c r="A15" s="29"/>
      <c r="E15" s="225">
        <f>D14-H14</f>
        <v>536.97475599999996</v>
      </c>
      <c r="I15" s="30"/>
      <c r="J15" s="29"/>
      <c r="N15" s="22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5"/>
      <c r="I16" s="30"/>
      <c r="J16" s="29"/>
      <c r="N16" s="22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22" t="s">
        <v>55</v>
      </c>
      <c r="AD22" s="223"/>
      <c r="AE22" s="223"/>
      <c r="AF22" s="223"/>
      <c r="AG22" s="223"/>
      <c r="AH22" s="223"/>
      <c r="AI22" s="223"/>
      <c r="AJ22" s="223"/>
      <c r="AK22" s="224"/>
      <c r="AM22" s="222" t="s">
        <v>55</v>
      </c>
      <c r="AN22" s="223"/>
      <c r="AO22" s="223"/>
      <c r="AP22" s="223"/>
      <c r="AQ22" s="223"/>
      <c r="AR22" s="223"/>
      <c r="AS22" s="223"/>
      <c r="AT22" s="223"/>
      <c r="AU22" s="224"/>
    </row>
    <row r="23" spans="1:47" ht="26.25">
      <c r="A23" s="222" t="s">
        <v>55</v>
      </c>
      <c r="B23" s="223"/>
      <c r="C23" s="223"/>
      <c r="D23" s="223"/>
      <c r="E23" s="223"/>
      <c r="F23" s="223"/>
      <c r="G23" s="223"/>
      <c r="H23" s="223"/>
      <c r="I23" s="224"/>
      <c r="J23" s="222" t="s">
        <v>55</v>
      </c>
      <c r="K23" s="223"/>
      <c r="L23" s="223"/>
      <c r="M23" s="223"/>
      <c r="N23" s="223"/>
      <c r="O23" s="223"/>
      <c r="P23" s="223"/>
      <c r="Q23" s="223"/>
      <c r="R23" s="22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1" t="s">
        <v>39</v>
      </c>
      <c r="B24" s="227"/>
      <c r="C24" s="227"/>
      <c r="D24" s="227"/>
      <c r="E24" s="227"/>
      <c r="F24" s="227"/>
      <c r="G24" s="227"/>
      <c r="H24" s="227"/>
      <c r="I24" s="232"/>
      <c r="J24" s="231" t="s">
        <v>39</v>
      </c>
      <c r="K24" s="227"/>
      <c r="L24" s="227"/>
      <c r="M24" s="227"/>
      <c r="N24" s="227"/>
      <c r="O24" s="227"/>
      <c r="P24" s="227"/>
      <c r="Q24" s="227"/>
      <c r="R24" s="232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0"/>
      <c r="U27" s="236"/>
      <c r="V27" s="236"/>
      <c r="W27" s="236"/>
      <c r="X27" s="90"/>
      <c r="Y27" s="236"/>
      <c r="Z27" s="236"/>
      <c r="AA27" s="236"/>
      <c r="AB27" s="94"/>
      <c r="AC27" s="29"/>
      <c r="AD27" s="230" t="s">
        <v>41</v>
      </c>
      <c r="AE27" s="230"/>
      <c r="AF27" s="230"/>
      <c r="AH27" s="230" t="s">
        <v>42</v>
      </c>
      <c r="AI27" s="230"/>
      <c r="AJ27" s="230"/>
      <c r="AK27" s="34"/>
      <c r="AM27" s="29"/>
      <c r="AN27" s="230" t="s">
        <v>41</v>
      </c>
      <c r="AO27" s="230"/>
      <c r="AP27" s="230"/>
      <c r="AR27" s="230" t="s">
        <v>42</v>
      </c>
      <c r="AS27" s="230"/>
      <c r="AT27" s="230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0" t="s">
        <v>41</v>
      </c>
      <c r="C30" s="230"/>
      <c r="D30" s="230"/>
      <c r="F30" s="230" t="s">
        <v>42</v>
      </c>
      <c r="G30" s="230"/>
      <c r="H30" s="230"/>
      <c r="I30" s="34"/>
      <c r="J30" s="29"/>
      <c r="K30" s="230" t="s">
        <v>41</v>
      </c>
      <c r="L30" s="230"/>
      <c r="M30" s="230"/>
      <c r="O30" s="230" t="s">
        <v>42</v>
      </c>
      <c r="P30" s="230"/>
      <c r="Q30" s="23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7"/>
      <c r="Y34" s="90"/>
      <c r="Z34" s="90"/>
      <c r="AA34" s="90"/>
      <c r="AB34" s="90"/>
      <c r="AC34" s="29"/>
      <c r="AG34" s="225">
        <f>AF33-AJ33</f>
        <v>520.00288533333332</v>
      </c>
      <c r="AK34" s="30"/>
      <c r="AM34" s="29"/>
      <c r="AQ34" s="22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7"/>
      <c r="Y35" s="90"/>
      <c r="Z35" s="90"/>
      <c r="AA35" s="90"/>
      <c r="AB35" s="90"/>
      <c r="AC35" s="29"/>
      <c r="AG35" s="225"/>
      <c r="AK35" s="30"/>
      <c r="AM35" s="29"/>
      <c r="AQ35" s="22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5">
        <f>D36-H36</f>
        <v>260.00144333333338</v>
      </c>
      <c r="I37" s="30"/>
      <c r="J37" s="29"/>
      <c r="N37" s="22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25"/>
      <c r="I38" s="30"/>
      <c r="J38" s="29"/>
      <c r="N38" s="22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8"/>
      <c r="V40" s="238"/>
      <c r="W40" s="238"/>
      <c r="X40" s="90"/>
      <c r="Y40" s="238"/>
      <c r="Z40" s="238"/>
      <c r="AA40" s="238"/>
      <c r="AB40" s="98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2" t="s">
        <v>55</v>
      </c>
      <c r="B48" s="223"/>
      <c r="C48" s="223"/>
      <c r="D48" s="223"/>
      <c r="E48" s="223"/>
      <c r="F48" s="223"/>
      <c r="G48" s="223"/>
      <c r="H48" s="223"/>
      <c r="I48" s="224"/>
      <c r="J48" s="222" t="s">
        <v>55</v>
      </c>
      <c r="K48" s="223"/>
      <c r="L48" s="223"/>
      <c r="M48" s="223"/>
      <c r="N48" s="223"/>
      <c r="O48" s="223"/>
      <c r="P48" s="223"/>
      <c r="Q48" s="223"/>
      <c r="R48" s="224"/>
    </row>
    <row r="49" spans="1:18" ht="21">
      <c r="A49" s="231" t="s">
        <v>39</v>
      </c>
      <c r="B49" s="227"/>
      <c r="C49" s="227"/>
      <c r="D49" s="227"/>
      <c r="E49" s="227"/>
      <c r="F49" s="227"/>
      <c r="G49" s="227"/>
      <c r="H49" s="227"/>
      <c r="I49" s="232"/>
      <c r="J49" s="231" t="s">
        <v>39</v>
      </c>
      <c r="K49" s="227"/>
      <c r="L49" s="227"/>
      <c r="M49" s="227"/>
      <c r="N49" s="227"/>
      <c r="O49" s="227"/>
      <c r="P49" s="227"/>
      <c r="Q49" s="227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0" t="s">
        <v>41</v>
      </c>
      <c r="C55" s="230"/>
      <c r="D55" s="230"/>
      <c r="F55" s="230" t="s">
        <v>42</v>
      </c>
      <c r="G55" s="230"/>
      <c r="H55" s="230"/>
      <c r="I55" s="34"/>
      <c r="J55" s="29"/>
      <c r="K55" s="230" t="s">
        <v>41</v>
      </c>
      <c r="L55" s="230"/>
      <c r="M55" s="230"/>
      <c r="O55" s="230" t="s">
        <v>42</v>
      </c>
      <c r="P55" s="230"/>
      <c r="Q55" s="230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5">
        <f>D61-H61</f>
        <v>260.00310933333338</v>
      </c>
      <c r="I62" s="30"/>
      <c r="J62" s="29"/>
      <c r="N62" s="225">
        <f>M61-Q61</f>
        <v>241.23750000000001</v>
      </c>
      <c r="R62" s="30"/>
    </row>
    <row r="63" spans="1:18">
      <c r="A63" s="29"/>
      <c r="E63" s="225"/>
      <c r="I63" s="30"/>
      <c r="J63" s="29"/>
      <c r="N63" s="22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2" t="s">
        <v>55</v>
      </c>
      <c r="B71" s="223"/>
      <c r="C71" s="223"/>
      <c r="D71" s="223"/>
      <c r="E71" s="223"/>
      <c r="F71" s="223"/>
      <c r="G71" s="223"/>
      <c r="H71" s="223"/>
      <c r="I71" s="224"/>
      <c r="J71" s="222" t="s">
        <v>55</v>
      </c>
      <c r="K71" s="223"/>
      <c r="L71" s="223"/>
      <c r="M71" s="223"/>
      <c r="N71" s="223"/>
      <c r="O71" s="223"/>
      <c r="P71" s="223"/>
      <c r="Q71" s="223"/>
      <c r="R71" s="224"/>
    </row>
    <row r="72" spans="1:18" ht="21">
      <c r="A72" s="231" t="s">
        <v>39</v>
      </c>
      <c r="B72" s="227"/>
      <c r="C72" s="227"/>
      <c r="D72" s="227"/>
      <c r="E72" s="227"/>
      <c r="F72" s="227"/>
      <c r="G72" s="227"/>
      <c r="H72" s="227"/>
      <c r="I72" s="232"/>
      <c r="J72" s="231" t="s">
        <v>39</v>
      </c>
      <c r="K72" s="227"/>
      <c r="L72" s="227"/>
      <c r="M72" s="227"/>
      <c r="N72" s="227"/>
      <c r="O72" s="227"/>
      <c r="P72" s="227"/>
      <c r="Q72" s="227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0" t="s">
        <v>41</v>
      </c>
      <c r="C78" s="230"/>
      <c r="D78" s="230"/>
      <c r="F78" s="230" t="s">
        <v>42</v>
      </c>
      <c r="G78" s="230"/>
      <c r="H78" s="230"/>
      <c r="I78" s="34"/>
      <c r="J78" s="29"/>
      <c r="K78" s="230" t="s">
        <v>41</v>
      </c>
      <c r="L78" s="230"/>
      <c r="M78" s="230"/>
      <c r="O78" s="230" t="s">
        <v>42</v>
      </c>
      <c r="P78" s="230"/>
      <c r="Q78" s="230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5">
        <f>D84-H84</f>
        <v>241.23750000000001</v>
      </c>
      <c r="I85" s="30"/>
      <c r="J85" s="29"/>
      <c r="N85" s="225">
        <f>M84-Q84</f>
        <v>241.23750000000001</v>
      </c>
      <c r="R85" s="30"/>
    </row>
    <row r="86" spans="1:18">
      <c r="A86" s="29"/>
      <c r="E86" s="225"/>
      <c r="I86" s="30"/>
      <c r="J86" s="29"/>
      <c r="N86" s="22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2" t="s">
        <v>55</v>
      </c>
      <c r="B94" s="223"/>
      <c r="C94" s="223"/>
      <c r="D94" s="223"/>
      <c r="E94" s="223"/>
      <c r="F94" s="223"/>
      <c r="G94" s="223"/>
      <c r="H94" s="223"/>
      <c r="I94" s="224"/>
      <c r="J94" s="222" t="s">
        <v>55</v>
      </c>
      <c r="K94" s="223"/>
      <c r="L94" s="223"/>
      <c r="M94" s="223"/>
      <c r="N94" s="223"/>
      <c r="O94" s="223"/>
      <c r="P94" s="223"/>
      <c r="Q94" s="223"/>
      <c r="R94" s="224"/>
    </row>
    <row r="95" spans="1:18" ht="21">
      <c r="A95" s="231" t="s">
        <v>39</v>
      </c>
      <c r="B95" s="227"/>
      <c r="C95" s="227"/>
      <c r="D95" s="227"/>
      <c r="E95" s="227"/>
      <c r="F95" s="227"/>
      <c r="G95" s="227"/>
      <c r="H95" s="227"/>
      <c r="I95" s="232"/>
      <c r="J95" s="231" t="s">
        <v>39</v>
      </c>
      <c r="K95" s="227"/>
      <c r="L95" s="227"/>
      <c r="M95" s="227"/>
      <c r="N95" s="227"/>
      <c r="O95" s="227"/>
      <c r="P95" s="227"/>
      <c r="Q95" s="227"/>
      <c r="R95" s="232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6">
        <v>1720145711</v>
      </c>
      <c r="D98" s="226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0" t="s">
        <v>41</v>
      </c>
      <c r="C101" s="230"/>
      <c r="D101" s="230"/>
      <c r="F101" s="230" t="s">
        <v>42</v>
      </c>
      <c r="G101" s="230"/>
      <c r="H101" s="230"/>
      <c r="I101" s="34"/>
      <c r="J101" s="29"/>
      <c r="K101" s="230" t="s">
        <v>41</v>
      </c>
      <c r="L101" s="230"/>
      <c r="M101" s="230"/>
      <c r="O101" s="230" t="s">
        <v>42</v>
      </c>
      <c r="P101" s="230"/>
      <c r="Q101" s="23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25">
        <f>D107-H107</f>
        <v>241.23750000000001</v>
      </c>
      <c r="I108" s="30"/>
      <c r="J108" s="29"/>
      <c r="N108" s="225">
        <f>M107-Q107</f>
        <v>519.96</v>
      </c>
      <c r="R108" s="30"/>
    </row>
    <row r="109" spans="1:18">
      <c r="A109" s="29"/>
      <c r="E109" s="225"/>
      <c r="I109" s="30"/>
      <c r="J109" s="29"/>
      <c r="N109" s="225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3" t="s">
        <v>53</v>
      </c>
      <c r="C113" s="233"/>
      <c r="D113" s="233"/>
      <c r="F113" s="233" t="s">
        <v>54</v>
      </c>
      <c r="G113" s="233"/>
      <c r="H113" s="233"/>
      <c r="I113" s="36"/>
      <c r="J113" s="29"/>
      <c r="K113" s="233" t="s">
        <v>53</v>
      </c>
      <c r="L113" s="233"/>
      <c r="M113" s="233"/>
      <c r="O113" s="233" t="s">
        <v>54</v>
      </c>
      <c r="P113" s="233"/>
      <c r="Q113" s="233"/>
      <c r="R113" s="36"/>
    </row>
    <row r="114" spans="1:18" ht="26.25">
      <c r="B114" s="83"/>
      <c r="C114" s="83"/>
      <c r="D114" s="223" t="s">
        <v>55</v>
      </c>
      <c r="E114" s="223"/>
      <c r="F114" s="223"/>
      <c r="G114" s="83"/>
      <c r="H114" s="83"/>
      <c r="I114" s="84"/>
      <c r="K114" s="83"/>
      <c r="L114" s="83"/>
      <c r="M114" s="223" t="s">
        <v>55</v>
      </c>
      <c r="N114" s="223"/>
      <c r="O114" s="223"/>
      <c r="P114" s="83"/>
      <c r="Q114" s="83"/>
      <c r="R114" s="84"/>
    </row>
    <row r="115" spans="1:18" ht="21">
      <c r="B115" s="43"/>
      <c r="C115" s="43"/>
      <c r="D115" s="227" t="s">
        <v>39</v>
      </c>
      <c r="E115" s="227"/>
      <c r="F115" s="227"/>
      <c r="G115" s="43"/>
      <c r="H115" s="43"/>
      <c r="I115" s="44"/>
      <c r="K115" s="43"/>
      <c r="L115" s="43"/>
      <c r="M115" s="227" t="s">
        <v>39</v>
      </c>
      <c r="N115" s="227"/>
      <c r="O115" s="22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8" t="s">
        <v>716</v>
      </c>
      <c r="H117" s="228"/>
      <c r="I117" s="28"/>
      <c r="J117" s="29"/>
      <c r="K117" s="1" t="s">
        <v>56</v>
      </c>
      <c r="L117" t="s">
        <v>1008</v>
      </c>
      <c r="O117" t="s">
        <v>59</v>
      </c>
      <c r="P117" s="228" t="s">
        <v>716</v>
      </c>
      <c r="Q117" s="228"/>
      <c r="R117" s="28"/>
    </row>
    <row r="118" spans="1:18" ht="15.75">
      <c r="A118" s="29"/>
      <c r="B118" s="1" t="s">
        <v>57</v>
      </c>
      <c r="C118" s="226">
        <v>1721244075</v>
      </c>
      <c r="D118" s="226"/>
      <c r="F118" s="229" t="s">
        <v>729</v>
      </c>
      <c r="G118" s="229"/>
      <c r="H118">
        <v>225.02</v>
      </c>
      <c r="I118" s="28"/>
      <c r="J118" s="29"/>
      <c r="K118" s="1" t="s">
        <v>57</v>
      </c>
      <c r="L118">
        <v>924011786</v>
      </c>
      <c r="O118" s="229" t="s">
        <v>729</v>
      </c>
      <c r="P118" s="229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0" t="s">
        <v>41</v>
      </c>
      <c r="C121" s="230"/>
      <c r="D121" s="230"/>
      <c r="F121" s="230" t="s">
        <v>42</v>
      </c>
      <c r="G121" s="230"/>
      <c r="H121" s="230"/>
      <c r="I121" s="34"/>
      <c r="J121" s="29"/>
      <c r="K121" s="230" t="s">
        <v>41</v>
      </c>
      <c r="L121" s="230"/>
      <c r="M121" s="230"/>
      <c r="O121" s="230" t="s">
        <v>730</v>
      </c>
      <c r="P121" s="230"/>
      <c r="Q121" s="230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4" t="s">
        <v>50</v>
      </c>
      <c r="C127" s="234"/>
      <c r="D127" s="42">
        <f>SUM(D122:D126)</f>
        <v>262.52333333333337</v>
      </c>
      <c r="F127" s="234" t="s">
        <v>51</v>
      </c>
      <c r="G127" s="234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34" t="s">
        <v>51</v>
      </c>
      <c r="P127" s="234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3" t="s">
        <v>55</v>
      </c>
      <c r="E137" s="223"/>
      <c r="F137" s="223"/>
      <c r="G137" s="83"/>
      <c r="H137" s="83"/>
      <c r="I137" s="84"/>
      <c r="K137" s="83"/>
      <c r="L137" s="83"/>
      <c r="M137" s="223" t="s">
        <v>55</v>
      </c>
      <c r="N137" s="223"/>
      <c r="O137" s="223"/>
      <c r="P137" s="83"/>
      <c r="Q137" s="83"/>
      <c r="R137" s="84"/>
    </row>
    <row r="138" spans="1:18" ht="21">
      <c r="B138" s="43"/>
      <c r="C138" s="43"/>
      <c r="D138" s="227" t="s">
        <v>39</v>
      </c>
      <c r="E138" s="227"/>
      <c r="F138" s="227"/>
      <c r="G138" s="43"/>
      <c r="H138" s="43"/>
      <c r="I138" s="44"/>
      <c r="K138" s="43"/>
      <c r="L138" s="43"/>
      <c r="M138" s="227" t="s">
        <v>39</v>
      </c>
      <c r="N138" s="227"/>
      <c r="O138" s="22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8" t="s">
        <v>716</v>
      </c>
      <c r="H140" s="228"/>
      <c r="I140" s="28"/>
      <c r="K140" s="1" t="s">
        <v>56</v>
      </c>
      <c r="L140" t="s">
        <v>1124</v>
      </c>
      <c r="O140" t="s">
        <v>59</v>
      </c>
      <c r="P140" s="228" t="s">
        <v>716</v>
      </c>
      <c r="Q140" s="228"/>
      <c r="R140" s="28"/>
    </row>
    <row r="141" spans="1:18" ht="15.75">
      <c r="B141" s="1" t="s">
        <v>57</v>
      </c>
      <c r="C141" s="226">
        <v>1716325822</v>
      </c>
      <c r="D141" s="226"/>
      <c r="F141" s="229" t="s">
        <v>729</v>
      </c>
      <c r="G141" s="229"/>
      <c r="H141">
        <v>450.04</v>
      </c>
      <c r="I141" s="28"/>
      <c r="K141" s="1" t="s">
        <v>57</v>
      </c>
      <c r="L141" s="226">
        <v>1716325822</v>
      </c>
      <c r="M141" s="226"/>
      <c r="O141" s="229" t="s">
        <v>729</v>
      </c>
      <c r="P141" s="229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0" t="s">
        <v>41</v>
      </c>
      <c r="C144" s="230"/>
      <c r="D144" s="230"/>
      <c r="F144" s="230" t="s">
        <v>42</v>
      </c>
      <c r="G144" s="230"/>
      <c r="H144" s="230"/>
      <c r="I144" s="34"/>
      <c r="K144" s="230" t="s">
        <v>41</v>
      </c>
      <c r="L144" s="230"/>
      <c r="M144" s="230"/>
      <c r="O144" s="230" t="s">
        <v>42</v>
      </c>
      <c r="P144" s="230"/>
      <c r="Q144" s="230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4" t="s">
        <v>50</v>
      </c>
      <c r="C150" s="234"/>
      <c r="D150" s="42">
        <f>SUM(D145:D149)</f>
        <v>562.53499866666675</v>
      </c>
      <c r="F150" s="234" t="s">
        <v>51</v>
      </c>
      <c r="G150" s="234"/>
      <c r="H150" s="42">
        <f>SUM(H145:H149)</f>
        <v>42.528779999999998</v>
      </c>
      <c r="I150" s="35"/>
      <c r="K150" s="234" t="s">
        <v>50</v>
      </c>
      <c r="L150" s="234"/>
      <c r="M150" s="42">
        <f>SUM(M145:M149)</f>
        <v>262.52333333333337</v>
      </c>
      <c r="O150" s="234" t="s">
        <v>51</v>
      </c>
      <c r="P150" s="234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6" t="s">
        <v>112</v>
      </c>
      <c r="E1" s="226"/>
      <c r="F1" s="226"/>
      <c r="N1" s="226" t="s">
        <v>112</v>
      </c>
      <c r="O1" s="226"/>
      <c r="P1" s="22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2023-10-02T16:51:27Z</cp:lastPrinted>
  <dcterms:created xsi:type="dcterms:W3CDTF">2022-12-25T20:52:30Z</dcterms:created>
  <dcterms:modified xsi:type="dcterms:W3CDTF">2023-10-04T20:11:29Z</dcterms:modified>
</cp:coreProperties>
</file>