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81B6219-020D-4391-89E9-817034885DD3}" xr6:coauthVersionLast="47" xr6:coauthVersionMax="47" xr10:uidLastSave="{00000000-0000-0000-0000-000000000000}"/>
  <bookViews>
    <workbookView xWindow="-120" yWindow="-120" windowWidth="20730" windowHeight="11040" tabRatio="565" firstSheet="3" activeTab="3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04" i="9" l="1"/>
  <c r="Y414" i="9" l="1"/>
  <c r="Y505" i="8"/>
  <c r="Y464" i="13"/>
  <c r="Y491" i="22"/>
  <c r="Y502" i="1"/>
  <c r="Y476" i="5" l="1"/>
  <c r="H507" i="6" l="1"/>
  <c r="C486" i="6" s="1"/>
  <c r="H526" i="1" l="1"/>
  <c r="C503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J7" i="21"/>
  <c r="E55" i="21"/>
  <c r="E44" i="21"/>
  <c r="E36" i="21"/>
  <c r="E30" i="21"/>
  <c r="E22" i="21"/>
  <c r="AN448" i="2" l="1"/>
  <c r="Y445" i="2" s="1"/>
  <c r="C464" i="19"/>
  <c r="N15" i="12"/>
  <c r="N14" i="12"/>
  <c r="N13" i="12"/>
  <c r="N16" i="12" s="1"/>
  <c r="R11" i="12"/>
  <c r="R16" i="12" s="1"/>
  <c r="D61" i="12"/>
  <c r="D62" i="12"/>
  <c r="H421" i="2"/>
  <c r="Y391" i="5"/>
  <c r="AM432" i="6"/>
  <c r="AM406" i="5"/>
  <c r="AM412" i="4"/>
  <c r="AM404" i="13"/>
  <c r="AM429" i="22"/>
  <c r="AM433" i="3"/>
  <c r="AM417" i="2"/>
  <c r="O17" i="12" l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65" i="22"/>
  <c r="AN1067" i="22"/>
  <c r="Y1059" i="22" s="1"/>
  <c r="R1067" i="22"/>
  <c r="C1059" i="22" s="1"/>
  <c r="AD1065" i="22"/>
  <c r="Y1050" i="22" s="1"/>
  <c r="C1050" i="22"/>
  <c r="H1020" i="22"/>
  <c r="C1005" i="22" s="1"/>
  <c r="AN1022" i="22"/>
  <c r="Y1013" i="22" s="1"/>
  <c r="R1022" i="22"/>
  <c r="C1013" i="22" s="1"/>
  <c r="AD1020" i="22"/>
  <c r="B1012" i="22"/>
  <c r="Y1005" i="22"/>
  <c r="H972" i="22"/>
  <c r="C957" i="22" s="1"/>
  <c r="AN974" i="22"/>
  <c r="Y966" i="22" s="1"/>
  <c r="R974" i="22"/>
  <c r="C966" i="22" s="1"/>
  <c r="AD972" i="22"/>
  <c r="Y957" i="22" s="1"/>
  <c r="H927" i="22"/>
  <c r="C912" i="22" s="1"/>
  <c r="AN929" i="22"/>
  <c r="Y920" i="22" s="1"/>
  <c r="R929" i="22"/>
  <c r="C920" i="22" s="1"/>
  <c r="AD927" i="22"/>
  <c r="Y912" i="22" s="1"/>
  <c r="B919" i="22"/>
  <c r="H878" i="22"/>
  <c r="C863" i="22" s="1"/>
  <c r="AN880" i="22"/>
  <c r="Y872" i="22" s="1"/>
  <c r="R880" i="22"/>
  <c r="C872" i="22" s="1"/>
  <c r="AD878" i="22"/>
  <c r="Y863" i="22" s="1"/>
  <c r="H833" i="22"/>
  <c r="C818" i="22" s="1"/>
  <c r="AN835" i="22"/>
  <c r="Y826" i="22" s="1"/>
  <c r="R835" i="22"/>
  <c r="C826" i="22" s="1"/>
  <c r="AD833" i="22"/>
  <c r="Y818" i="22" s="1"/>
  <c r="B825" i="22"/>
  <c r="H785" i="22"/>
  <c r="C770" i="22" s="1"/>
  <c r="AN787" i="22"/>
  <c r="Y779" i="22" s="1"/>
  <c r="R787" i="22"/>
  <c r="C779" i="22" s="1"/>
  <c r="AD785" i="22"/>
  <c r="Y770" i="22" s="1"/>
  <c r="H740" i="22"/>
  <c r="C725" i="22" s="1"/>
  <c r="AN742" i="22"/>
  <c r="Y733" i="22" s="1"/>
  <c r="R742" i="22"/>
  <c r="C733" i="22" s="1"/>
  <c r="AD740" i="22"/>
  <c r="Y725" i="22" s="1"/>
  <c r="B732" i="22"/>
  <c r="H692" i="22"/>
  <c r="C677" i="22" s="1"/>
  <c r="AN694" i="22"/>
  <c r="Y686" i="22" s="1"/>
  <c r="R694" i="22"/>
  <c r="C686" i="22" s="1"/>
  <c r="AD692" i="22"/>
  <c r="Y677" i="22" s="1"/>
  <c r="H647" i="22"/>
  <c r="C632" i="22" s="1"/>
  <c r="AN649" i="22"/>
  <c r="Y640" i="22" s="1"/>
  <c r="R649" i="22"/>
  <c r="C640" i="22" s="1"/>
  <c r="AD647" i="22"/>
  <c r="Y632" i="22" s="1"/>
  <c r="B639" i="22"/>
  <c r="H599" i="22"/>
  <c r="C584" i="22" s="1"/>
  <c r="AN601" i="22"/>
  <c r="Y593" i="22" s="1"/>
  <c r="R601" i="22"/>
  <c r="C593" i="22" s="1"/>
  <c r="AD599" i="22"/>
  <c r="Y584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62" i="22" s="1"/>
  <c r="X14" i="22"/>
  <c r="D155" i="12"/>
  <c r="D154" i="12"/>
  <c r="H152" i="12"/>
  <c r="H157" i="12" s="1"/>
  <c r="B60" i="22" l="1"/>
  <c r="Y62" i="22"/>
  <c r="Y81" i="22" s="1"/>
  <c r="Y57" i="22" s="1"/>
  <c r="Y58" i="22" s="1"/>
  <c r="X59" i="22" s="1"/>
  <c r="D157" i="12"/>
  <c r="E15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B158" i="22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N108" i="12"/>
  <c r="D108" i="12"/>
  <c r="N107" i="12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N110" i="12" l="1"/>
  <c r="Y420" i="22"/>
  <c r="X421" i="22" s="1"/>
  <c r="E111" i="12"/>
  <c r="O111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R59" i="12"/>
  <c r="C496" i="22" l="1"/>
  <c r="Y53" i="8"/>
  <c r="AD69" i="8"/>
  <c r="Y54" i="8" s="1"/>
  <c r="X500" i="22" l="1"/>
  <c r="Y500" i="22"/>
  <c r="Y512" i="22" s="1"/>
  <c r="Y495" i="22" s="1"/>
  <c r="Y496" i="22" s="1"/>
  <c r="B498" i="22"/>
  <c r="X497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5" i="22" s="1"/>
  <c r="C542" i="22" s="1"/>
  <c r="C538" i="22"/>
  <c r="C541" i="22" s="1"/>
  <c r="C543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83" i="22" l="1"/>
  <c r="C586" i="22" s="1"/>
  <c r="Y546" i="22"/>
  <c r="Y565" i="22" s="1"/>
  <c r="Y542" i="22" s="1"/>
  <c r="X546" i="22"/>
  <c r="Y538" i="22"/>
  <c r="Y541" i="22" s="1"/>
  <c r="Y543" i="22" s="1"/>
  <c r="B592" i="22" s="1"/>
  <c r="B544" i="22"/>
  <c r="Y13" i="19"/>
  <c r="C62" i="19" s="1"/>
  <c r="C81" i="19" s="1"/>
  <c r="C57" i="19" s="1"/>
  <c r="C58" i="19" s="1"/>
  <c r="X14" i="19"/>
  <c r="Y53" i="3"/>
  <c r="C592" i="22" l="1"/>
  <c r="C611" i="22" s="1"/>
  <c r="C587" i="22" s="1"/>
  <c r="C588" i="22" s="1"/>
  <c r="X592" i="22" s="1"/>
  <c r="X544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90" i="22" l="1"/>
  <c r="Y592" i="22"/>
  <c r="Y611" i="22" s="1"/>
  <c r="Y587" i="22" s="1"/>
  <c r="Y583" i="22"/>
  <c r="C639" i="22" s="1"/>
  <c r="C658" i="22" s="1"/>
  <c r="C635" i="22" s="1"/>
  <c r="C11" i="16"/>
  <c r="Y56" i="16"/>
  <c r="C114" i="19"/>
  <c r="C133" i="19" s="1"/>
  <c r="C110" i="19" s="1"/>
  <c r="C106" i="19"/>
  <c r="C109" i="19" s="1"/>
  <c r="C111" i="19" s="1"/>
  <c r="X59" i="19"/>
  <c r="Y11" i="16"/>
  <c r="C56" i="16"/>
  <c r="C13" i="16"/>
  <c r="Y586" i="22" l="1"/>
  <c r="Y588" i="22" s="1"/>
  <c r="X589" i="22" s="1"/>
  <c r="C631" i="22"/>
  <c r="C634" i="22" s="1"/>
  <c r="C636" i="22" s="1"/>
  <c r="X639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31" i="22" l="1"/>
  <c r="Y634" i="22" s="1"/>
  <c r="C676" i="22"/>
  <c r="C679" i="22" s="1"/>
  <c r="Y639" i="22"/>
  <c r="Y658" i="22" s="1"/>
  <c r="Y635" i="22" s="1"/>
  <c r="B637" i="22"/>
  <c r="Y111" i="19"/>
  <c r="B160" i="19" s="1"/>
  <c r="C62" i="16"/>
  <c r="C81" i="16" s="1"/>
  <c r="C57" i="16" s="1"/>
  <c r="C58" i="16" s="1"/>
  <c r="B62" i="16"/>
  <c r="X14" i="16"/>
  <c r="Y636" i="22" l="1"/>
  <c r="C685" i="22" s="1"/>
  <c r="C704" i="22" s="1"/>
  <c r="C680" i="22" s="1"/>
  <c r="C681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X637" i="22" l="1"/>
  <c r="B685" i="22"/>
  <c r="Y160" i="19"/>
  <c r="Y179" i="19" s="1"/>
  <c r="Y155" i="19" s="1"/>
  <c r="Y156" i="19" s="1"/>
  <c r="X157" i="19" s="1"/>
  <c r="B158" i="19"/>
  <c r="Y685" i="22"/>
  <c r="Y704" i="22" s="1"/>
  <c r="Y680" i="22" s="1"/>
  <c r="B682" i="22"/>
  <c r="Y676" i="22"/>
  <c r="X685" i="22"/>
  <c r="C114" i="16"/>
  <c r="C133" i="16" s="1"/>
  <c r="C110" i="16" s="1"/>
  <c r="C106" i="16"/>
  <c r="C109" i="16" s="1"/>
  <c r="X59" i="16"/>
  <c r="C200" i="19" l="1"/>
  <c r="C203" i="19" s="1"/>
  <c r="C208" i="19"/>
  <c r="C227" i="19" s="1"/>
  <c r="C204" i="19" s="1"/>
  <c r="C205" i="19" s="1"/>
  <c r="C732" i="22"/>
  <c r="C751" i="22" s="1"/>
  <c r="C728" i="22" s="1"/>
  <c r="Y679" i="22"/>
  <c r="Y681" i="22" s="1"/>
  <c r="C111" i="16"/>
  <c r="Y114" i="16" s="1"/>
  <c r="Y133" i="16" s="1"/>
  <c r="Y110" i="16" s="1"/>
  <c r="C724" i="22" l="1"/>
  <c r="C727" i="22" s="1"/>
  <c r="C729" i="22" s="1"/>
  <c r="X682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2" i="22" l="1"/>
  <c r="Y751" i="22" s="1"/>
  <c r="Y728" i="22" s="1"/>
  <c r="Y724" i="22"/>
  <c r="Y727" i="22" s="1"/>
  <c r="C769" i="22"/>
  <c r="C772" i="22" s="1"/>
  <c r="X732" i="22"/>
  <c r="B730" i="22"/>
  <c r="Y205" i="19"/>
  <c r="B254" i="19" s="1"/>
  <c r="C156" i="16"/>
  <c r="Y160" i="16" s="1"/>
  <c r="Y179" i="16" s="1"/>
  <c r="Y155" i="16" s="1"/>
  <c r="B160" i="16"/>
  <c r="X112" i="16"/>
  <c r="Y729" i="22" l="1"/>
  <c r="C778" i="22" s="1"/>
  <c r="C797" i="22" s="1"/>
  <c r="C773" i="22" s="1"/>
  <c r="C774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0" i="22" l="1"/>
  <c r="B778" i="22"/>
  <c r="Y778" i="22"/>
  <c r="Y797" i="22" s="1"/>
  <c r="Y773" i="22" s="1"/>
  <c r="B776" i="22"/>
  <c r="Y769" i="22"/>
  <c r="X778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5" i="22" l="1"/>
  <c r="C844" i="22" s="1"/>
  <c r="C821" i="22" s="1"/>
  <c r="Y772" i="22"/>
  <c r="Y77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7" i="22" l="1"/>
  <c r="C820" i="22" s="1"/>
  <c r="C822" i="22" s="1"/>
  <c r="X775" i="22"/>
  <c r="C337" i="19"/>
  <c r="C340" i="19" s="1"/>
  <c r="X300" i="19"/>
  <c r="B298" i="19"/>
  <c r="Y300" i="19"/>
  <c r="Y319" i="19" s="1"/>
  <c r="Y296" i="19" s="1"/>
  <c r="Y292" i="19"/>
  <c r="Y295" i="19" s="1"/>
  <c r="Y205" i="16"/>
  <c r="Y825" i="22" l="1"/>
  <c r="Y844" i="22" s="1"/>
  <c r="Y821" i="22" s="1"/>
  <c r="Y817" i="22"/>
  <c r="Y820" i="22" s="1"/>
  <c r="C862" i="22"/>
  <c r="C865" i="22" s="1"/>
  <c r="X825" i="22"/>
  <c r="B823" i="22"/>
  <c r="Y297" i="19"/>
  <c r="B346" i="19" s="1"/>
  <c r="B254" i="16"/>
  <c r="C254" i="16"/>
  <c r="C273" i="16" s="1"/>
  <c r="C249" i="16" s="1"/>
  <c r="C250" i="16" s="1"/>
  <c r="Y245" i="16" s="1"/>
  <c r="X206" i="16"/>
  <c r="Y822" i="22" l="1"/>
  <c r="C871" i="22" s="1"/>
  <c r="C890" i="22" s="1"/>
  <c r="C866" i="22" s="1"/>
  <c r="C867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23" i="22" l="1"/>
  <c r="B871" i="22"/>
  <c r="Y871" i="22"/>
  <c r="Y890" i="22" s="1"/>
  <c r="Y866" i="22" s="1"/>
  <c r="B869" i="22"/>
  <c r="Y862" i="22"/>
  <c r="Y865" i="22" s="1"/>
  <c r="X871" i="22"/>
  <c r="Y250" i="16"/>
  <c r="C292" i="16" s="1"/>
  <c r="C295" i="16" s="1"/>
  <c r="B344" i="19"/>
  <c r="X346" i="19"/>
  <c r="C387" i="19"/>
  <c r="C401" i="19" s="1"/>
  <c r="C383" i="19" s="1"/>
  <c r="Y867" i="22" l="1"/>
  <c r="C919" i="22" s="1"/>
  <c r="C938" i="22" s="1"/>
  <c r="C915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8" i="22" l="1"/>
  <c r="C911" i="22"/>
  <c r="C914" i="22" s="1"/>
  <c r="C916" i="22" s="1"/>
  <c r="Y919" i="22" s="1"/>
  <c r="Y938" i="22" s="1"/>
  <c r="Y915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9" i="22" l="1"/>
  <c r="Y911" i="22"/>
  <c r="Y914" i="22" s="1"/>
  <c r="Y916" i="22" s="1"/>
  <c r="C965" i="22" s="1"/>
  <c r="C984" i="22" s="1"/>
  <c r="C960" i="22" s="1"/>
  <c r="B917" i="22"/>
  <c r="C956" i="22"/>
  <c r="C959" i="22" s="1"/>
  <c r="Y384" i="19"/>
  <c r="B428" i="19" s="1"/>
  <c r="Y297" i="16"/>
  <c r="C337" i="16" s="1"/>
  <c r="C340" i="16" s="1"/>
  <c r="X917" i="22" l="1"/>
  <c r="C961" i="22"/>
  <c r="B963" i="22" s="1"/>
  <c r="B965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5" i="22" l="1"/>
  <c r="Y984" i="22" s="1"/>
  <c r="Y960" i="22" s="1"/>
  <c r="Y956" i="22"/>
  <c r="Y959" i="22" s="1"/>
  <c r="X965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61" i="22" l="1"/>
  <c r="C1004" i="22" s="1"/>
  <c r="C1007" i="22" s="1"/>
  <c r="C1012" i="22"/>
  <c r="C1031" i="22" s="1"/>
  <c r="C1008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62" i="22" l="1"/>
  <c r="C1009" i="22"/>
  <c r="Y1012" i="22" s="1"/>
  <c r="Y1031" i="22" s="1"/>
  <c r="Y100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10" i="22" l="1"/>
  <c r="C1049" i="22"/>
  <c r="C1052" i="22" s="1"/>
  <c r="Y1004" i="22"/>
  <c r="Y1007" i="22" s="1"/>
  <c r="Y1009" i="22" s="1"/>
  <c r="C1058" i="22" s="1"/>
  <c r="C1077" i="22" s="1"/>
  <c r="C1053" i="22" s="1"/>
  <c r="X101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54" i="22" l="1"/>
  <c r="X1010" i="22"/>
  <c r="B1058" i="22"/>
  <c r="Y1058" i="22"/>
  <c r="Y1077" i="22" s="1"/>
  <c r="Y1053" i="22" s="1"/>
  <c r="B1056" i="22"/>
  <c r="Y1049" i="22"/>
  <c r="Y1052" i="22" s="1"/>
  <c r="X1058" i="22"/>
  <c r="C518" i="19"/>
  <c r="C537" i="19" s="1"/>
  <c r="C513" i="19" s="1"/>
  <c r="C514" i="19" s="1"/>
  <c r="Y518" i="19" s="1"/>
  <c r="Y537" i="19" s="1"/>
  <c r="Y513" i="19" s="1"/>
  <c r="X470" i="19"/>
  <c r="Y390" i="16"/>
  <c r="Y1054" i="22" l="1"/>
  <c r="X105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 s="1"/>
  <c r="C659" i="19" s="1"/>
  <c r="C661" i="19" s="1"/>
  <c r="B528" i="16"/>
  <c r="C528" i="16"/>
  <c r="C547" i="16" s="1"/>
  <c r="C523" i="16" s="1"/>
  <c r="C524" i="16" s="1"/>
  <c r="X480" i="16"/>
  <c r="X614" i="19" l="1"/>
  <c r="Y664" i="19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17" i="13"/>
  <c r="Y1009" i="13" s="1"/>
  <c r="R1017" i="13"/>
  <c r="C1009" i="13" s="1"/>
  <c r="AD1015" i="13"/>
  <c r="Y1000" i="13" s="1"/>
  <c r="H1015" i="13"/>
  <c r="C1000" i="13" s="1"/>
  <c r="AN972" i="13"/>
  <c r="Y963" i="13" s="1"/>
  <c r="R972" i="13"/>
  <c r="C963" i="13" s="1"/>
  <c r="AD970" i="13"/>
  <c r="Y955" i="13" s="1"/>
  <c r="H970" i="13"/>
  <c r="C955" i="13" s="1"/>
  <c r="B962" i="13"/>
  <c r="AN924" i="13"/>
  <c r="Y916" i="13" s="1"/>
  <c r="R924" i="13"/>
  <c r="C916" i="13" s="1"/>
  <c r="AD922" i="13"/>
  <c r="Y907" i="13" s="1"/>
  <c r="H922" i="13"/>
  <c r="C907" i="13" s="1"/>
  <c r="AN879" i="13"/>
  <c r="Y870" i="13" s="1"/>
  <c r="R879" i="13"/>
  <c r="C870" i="13" s="1"/>
  <c r="AD877" i="13"/>
  <c r="Y862" i="13" s="1"/>
  <c r="H877" i="13"/>
  <c r="C862" i="13" s="1"/>
  <c r="B869" i="13"/>
  <c r="AN830" i="13"/>
  <c r="Y822" i="13" s="1"/>
  <c r="R830" i="13"/>
  <c r="C822" i="13" s="1"/>
  <c r="AD828" i="13"/>
  <c r="Y813" i="13" s="1"/>
  <c r="H828" i="13"/>
  <c r="C813" i="13" s="1"/>
  <c r="AN785" i="13"/>
  <c r="Y776" i="13" s="1"/>
  <c r="R785" i="13"/>
  <c r="C776" i="13" s="1"/>
  <c r="AD783" i="13"/>
  <c r="Y768" i="13" s="1"/>
  <c r="H783" i="13"/>
  <c r="C768" i="13" s="1"/>
  <c r="B775" i="13"/>
  <c r="AN737" i="13"/>
  <c r="Y729" i="13" s="1"/>
  <c r="R737" i="13"/>
  <c r="C729" i="13" s="1"/>
  <c r="AD735" i="13"/>
  <c r="Y720" i="13" s="1"/>
  <c r="H735" i="13"/>
  <c r="C720" i="13" s="1"/>
  <c r="AN692" i="13"/>
  <c r="Y683" i="13" s="1"/>
  <c r="R692" i="13"/>
  <c r="C683" i="13" s="1"/>
  <c r="AD690" i="13"/>
  <c r="Y675" i="13" s="1"/>
  <c r="H690" i="13"/>
  <c r="C675" i="13" s="1"/>
  <c r="B682" i="13"/>
  <c r="AN644" i="13"/>
  <c r="Y636" i="13" s="1"/>
  <c r="R644" i="13"/>
  <c r="C636" i="13" s="1"/>
  <c r="AD642" i="13"/>
  <c r="Y627" i="13" s="1"/>
  <c r="H642" i="13"/>
  <c r="C627" i="13" s="1"/>
  <c r="AN599" i="13"/>
  <c r="Y590" i="13" s="1"/>
  <c r="R599" i="13"/>
  <c r="C590" i="13" s="1"/>
  <c r="AD597" i="13"/>
  <c r="Y582" i="13" s="1"/>
  <c r="H597" i="13"/>
  <c r="C582" i="13" s="1"/>
  <c r="B589" i="13"/>
  <c r="AN560" i="13"/>
  <c r="Y552" i="13" s="1"/>
  <c r="R560" i="13"/>
  <c r="C552" i="13" s="1"/>
  <c r="AD558" i="13"/>
  <c r="Y543" i="13" s="1"/>
  <c r="H558" i="13"/>
  <c r="C543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4" i="13" s="1"/>
  <c r="C501" i="13" s="1"/>
  <c r="C497" i="13"/>
  <c r="C500" i="13" s="1"/>
  <c r="C502" i="13" s="1"/>
  <c r="Y505" i="13" s="1"/>
  <c r="Y524" i="13" s="1"/>
  <c r="Y501" i="13" s="1"/>
  <c r="X470" i="13"/>
  <c r="C542" i="13" l="1"/>
  <c r="C545" i="13" s="1"/>
  <c r="X505" i="13"/>
  <c r="B503" i="13"/>
  <c r="Y497" i="13"/>
  <c r="Y500" i="13" s="1"/>
  <c r="Y502" i="13" s="1"/>
  <c r="C551" i="13" s="1"/>
  <c r="C570" i="13" s="1"/>
  <c r="C546" i="13" s="1"/>
  <c r="C547" i="13" l="1"/>
  <c r="B549" i="13" s="1"/>
  <c r="B551" i="13"/>
  <c r="X503" i="13"/>
  <c r="Y542" i="13"/>
  <c r="X551" i="13"/>
  <c r="Y551" i="13" l="1"/>
  <c r="Y570" i="13" s="1"/>
  <c r="Y546" i="13" s="1"/>
  <c r="C589" i="13"/>
  <c r="C608" i="13" s="1"/>
  <c r="C585" i="13" s="1"/>
  <c r="Y545" i="13"/>
  <c r="Y547" i="13" l="1"/>
  <c r="X548" i="13" s="1"/>
  <c r="C581" i="13"/>
  <c r="C584" i="13" s="1"/>
  <c r="C586" i="13" s="1"/>
  <c r="Y589" i="13" l="1"/>
  <c r="Y608" i="13" s="1"/>
  <c r="Y585" i="13" s="1"/>
  <c r="B587" i="13"/>
  <c r="Y581" i="13"/>
  <c r="Y584" i="13" s="1"/>
  <c r="X589" i="13"/>
  <c r="C626" i="13"/>
  <c r="C629" i="13" s="1"/>
  <c r="Y586" i="13" l="1"/>
  <c r="C635" i="13" s="1"/>
  <c r="C654" i="13" s="1"/>
  <c r="C630" i="13" s="1"/>
  <c r="C631" i="13" s="1"/>
  <c r="B635" i="13" l="1"/>
  <c r="X587" i="13"/>
  <c r="Y635" i="13"/>
  <c r="Y654" i="13" s="1"/>
  <c r="Y630" i="13" s="1"/>
  <c r="Y626" i="13"/>
  <c r="B633" i="13"/>
  <c r="X635" i="13"/>
  <c r="C682" i="13" l="1"/>
  <c r="C701" i="13" s="1"/>
  <c r="C678" i="13" s="1"/>
  <c r="Y629" i="13"/>
  <c r="Y631" i="13" s="1"/>
  <c r="C674" i="13" l="1"/>
  <c r="C677" i="13" s="1"/>
  <c r="C679" i="13" s="1"/>
  <c r="X632" i="13"/>
  <c r="B680" i="13" l="1"/>
  <c r="Y674" i="13"/>
  <c r="Y677" i="13" s="1"/>
  <c r="X682" i="13"/>
  <c r="Y682" i="13"/>
  <c r="Y701" i="13" s="1"/>
  <c r="Y678" i="13" s="1"/>
  <c r="C719" i="13"/>
  <c r="C722" i="13" s="1"/>
  <c r="Y679" i="13" l="1"/>
  <c r="X680" i="13" l="1"/>
  <c r="C728" i="13"/>
  <c r="C747" i="13" s="1"/>
  <c r="C723" i="13" s="1"/>
  <c r="C724" i="13" s="1"/>
  <c r="B728" i="13"/>
  <c r="Y728" i="13" l="1"/>
  <c r="Y747" i="13" s="1"/>
  <c r="Y723" i="13" s="1"/>
  <c r="Y719" i="13"/>
  <c r="B726" i="13"/>
  <c r="X728" i="13"/>
  <c r="Y722" i="13" l="1"/>
  <c r="Y724" i="13" s="1"/>
  <c r="C775" i="13"/>
  <c r="C794" i="13" s="1"/>
  <c r="C771" i="13" s="1"/>
  <c r="X725" i="13" l="1"/>
  <c r="C767" i="13"/>
  <c r="C770" i="13" s="1"/>
  <c r="C772" i="13" s="1"/>
  <c r="Y775" i="13" l="1"/>
  <c r="Y794" i="13" s="1"/>
  <c r="Y771" i="13" s="1"/>
  <c r="C812" i="13"/>
  <c r="C815" i="13" s="1"/>
  <c r="B773" i="13"/>
  <c r="Y767" i="13"/>
  <c r="Y770" i="13" s="1"/>
  <c r="X775" i="13"/>
  <c r="Y772" i="13" l="1"/>
  <c r="C821" i="13" s="1"/>
  <c r="C840" i="13" s="1"/>
  <c r="C816" i="13" s="1"/>
  <c r="C817" i="13" s="1"/>
  <c r="X773" i="13" l="1"/>
  <c r="B821" i="13"/>
  <c r="Y821" i="13"/>
  <c r="Y840" i="13" s="1"/>
  <c r="Y816" i="13" s="1"/>
  <c r="Y812" i="13"/>
  <c r="Y815" i="13" s="1"/>
  <c r="B819" i="13"/>
  <c r="X821" i="13"/>
  <c r="Y817" i="13" l="1"/>
  <c r="C869" i="13" s="1"/>
  <c r="C888" i="13" s="1"/>
  <c r="C865" i="13" s="1"/>
  <c r="C861" i="13" l="1"/>
  <c r="C864" i="13" s="1"/>
  <c r="C866" i="13" s="1"/>
  <c r="Y869" i="13" s="1"/>
  <c r="Y888" i="13" s="1"/>
  <c r="Y865" i="13" s="1"/>
  <c r="X818" i="13"/>
  <c r="Y861" i="13" l="1"/>
  <c r="Y864" i="13" s="1"/>
  <c r="Y866" i="13" s="1"/>
  <c r="X867" i="13" s="1"/>
  <c r="C906" i="13"/>
  <c r="C909" i="13" s="1"/>
  <c r="X869" i="13"/>
  <c r="B867" i="13"/>
  <c r="B915" i="13" l="1"/>
  <c r="C915" i="13"/>
  <c r="C934" i="13" s="1"/>
  <c r="C910" i="13" s="1"/>
  <c r="C911" i="13" s="1"/>
  <c r="X915" i="13" s="1"/>
  <c r="B913" i="13" l="1"/>
  <c r="Y915" i="13"/>
  <c r="Y934" i="13" s="1"/>
  <c r="Y910" i="13" s="1"/>
  <c r="Y906" i="13"/>
  <c r="Y909" i="13" l="1"/>
  <c r="Y911" i="13" s="1"/>
  <c r="C962" i="13"/>
  <c r="C981" i="13" s="1"/>
  <c r="C958" i="13" s="1"/>
  <c r="C954" i="13" l="1"/>
  <c r="C957" i="13" s="1"/>
  <c r="C959" i="13" s="1"/>
  <c r="X912" i="13"/>
  <c r="Y962" i="13" l="1"/>
  <c r="Y981" i="13" s="1"/>
  <c r="Y958" i="13" s="1"/>
  <c r="C999" i="13"/>
  <c r="C1002" i="13" s="1"/>
  <c r="B960" i="13"/>
  <c r="Y954" i="13"/>
  <c r="Y957" i="13" s="1"/>
  <c r="X962" i="13"/>
  <c r="Y959" i="13" l="1"/>
  <c r="C1008" i="13" s="1"/>
  <c r="C1027" i="13" s="1"/>
  <c r="C1003" i="13" s="1"/>
  <c r="C1004" i="13" s="1"/>
  <c r="B1006" i="13" s="1"/>
  <c r="H24" i="1"/>
  <c r="H24" i="7"/>
  <c r="B1008" i="13" l="1"/>
  <c r="X960" i="13"/>
  <c r="X1008" i="13"/>
  <c r="Y1008" i="13"/>
  <c r="Y1027" i="13" s="1"/>
  <c r="Y1003" i="13" s="1"/>
  <c r="Y999" i="13"/>
  <c r="Y1002" i="13" s="1"/>
  <c r="AN1081" i="3"/>
  <c r="Y1073" i="3" s="1"/>
  <c r="R1081" i="3"/>
  <c r="C1073" i="3" s="1"/>
  <c r="AD1079" i="3"/>
  <c r="Y1064" i="3" s="1"/>
  <c r="H1079" i="3"/>
  <c r="C1064" i="3" s="1"/>
  <c r="AN1036" i="3"/>
  <c r="R1036" i="3"/>
  <c r="C1027" i="3" s="1"/>
  <c r="AD1034" i="3"/>
  <c r="Y1019" i="3" s="1"/>
  <c r="H1034" i="3"/>
  <c r="C1019" i="3" s="1"/>
  <c r="Y1027" i="3"/>
  <c r="B1026" i="3"/>
  <c r="AN988" i="3"/>
  <c r="Y980" i="3" s="1"/>
  <c r="R988" i="3"/>
  <c r="C980" i="3" s="1"/>
  <c r="AD986" i="3"/>
  <c r="Y971" i="3" s="1"/>
  <c r="H986" i="3"/>
  <c r="C971" i="3" s="1"/>
  <c r="AN943" i="3"/>
  <c r="Y934" i="3" s="1"/>
  <c r="R943" i="3"/>
  <c r="C934" i="3" s="1"/>
  <c r="AD941" i="3"/>
  <c r="Y926" i="3" s="1"/>
  <c r="H941" i="3"/>
  <c r="C926" i="3" s="1"/>
  <c r="B933" i="3"/>
  <c r="AN894" i="3"/>
  <c r="Y886" i="3" s="1"/>
  <c r="R894" i="3"/>
  <c r="C886" i="3" s="1"/>
  <c r="AD892" i="3"/>
  <c r="Y877" i="3" s="1"/>
  <c r="H892" i="3"/>
  <c r="C877" i="3" s="1"/>
  <c r="AN849" i="3"/>
  <c r="Y840" i="3" s="1"/>
  <c r="R849" i="3"/>
  <c r="C840" i="3" s="1"/>
  <c r="AD847" i="3"/>
  <c r="Y832" i="3" s="1"/>
  <c r="H847" i="3"/>
  <c r="C832" i="3" s="1"/>
  <c r="B839" i="3"/>
  <c r="AN801" i="3"/>
  <c r="Y793" i="3" s="1"/>
  <c r="R801" i="3"/>
  <c r="C793" i="3" s="1"/>
  <c r="AD799" i="3"/>
  <c r="Y784" i="3" s="1"/>
  <c r="H799" i="3"/>
  <c r="C784" i="3" s="1"/>
  <c r="AN756" i="3"/>
  <c r="Y747" i="3" s="1"/>
  <c r="R756" i="3"/>
  <c r="C747" i="3" s="1"/>
  <c r="AD754" i="3"/>
  <c r="Y739" i="3" s="1"/>
  <c r="H754" i="3"/>
  <c r="C739" i="3" s="1"/>
  <c r="B746" i="3"/>
  <c r="AN708" i="3"/>
  <c r="Y700" i="3" s="1"/>
  <c r="R708" i="3"/>
  <c r="C700" i="3" s="1"/>
  <c r="AD706" i="3"/>
  <c r="Y691" i="3" s="1"/>
  <c r="H706" i="3"/>
  <c r="C691" i="3" s="1"/>
  <c r="AN663" i="3"/>
  <c r="Y654" i="3" s="1"/>
  <c r="R663" i="3"/>
  <c r="C654" i="3" s="1"/>
  <c r="AD661" i="3"/>
  <c r="Y646" i="3" s="1"/>
  <c r="H661" i="3"/>
  <c r="C646" i="3" s="1"/>
  <c r="B653" i="3"/>
  <c r="AN615" i="3"/>
  <c r="Y607" i="3" s="1"/>
  <c r="R615" i="3"/>
  <c r="C607" i="3" s="1"/>
  <c r="AD613" i="3"/>
  <c r="Y598" i="3" s="1"/>
  <c r="H613" i="3"/>
  <c r="C598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4" i="13" l="1"/>
  <c r="X100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1" i="9" l="1"/>
  <c r="Y1073" i="9" s="1"/>
  <c r="R1081" i="9"/>
  <c r="C1073" i="9" s="1"/>
  <c r="AD1079" i="9"/>
  <c r="Y1064" i="9" s="1"/>
  <c r="H1079" i="9"/>
  <c r="C1064" i="9"/>
  <c r="AN1036" i="9"/>
  <c r="R1036" i="9"/>
  <c r="AD1034" i="9"/>
  <c r="Y1019" i="9" s="1"/>
  <c r="H1034" i="9"/>
  <c r="Y1027" i="9"/>
  <c r="C1027" i="9"/>
  <c r="B1026" i="9"/>
  <c r="C1019" i="9"/>
  <c r="AN988" i="9"/>
  <c r="Y980" i="9" s="1"/>
  <c r="R988" i="9"/>
  <c r="C980" i="9" s="1"/>
  <c r="AD986" i="9"/>
  <c r="Y971" i="9" s="1"/>
  <c r="H986" i="9"/>
  <c r="C971" i="9"/>
  <c r="AN943" i="9"/>
  <c r="Y934" i="9" s="1"/>
  <c r="R943" i="9"/>
  <c r="C934" i="9" s="1"/>
  <c r="AD941" i="9"/>
  <c r="Y926" i="9" s="1"/>
  <c r="H941" i="9"/>
  <c r="C926" i="9" s="1"/>
  <c r="B933" i="9"/>
  <c r="AN894" i="9"/>
  <c r="Y886" i="9" s="1"/>
  <c r="R894" i="9"/>
  <c r="C886" i="9" s="1"/>
  <c r="AD892" i="9"/>
  <c r="Y877" i="9" s="1"/>
  <c r="H892" i="9"/>
  <c r="C877" i="9" s="1"/>
  <c r="AN849" i="9"/>
  <c r="Y840" i="9" s="1"/>
  <c r="R849" i="9"/>
  <c r="C840" i="9" s="1"/>
  <c r="AD847" i="9"/>
  <c r="Y832" i="9" s="1"/>
  <c r="H847" i="9"/>
  <c r="C832" i="9" s="1"/>
  <c r="B839" i="9"/>
  <c r="AN801" i="9"/>
  <c r="Y793" i="9" s="1"/>
  <c r="R801" i="9"/>
  <c r="C793" i="9" s="1"/>
  <c r="AD799" i="9"/>
  <c r="Y784" i="9" s="1"/>
  <c r="H799" i="9"/>
  <c r="C784" i="9" s="1"/>
  <c r="AN756" i="9"/>
  <c r="Y747" i="9" s="1"/>
  <c r="R756" i="9"/>
  <c r="C747" i="9" s="1"/>
  <c r="AD754" i="9"/>
  <c r="Y739" i="9" s="1"/>
  <c r="H754" i="9"/>
  <c r="C739" i="9" s="1"/>
  <c r="B746" i="9"/>
  <c r="AN708" i="9"/>
  <c r="Y700" i="9" s="1"/>
  <c r="R708" i="9"/>
  <c r="C700" i="9" s="1"/>
  <c r="AD706" i="9"/>
  <c r="Y691" i="9" s="1"/>
  <c r="H706" i="9"/>
  <c r="C691" i="9" s="1"/>
  <c r="AN663" i="9"/>
  <c r="Y654" i="9" s="1"/>
  <c r="R663" i="9"/>
  <c r="C654" i="9" s="1"/>
  <c r="AD661" i="9"/>
  <c r="Y646" i="9" s="1"/>
  <c r="H661" i="9"/>
  <c r="C646" i="9" s="1"/>
  <c r="B653" i="9"/>
  <c r="AN615" i="9"/>
  <c r="Y607" i="9" s="1"/>
  <c r="R615" i="9"/>
  <c r="C607" i="9" s="1"/>
  <c r="AD613" i="9"/>
  <c r="Y598" i="9" s="1"/>
  <c r="H613" i="9"/>
  <c r="C598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9" i="6"/>
  <c r="Y1051" i="6" s="1"/>
  <c r="R1059" i="6"/>
  <c r="C1051" i="6" s="1"/>
  <c r="AD1057" i="6"/>
  <c r="Y1042" i="6" s="1"/>
  <c r="H1057" i="6"/>
  <c r="C1042" i="6" s="1"/>
  <c r="AN1014" i="6"/>
  <c r="Y1005" i="6" s="1"/>
  <c r="R1014" i="6"/>
  <c r="C1005" i="6" s="1"/>
  <c r="AD1012" i="6"/>
  <c r="Y997" i="6" s="1"/>
  <c r="H1012" i="6"/>
  <c r="C997" i="6" s="1"/>
  <c r="B1004" i="6"/>
  <c r="AN966" i="6"/>
  <c r="Y958" i="6" s="1"/>
  <c r="R966" i="6"/>
  <c r="C958" i="6" s="1"/>
  <c r="AD964" i="6"/>
  <c r="Y949" i="6" s="1"/>
  <c r="H964" i="6"/>
  <c r="C949" i="6" s="1"/>
  <c r="AN921" i="6"/>
  <c r="Y912" i="6" s="1"/>
  <c r="R921" i="6"/>
  <c r="C912" i="6" s="1"/>
  <c r="AD919" i="6"/>
  <c r="Y904" i="6" s="1"/>
  <c r="H919" i="6"/>
  <c r="C904" i="6" s="1"/>
  <c r="B911" i="6"/>
  <c r="AN872" i="6"/>
  <c r="Y864" i="6" s="1"/>
  <c r="R872" i="6"/>
  <c r="C864" i="6" s="1"/>
  <c r="AD870" i="6"/>
  <c r="Y855" i="6" s="1"/>
  <c r="H870" i="6"/>
  <c r="C855" i="6" s="1"/>
  <c r="AN827" i="6"/>
  <c r="Y818" i="6" s="1"/>
  <c r="R827" i="6"/>
  <c r="C818" i="6" s="1"/>
  <c r="AD825" i="6"/>
  <c r="Y810" i="6" s="1"/>
  <c r="H825" i="6"/>
  <c r="C810" i="6" s="1"/>
  <c r="B817" i="6"/>
  <c r="AN779" i="6"/>
  <c r="Y771" i="6" s="1"/>
  <c r="R779" i="6"/>
  <c r="C771" i="6" s="1"/>
  <c r="AD777" i="6"/>
  <c r="Y762" i="6" s="1"/>
  <c r="H777" i="6"/>
  <c r="C762" i="6" s="1"/>
  <c r="AN734" i="6"/>
  <c r="Y725" i="6" s="1"/>
  <c r="R734" i="6"/>
  <c r="C725" i="6" s="1"/>
  <c r="AD732" i="6"/>
  <c r="Y717" i="6" s="1"/>
  <c r="H732" i="6"/>
  <c r="C717" i="6" s="1"/>
  <c r="B724" i="6"/>
  <c r="AN686" i="6"/>
  <c r="Y678" i="6" s="1"/>
  <c r="R686" i="6"/>
  <c r="C678" i="6" s="1"/>
  <c r="AD684" i="6"/>
  <c r="Y669" i="6" s="1"/>
  <c r="H684" i="6"/>
  <c r="C669" i="6" s="1"/>
  <c r="AN641" i="6"/>
  <c r="Y632" i="6" s="1"/>
  <c r="R641" i="6"/>
  <c r="C632" i="6" s="1"/>
  <c r="AD639" i="6"/>
  <c r="Y624" i="6" s="1"/>
  <c r="H639" i="6"/>
  <c r="C624" i="6" s="1"/>
  <c r="B631" i="6"/>
  <c r="AN593" i="6"/>
  <c r="Y585" i="6" s="1"/>
  <c r="R593" i="6"/>
  <c r="C585" i="6" s="1"/>
  <c r="AD591" i="6"/>
  <c r="Y576" i="6" s="1"/>
  <c r="H591" i="6"/>
  <c r="C576" i="6" s="1"/>
  <c r="AN548" i="6"/>
  <c r="Y539" i="6" s="1"/>
  <c r="R548" i="6"/>
  <c r="C539" i="6" s="1"/>
  <c r="AD546" i="6"/>
  <c r="Y531" i="6" s="1"/>
  <c r="H546" i="6"/>
  <c r="C531" i="6" s="1"/>
  <c r="B538" i="6"/>
  <c r="AN503" i="6"/>
  <c r="Y495" i="6" s="1"/>
  <c r="R503" i="6"/>
  <c r="C495" i="6" s="1"/>
  <c r="AD501" i="6"/>
  <c r="Y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53" i="5"/>
  <c r="Y1045" i="5" s="1"/>
  <c r="R1053" i="5"/>
  <c r="C1045" i="5" s="1"/>
  <c r="AD1051" i="5"/>
  <c r="Y1036" i="5" s="1"/>
  <c r="H1051" i="5"/>
  <c r="C1036" i="5" s="1"/>
  <c r="AN1008" i="5"/>
  <c r="Y999" i="5" s="1"/>
  <c r="R1008" i="5"/>
  <c r="C999" i="5" s="1"/>
  <c r="AD1006" i="5"/>
  <c r="Y991" i="5" s="1"/>
  <c r="H1006" i="5"/>
  <c r="C991" i="5" s="1"/>
  <c r="B998" i="5"/>
  <c r="AN960" i="5"/>
  <c r="Y952" i="5" s="1"/>
  <c r="R960" i="5"/>
  <c r="C952" i="5" s="1"/>
  <c r="AD958" i="5"/>
  <c r="Y943" i="5" s="1"/>
  <c r="H958" i="5"/>
  <c r="C943" i="5" s="1"/>
  <c r="AN915" i="5"/>
  <c r="Y906" i="5" s="1"/>
  <c r="R915" i="5"/>
  <c r="C906" i="5" s="1"/>
  <c r="AD913" i="5"/>
  <c r="Y898" i="5" s="1"/>
  <c r="H913" i="5"/>
  <c r="C898" i="5" s="1"/>
  <c r="B905" i="5"/>
  <c r="AN866" i="5"/>
  <c r="Y858" i="5" s="1"/>
  <c r="R866" i="5"/>
  <c r="C858" i="5" s="1"/>
  <c r="AD864" i="5"/>
  <c r="Y849" i="5" s="1"/>
  <c r="H864" i="5"/>
  <c r="C849" i="5" s="1"/>
  <c r="AN821" i="5"/>
  <c r="Y812" i="5" s="1"/>
  <c r="R821" i="5"/>
  <c r="C812" i="5" s="1"/>
  <c r="AD819" i="5"/>
  <c r="Y804" i="5" s="1"/>
  <c r="H819" i="5"/>
  <c r="C804" i="5" s="1"/>
  <c r="B811" i="5"/>
  <c r="AN773" i="5"/>
  <c r="Y765" i="5" s="1"/>
  <c r="R773" i="5"/>
  <c r="C765" i="5" s="1"/>
  <c r="AD771" i="5"/>
  <c r="Y756" i="5" s="1"/>
  <c r="H771" i="5"/>
  <c r="C756" i="5" s="1"/>
  <c r="AN728" i="5"/>
  <c r="Y719" i="5" s="1"/>
  <c r="R728" i="5"/>
  <c r="C719" i="5" s="1"/>
  <c r="AD726" i="5"/>
  <c r="Y711" i="5" s="1"/>
  <c r="H726" i="5"/>
  <c r="C711" i="5" s="1"/>
  <c r="B718" i="5"/>
  <c r="AN680" i="5"/>
  <c r="Y672" i="5" s="1"/>
  <c r="R680" i="5"/>
  <c r="C672" i="5" s="1"/>
  <c r="AD678" i="5"/>
  <c r="Y663" i="5" s="1"/>
  <c r="H678" i="5"/>
  <c r="C663" i="5" s="1"/>
  <c r="AN635" i="5"/>
  <c r="Y626" i="5" s="1"/>
  <c r="R635" i="5"/>
  <c r="C626" i="5" s="1"/>
  <c r="AD633" i="5"/>
  <c r="Y618" i="5" s="1"/>
  <c r="H633" i="5"/>
  <c r="C618" i="5" s="1"/>
  <c r="B625" i="5"/>
  <c r="AN587" i="5"/>
  <c r="Y579" i="5" s="1"/>
  <c r="R587" i="5"/>
  <c r="C579" i="5" s="1"/>
  <c r="AD585" i="5"/>
  <c r="Y570" i="5" s="1"/>
  <c r="H585" i="5"/>
  <c r="C570" i="5" s="1"/>
  <c r="AN542" i="5"/>
  <c r="Y533" i="5" s="1"/>
  <c r="R542" i="5"/>
  <c r="C533" i="5" s="1"/>
  <c r="AD540" i="5"/>
  <c r="Y525" i="5" s="1"/>
  <c r="H540" i="5"/>
  <c r="C525" i="5" s="1"/>
  <c r="B532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9" i="4"/>
  <c r="Y1051" i="4" s="1"/>
  <c r="R1059" i="4"/>
  <c r="C1051" i="4" s="1"/>
  <c r="AD1057" i="4"/>
  <c r="Y1042" i="4" s="1"/>
  <c r="H1057" i="4"/>
  <c r="C1042" i="4" s="1"/>
  <c r="AN1014" i="4"/>
  <c r="Y1005" i="4" s="1"/>
  <c r="R1014" i="4"/>
  <c r="C1005" i="4" s="1"/>
  <c r="AD1012" i="4"/>
  <c r="Y997" i="4" s="1"/>
  <c r="H1012" i="4"/>
  <c r="C997" i="4" s="1"/>
  <c r="B1004" i="4"/>
  <c r="AN966" i="4"/>
  <c r="Y958" i="4" s="1"/>
  <c r="R966" i="4"/>
  <c r="C958" i="4" s="1"/>
  <c r="AD964" i="4"/>
  <c r="Y949" i="4" s="1"/>
  <c r="H964" i="4"/>
  <c r="C949" i="4" s="1"/>
  <c r="AN921" i="4"/>
  <c r="Y912" i="4" s="1"/>
  <c r="R921" i="4"/>
  <c r="C912" i="4" s="1"/>
  <c r="AD919" i="4"/>
  <c r="Y904" i="4" s="1"/>
  <c r="H919" i="4"/>
  <c r="C904" i="4" s="1"/>
  <c r="B911" i="4"/>
  <c r="AN872" i="4"/>
  <c r="Y864" i="4" s="1"/>
  <c r="R872" i="4"/>
  <c r="C864" i="4" s="1"/>
  <c r="AD870" i="4"/>
  <c r="Y855" i="4" s="1"/>
  <c r="H870" i="4"/>
  <c r="C855" i="4" s="1"/>
  <c r="AN827" i="4"/>
  <c r="Y818" i="4" s="1"/>
  <c r="R827" i="4"/>
  <c r="C818" i="4" s="1"/>
  <c r="AD825" i="4"/>
  <c r="Y810" i="4" s="1"/>
  <c r="H825" i="4"/>
  <c r="C810" i="4" s="1"/>
  <c r="B817" i="4"/>
  <c r="AN779" i="4"/>
  <c r="Y771" i="4" s="1"/>
  <c r="R779" i="4"/>
  <c r="C771" i="4" s="1"/>
  <c r="AD777" i="4"/>
  <c r="Y762" i="4" s="1"/>
  <c r="H777" i="4"/>
  <c r="C762" i="4" s="1"/>
  <c r="AN734" i="4"/>
  <c r="Y725" i="4" s="1"/>
  <c r="R734" i="4"/>
  <c r="C725" i="4" s="1"/>
  <c r="AD732" i="4"/>
  <c r="Y717" i="4" s="1"/>
  <c r="H732" i="4"/>
  <c r="C717" i="4" s="1"/>
  <c r="B724" i="4"/>
  <c r="AN686" i="4"/>
  <c r="Y678" i="4" s="1"/>
  <c r="R686" i="4"/>
  <c r="C678" i="4" s="1"/>
  <c r="AD684" i="4"/>
  <c r="Y669" i="4" s="1"/>
  <c r="H684" i="4"/>
  <c r="C669" i="4" s="1"/>
  <c r="AN641" i="4"/>
  <c r="Y632" i="4" s="1"/>
  <c r="R641" i="4"/>
  <c r="C632" i="4" s="1"/>
  <c r="AD639" i="4"/>
  <c r="Y624" i="4" s="1"/>
  <c r="H639" i="4"/>
  <c r="C624" i="4" s="1"/>
  <c r="B631" i="4"/>
  <c r="AN593" i="4"/>
  <c r="Y585" i="4" s="1"/>
  <c r="R593" i="4"/>
  <c r="C585" i="4" s="1"/>
  <c r="AD591" i="4"/>
  <c r="Y576" i="4" s="1"/>
  <c r="H591" i="4"/>
  <c r="C576" i="4" s="1"/>
  <c r="AN548" i="4"/>
  <c r="Y539" i="4" s="1"/>
  <c r="R548" i="4"/>
  <c r="C539" i="4" s="1"/>
  <c r="AD546" i="4"/>
  <c r="Y531" i="4" s="1"/>
  <c r="H546" i="4"/>
  <c r="C531" i="4" s="1"/>
  <c r="B538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1" i="2"/>
  <c r="Y1043" i="2" s="1"/>
  <c r="R1051" i="2"/>
  <c r="C1043" i="2" s="1"/>
  <c r="AD1049" i="2"/>
  <c r="Y1034" i="2" s="1"/>
  <c r="H1049" i="2"/>
  <c r="C1034" i="2" s="1"/>
  <c r="AN1006" i="2"/>
  <c r="Y997" i="2" s="1"/>
  <c r="R1006" i="2"/>
  <c r="C997" i="2" s="1"/>
  <c r="AD1004" i="2"/>
  <c r="Y989" i="2" s="1"/>
  <c r="H1004" i="2"/>
  <c r="C989" i="2" s="1"/>
  <c r="B996" i="2"/>
  <c r="AN958" i="2"/>
  <c r="Y950" i="2" s="1"/>
  <c r="R958" i="2"/>
  <c r="C950" i="2" s="1"/>
  <c r="AD956" i="2"/>
  <c r="Y941" i="2" s="1"/>
  <c r="H956" i="2"/>
  <c r="C941" i="2" s="1"/>
  <c r="AN913" i="2"/>
  <c r="Y904" i="2" s="1"/>
  <c r="R913" i="2"/>
  <c r="C904" i="2" s="1"/>
  <c r="AD911" i="2"/>
  <c r="Y896" i="2" s="1"/>
  <c r="H911" i="2"/>
  <c r="C896" i="2" s="1"/>
  <c r="B903" i="2"/>
  <c r="AN864" i="2"/>
  <c r="Y856" i="2" s="1"/>
  <c r="R864" i="2"/>
  <c r="C856" i="2" s="1"/>
  <c r="AD862" i="2"/>
  <c r="Y847" i="2" s="1"/>
  <c r="H862" i="2"/>
  <c r="C847" i="2" s="1"/>
  <c r="AN819" i="2"/>
  <c r="Y810" i="2" s="1"/>
  <c r="R819" i="2"/>
  <c r="C810" i="2" s="1"/>
  <c r="AD817" i="2"/>
  <c r="Y802" i="2" s="1"/>
  <c r="H817" i="2"/>
  <c r="C802" i="2" s="1"/>
  <c r="B809" i="2"/>
  <c r="AN771" i="2"/>
  <c r="Y763" i="2" s="1"/>
  <c r="R771" i="2"/>
  <c r="C763" i="2" s="1"/>
  <c r="AD769" i="2"/>
  <c r="Y754" i="2" s="1"/>
  <c r="H769" i="2"/>
  <c r="C754" i="2" s="1"/>
  <c r="AN726" i="2"/>
  <c r="Y717" i="2" s="1"/>
  <c r="R726" i="2"/>
  <c r="C717" i="2" s="1"/>
  <c r="AD724" i="2"/>
  <c r="Y709" i="2" s="1"/>
  <c r="H724" i="2"/>
  <c r="C709" i="2" s="1"/>
  <c r="B716" i="2"/>
  <c r="AN678" i="2"/>
  <c r="Y670" i="2" s="1"/>
  <c r="R678" i="2"/>
  <c r="C670" i="2" s="1"/>
  <c r="AD676" i="2"/>
  <c r="Y661" i="2" s="1"/>
  <c r="H676" i="2"/>
  <c r="C661" i="2" s="1"/>
  <c r="AN633" i="2"/>
  <c r="Y624" i="2" s="1"/>
  <c r="R633" i="2"/>
  <c r="C624" i="2" s="1"/>
  <c r="AD631" i="2"/>
  <c r="Y616" i="2" s="1"/>
  <c r="H631" i="2"/>
  <c r="C616" i="2" s="1"/>
  <c r="B623" i="2"/>
  <c r="AN585" i="2"/>
  <c r="Y577" i="2" s="1"/>
  <c r="R585" i="2"/>
  <c r="C577" i="2" s="1"/>
  <c r="AD583" i="2"/>
  <c r="Y568" i="2" s="1"/>
  <c r="H583" i="2"/>
  <c r="C568" i="2" s="1"/>
  <c r="AN540" i="2"/>
  <c r="Y531" i="2" s="1"/>
  <c r="R540" i="2"/>
  <c r="C531" i="2" s="1"/>
  <c r="AD538" i="2"/>
  <c r="Y523" i="2" s="1"/>
  <c r="H538" i="2"/>
  <c r="C523" i="2" s="1"/>
  <c r="B530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C114" i="11"/>
  <c r="C133" i="11" s="1"/>
  <c r="C110" i="11" s="1"/>
  <c r="C109" i="11"/>
  <c r="X59" i="11"/>
  <c r="Y58" i="9" l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6" l="1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5" i="11" s="1"/>
  <c r="C245" i="11" s="1"/>
  <c r="C248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91" i="9"/>
  <c r="C194" i="9" s="1"/>
  <c r="C180" i="5"/>
  <c r="X145" i="2" l="1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Y205" i="11" s="1"/>
  <c r="C254" i="11" s="1"/>
  <c r="C273" i="11" s="1"/>
  <c r="C249" i="11" s="1"/>
  <c r="C250" i="11" s="1"/>
  <c r="Y245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41" i="2" l="1"/>
  <c r="C184" i="2"/>
  <c r="C203" i="2" s="1"/>
  <c r="C180" i="2" s="1"/>
  <c r="C176" i="2"/>
  <c r="C179" i="2" s="1"/>
  <c r="C181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239" i="8" l="1"/>
  <c r="C258" i="8" s="1"/>
  <c r="C234" i="8" s="1"/>
  <c r="C235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X193" i="7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Y181" i="2" l="1"/>
  <c r="C300" i="11"/>
  <c r="C319" i="11" s="1"/>
  <c r="C296" i="11" s="1"/>
  <c r="B241" i="7"/>
  <c r="C292" i="11"/>
  <c r="C295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32" i="7" l="1"/>
  <c r="Y235" i="7" s="1"/>
  <c r="C221" i="2"/>
  <c r="C224" i="2" s="1"/>
  <c r="C230" i="2"/>
  <c r="C249" i="2" s="1"/>
  <c r="C225" i="2" s="1"/>
  <c r="C226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36" i="9" l="1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Y226" i="2" l="1"/>
  <c r="C270" i="4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C268" i="2" l="1"/>
  <c r="C271" i="2" s="1"/>
  <c r="X227" i="2"/>
  <c r="C276" i="2"/>
  <c r="C295" i="2" s="1"/>
  <c r="C272" i="2" s="1"/>
  <c r="Y284" i="7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C318" i="2" s="1"/>
  <c r="Y313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22" i="2"/>
  <c r="Y334" i="2" s="1"/>
  <c r="Y317" i="2" s="1"/>
  <c r="B320" i="2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71" i="6" l="1"/>
  <c r="C374" i="6" s="1"/>
  <c r="X329" i="6"/>
  <c r="Y390" i="11"/>
  <c r="C363" i="4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64" i="4" l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X365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Y406" i="4"/>
  <c r="Y419" i="4" s="1"/>
  <c r="Y401" i="4" s="1"/>
  <c r="B404" i="4"/>
  <c r="Y397" i="4"/>
  <c r="Y400" i="4" s="1"/>
  <c r="Y402" i="4" s="1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X403" i="4" l="1"/>
  <c r="C443" i="4"/>
  <c r="C446" i="4" s="1"/>
  <c r="C451" i="4"/>
  <c r="C464" i="4" s="1"/>
  <c r="C447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77" i="7"/>
  <c r="Y496" i="7" s="1"/>
  <c r="Y473" i="7" s="1"/>
  <c r="Y469" i="7" l="1"/>
  <c r="Y472" i="7" s="1"/>
  <c r="C514" i="7"/>
  <c r="C517" i="7" s="1"/>
  <c r="X477" i="7"/>
  <c r="C448" i="4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/>
  <c r="B536" i="11" l="1"/>
  <c r="B466" i="8"/>
  <c r="Y460" i="8"/>
  <c r="Y463" i="8" s="1"/>
  <c r="C482" i="4"/>
  <c r="C485" i="4" s="1"/>
  <c r="Y451" i="4"/>
  <c r="Y464" i="4" s="1"/>
  <c r="Y447" i="4" s="1"/>
  <c r="Y443" i="4"/>
  <c r="Y446" i="4" s="1"/>
  <c r="X451" i="4"/>
  <c r="B449" i="4"/>
  <c r="C505" i="8"/>
  <c r="C508" i="8" s="1"/>
  <c r="X488" i="11"/>
  <c r="C191" i="1"/>
  <c r="C437" i="5"/>
  <c r="C440" i="5" s="1"/>
  <c r="Y468" i="8"/>
  <c r="Y487" i="8" s="1"/>
  <c r="Y464" i="8" s="1"/>
  <c r="Y465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48" i="4" l="1"/>
  <c r="X465" i="9"/>
  <c r="X449" i="4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491" i="4"/>
  <c r="C504" i="4" s="1"/>
  <c r="C486" i="4" s="1"/>
  <c r="C487" i="4" s="1"/>
  <c r="B489" i="4" s="1"/>
  <c r="B491" i="4"/>
  <c r="C586" i="11"/>
  <c r="X589" i="11" s="1"/>
  <c r="Y491" i="4"/>
  <c r="Y504" i="4" s="1"/>
  <c r="Y486" i="4" s="1"/>
  <c r="Y482" i="4"/>
  <c r="Y485" i="4" s="1"/>
  <c r="X491" i="4"/>
  <c r="Y445" i="5"/>
  <c r="Y458" i="5" s="1"/>
  <c r="Y441" i="5" s="1"/>
  <c r="Y442" i="5" s="1"/>
  <c r="X445" i="5"/>
  <c r="B443" i="5"/>
  <c r="Y589" i="11"/>
  <c r="Y608" i="11" s="1"/>
  <c r="Y585" i="11" s="1"/>
  <c r="C626" i="11"/>
  <c r="C629" i="11" s="1"/>
  <c r="Y581" i="11"/>
  <c r="Y584" i="11" s="1"/>
  <c r="B587" i="11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9" i="9" s="1"/>
  <c r="C556" i="9" s="1"/>
  <c r="X514" i="8"/>
  <c r="Y514" i="8"/>
  <c r="Y526" i="8" s="1"/>
  <c r="Y509" i="8" s="1"/>
  <c r="B512" i="8"/>
  <c r="Y508" i="8"/>
  <c r="Y194" i="1"/>
  <c r="Y196" i="1" s="1"/>
  <c r="Y487" i="4" l="1"/>
  <c r="Y586" i="11"/>
  <c r="B635" i="11" s="1"/>
  <c r="X488" i="4"/>
  <c r="C530" i="4"/>
  <c r="C533" i="4" s="1"/>
  <c r="C538" i="4"/>
  <c r="C557" i="4" s="1"/>
  <c r="C534" i="4" s="1"/>
  <c r="C476" i="5"/>
  <c r="C479" i="5" s="1"/>
  <c r="B494" i="6"/>
  <c r="C485" i="6"/>
  <c r="C488" i="6" s="1"/>
  <c r="C635" i="11"/>
  <c r="C654" i="11" s="1"/>
  <c r="C630" i="11" s="1"/>
  <c r="C631" i="11" s="1"/>
  <c r="Y635" i="11" s="1"/>
  <c r="Y654" i="11" s="1"/>
  <c r="Y630" i="11" s="1"/>
  <c r="X453" i="6"/>
  <c r="Y441" i="2"/>
  <c r="Y510" i="8"/>
  <c r="X511" i="8" s="1"/>
  <c r="X197" i="1"/>
  <c r="C236" i="1"/>
  <c r="C239" i="1" s="1"/>
  <c r="C494" i="6"/>
  <c r="C509" i="6" s="1"/>
  <c r="C489" i="6" s="1"/>
  <c r="C485" i="5"/>
  <c r="C498" i="5" s="1"/>
  <c r="C480" i="5" s="1"/>
  <c r="X443" i="5"/>
  <c r="B485" i="5"/>
  <c r="X520" i="7"/>
  <c r="C576" i="7"/>
  <c r="C595" i="7" s="1"/>
  <c r="C572" i="7" s="1"/>
  <c r="C573" i="7" s="1"/>
  <c r="C557" i="9"/>
  <c r="C245" i="1"/>
  <c r="C264" i="1" s="1"/>
  <c r="C240" i="1" s="1"/>
  <c r="B245" i="1"/>
  <c r="X587" i="11" l="1"/>
  <c r="X442" i="2"/>
  <c r="C476" i="2"/>
  <c r="C479" i="2" s="1"/>
  <c r="C535" i="4"/>
  <c r="C481" i="5"/>
  <c r="Y479" i="5" s="1"/>
  <c r="C490" i="6"/>
  <c r="Y494" i="6" s="1"/>
  <c r="Y509" i="6" s="1"/>
  <c r="Y489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5" i="2"/>
  <c r="C496" i="2" s="1"/>
  <c r="C480" i="2" s="1"/>
  <c r="B485" i="2"/>
  <c r="C241" i="1"/>
  <c r="Y236" i="1" s="1"/>
  <c r="Y239" i="1" s="1"/>
  <c r="C597" i="9"/>
  <c r="C600" i="9" s="1"/>
  <c r="X560" i="9"/>
  <c r="B558" i="9"/>
  <c r="Y560" i="9"/>
  <c r="Y579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9" i="11" l="1"/>
  <c r="Y631" i="11" s="1"/>
  <c r="C674" i="11" s="1"/>
  <c r="C677" i="11" s="1"/>
  <c r="C679" i="11" s="1"/>
  <c r="X682" i="11" s="1"/>
  <c r="Y485" i="6"/>
  <c r="Y488" i="6" s="1"/>
  <c r="Y490" i="6" s="1"/>
  <c r="C481" i="2"/>
  <c r="X485" i="2" s="1"/>
  <c r="B483" i="5"/>
  <c r="C557" i="8"/>
  <c r="X560" i="8" s="1"/>
  <c r="X538" i="4"/>
  <c r="B536" i="4"/>
  <c r="Y538" i="4"/>
  <c r="Y557" i="4" s="1"/>
  <c r="Y534" i="4" s="1"/>
  <c r="Y530" i="4"/>
  <c r="Y533" i="4" s="1"/>
  <c r="C575" i="4"/>
  <c r="C578" i="4" s="1"/>
  <c r="X494" i="6"/>
  <c r="Y485" i="5"/>
  <c r="Y498" i="5" s="1"/>
  <c r="Y480" i="5" s="1"/>
  <c r="Y481" i="5" s="1"/>
  <c r="C532" i="5" s="1"/>
  <c r="C551" i="5" s="1"/>
  <c r="C528" i="5" s="1"/>
  <c r="X485" i="5"/>
  <c r="B492" i="6"/>
  <c r="Y245" i="1"/>
  <c r="Y264" i="1" s="1"/>
  <c r="Y240" i="1" s="1"/>
  <c r="Y241" i="1" s="1"/>
  <c r="B243" i="1"/>
  <c r="X245" i="1"/>
  <c r="B483" i="2"/>
  <c r="Y476" i="2"/>
  <c r="Y479" i="2" s="1"/>
  <c r="Y485" i="2"/>
  <c r="Y496" i="2" s="1"/>
  <c r="Y480" i="2" s="1"/>
  <c r="Y557" i="9"/>
  <c r="C606" i="9" s="1"/>
  <c r="C625" i="9" s="1"/>
  <c r="C601" i="9" s="1"/>
  <c r="C602" i="9" s="1"/>
  <c r="Y573" i="7"/>
  <c r="C622" i="7" s="1"/>
  <c r="C641" i="7" s="1"/>
  <c r="C617" i="7" s="1"/>
  <c r="C618" i="7" s="1"/>
  <c r="C597" i="8"/>
  <c r="C600" i="8" s="1"/>
  <c r="B558" i="8"/>
  <c r="Y560" i="8"/>
  <c r="Y579" i="8" s="1"/>
  <c r="Y556" i="8" s="1"/>
  <c r="Y552" i="8"/>
  <c r="Y555" i="8" s="1"/>
  <c r="C538" i="6" l="1"/>
  <c r="C557" i="6" s="1"/>
  <c r="C534" i="6" s="1"/>
  <c r="C530" i="6"/>
  <c r="C533" i="6" s="1"/>
  <c r="C535" i="6" s="1"/>
  <c r="C575" i="6" s="1"/>
  <c r="C578" i="6" s="1"/>
  <c r="C719" i="11"/>
  <c r="C722" i="11" s="1"/>
  <c r="Y682" i="11"/>
  <c r="Y701" i="11" s="1"/>
  <c r="Y678" i="11" s="1"/>
  <c r="Y674" i="11"/>
  <c r="Y677" i="11" s="1"/>
  <c r="B680" i="11"/>
  <c r="X632" i="11"/>
  <c r="Y535" i="4"/>
  <c r="C584" i="4" s="1"/>
  <c r="C603" i="4" s="1"/>
  <c r="C579" i="4" s="1"/>
  <c r="C580" i="4" s="1"/>
  <c r="B584" i="4"/>
  <c r="X536" i="4"/>
  <c r="X491" i="6"/>
  <c r="Y481" i="2"/>
  <c r="C522" i="2" s="1"/>
  <c r="C525" i="2" s="1"/>
  <c r="C283" i="1"/>
  <c r="C286" i="1" s="1"/>
  <c r="C291" i="1"/>
  <c r="C310" i="1" s="1"/>
  <c r="C287" i="1" s="1"/>
  <c r="X482" i="5"/>
  <c r="C524" i="5"/>
  <c r="C527" i="5" s="1"/>
  <c r="C529" i="5" s="1"/>
  <c r="Y532" i="5" s="1"/>
  <c r="Y551" i="5" s="1"/>
  <c r="Y528" i="5" s="1"/>
  <c r="Y530" i="6"/>
  <c r="Y533" i="6" s="1"/>
  <c r="Y538" i="6"/>
  <c r="Y557" i="6" s="1"/>
  <c r="Y534" i="6" s="1"/>
  <c r="B536" i="6"/>
  <c r="X538" i="6"/>
  <c r="Y679" i="11"/>
  <c r="C728" i="11" s="1"/>
  <c r="C747" i="11" s="1"/>
  <c r="C723" i="11" s="1"/>
  <c r="C724" i="11" s="1"/>
  <c r="B606" i="9"/>
  <c r="X558" i="9"/>
  <c r="B622" i="7"/>
  <c r="X574" i="7"/>
  <c r="Y606" i="9"/>
  <c r="Y625" i="9" s="1"/>
  <c r="Y601" i="9" s="1"/>
  <c r="B604" i="9"/>
  <c r="X606" i="9"/>
  <c r="Y597" i="9"/>
  <c r="Y557" i="8"/>
  <c r="Y622" i="7"/>
  <c r="Y641" i="7" s="1"/>
  <c r="Y617" i="7" s="1"/>
  <c r="B620" i="7"/>
  <c r="X622" i="7"/>
  <c r="Y613" i="7"/>
  <c r="X242" i="1"/>
  <c r="B582" i="4" l="1"/>
  <c r="X584" i="4"/>
  <c r="Y575" i="4"/>
  <c r="Y584" i="4"/>
  <c r="Y603" i="4" s="1"/>
  <c r="Y579" i="4" s="1"/>
  <c r="C530" i="2"/>
  <c r="C549" i="2" s="1"/>
  <c r="C526" i="2" s="1"/>
  <c r="C527" i="2" s="1"/>
  <c r="X530" i="2" s="1"/>
  <c r="X482" i="2"/>
  <c r="Y524" i="5"/>
  <c r="Y527" i="5" s="1"/>
  <c r="Y529" i="5" s="1"/>
  <c r="X532" i="5"/>
  <c r="C569" i="5"/>
  <c r="C572" i="5" s="1"/>
  <c r="B530" i="5"/>
  <c r="Y535" i="6"/>
  <c r="B584" i="6" s="1"/>
  <c r="X680" i="11"/>
  <c r="B728" i="11"/>
  <c r="C653" i="9"/>
  <c r="C672" i="9" s="1"/>
  <c r="C649" i="9" s="1"/>
  <c r="Y600" i="9"/>
  <c r="Y602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631" i="4" l="1"/>
  <c r="C650" i="4" s="1"/>
  <c r="C627" i="4" s="1"/>
  <c r="Y578" i="4"/>
  <c r="Y580" i="4" s="1"/>
  <c r="Y522" i="2"/>
  <c r="Y525" i="2" s="1"/>
  <c r="C567" i="2"/>
  <c r="C570" i="2" s="1"/>
  <c r="Y530" i="2"/>
  <c r="Y549" i="2" s="1"/>
  <c r="Y526" i="2" s="1"/>
  <c r="B528" i="2"/>
  <c r="C578" i="5"/>
  <c r="C597" i="5" s="1"/>
  <c r="C573" i="5" s="1"/>
  <c r="C574" i="5" s="1"/>
  <c r="B578" i="5"/>
  <c r="X530" i="5"/>
  <c r="X536" i="6"/>
  <c r="C584" i="6"/>
  <c r="C603" i="6" s="1"/>
  <c r="C579" i="6" s="1"/>
  <c r="C580" i="6" s="1"/>
  <c r="Y584" i="6" s="1"/>
  <c r="Y603" i="6" s="1"/>
  <c r="Y579" i="6" s="1"/>
  <c r="Y283" i="1"/>
  <c r="Y286" i="1" s="1"/>
  <c r="C645" i="9"/>
  <c r="C648" i="9" s="1"/>
  <c r="C650" i="9" s="1"/>
  <c r="X603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X581" i="4" l="1"/>
  <c r="C623" i="4"/>
  <c r="C626" i="4" s="1"/>
  <c r="C628" i="4" s="1"/>
  <c r="Y527" i="2"/>
  <c r="B576" i="2" s="1"/>
  <c r="B576" i="5"/>
  <c r="Y578" i="5"/>
  <c r="Y597" i="5" s="1"/>
  <c r="Y573" i="5" s="1"/>
  <c r="Y569" i="5"/>
  <c r="X578" i="5"/>
  <c r="B582" i="6"/>
  <c r="Y575" i="6"/>
  <c r="Y578" i="6" s="1"/>
  <c r="Y580" i="6" s="1"/>
  <c r="X581" i="6" s="1"/>
  <c r="X584" i="6"/>
  <c r="Y653" i="9"/>
  <c r="Y672" i="9" s="1"/>
  <c r="Y649" i="9" s="1"/>
  <c r="Y645" i="9"/>
  <c r="Y648" i="9" s="1"/>
  <c r="C690" i="9"/>
  <c r="C693" i="9" s="1"/>
  <c r="X653" i="9"/>
  <c r="B651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Y631" i="4" l="1"/>
  <c r="Y650" i="4" s="1"/>
  <c r="Y627" i="4" s="1"/>
  <c r="Y623" i="4"/>
  <c r="Y626" i="4" s="1"/>
  <c r="C668" i="4"/>
  <c r="C671" i="4" s="1"/>
  <c r="X631" i="4"/>
  <c r="B629" i="4"/>
  <c r="X528" i="2"/>
  <c r="C576" i="2"/>
  <c r="C595" i="2" s="1"/>
  <c r="C571" i="2" s="1"/>
  <c r="C572" i="2" s="1"/>
  <c r="B574" i="2" s="1"/>
  <c r="C337" i="1"/>
  <c r="C356" i="1" s="1"/>
  <c r="C332" i="1" s="1"/>
  <c r="C328" i="1"/>
  <c r="C331" i="1" s="1"/>
  <c r="C625" i="5"/>
  <c r="C644" i="5" s="1"/>
  <c r="C621" i="5" s="1"/>
  <c r="Y572" i="5"/>
  <c r="Y574" i="5" s="1"/>
  <c r="C623" i="6"/>
  <c r="C626" i="6" s="1"/>
  <c r="C631" i="6"/>
  <c r="C650" i="6" s="1"/>
  <c r="C627" i="6" s="1"/>
  <c r="Y650" i="9"/>
  <c r="X651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628" i="4" l="1"/>
  <c r="C677" i="4" s="1"/>
  <c r="C696" i="4" s="1"/>
  <c r="C672" i="4" s="1"/>
  <c r="C673" i="4" s="1"/>
  <c r="B677" i="4"/>
  <c r="Y567" i="2"/>
  <c r="C623" i="2" s="1"/>
  <c r="C642" i="2" s="1"/>
  <c r="C619" i="2" s="1"/>
  <c r="Y576" i="2"/>
  <c r="Y595" i="2" s="1"/>
  <c r="Y571" i="2" s="1"/>
  <c r="X576" i="2"/>
  <c r="C333" i="1"/>
  <c r="C617" i="5"/>
  <c r="C620" i="5" s="1"/>
  <c r="C622" i="5" s="1"/>
  <c r="X575" i="5"/>
  <c r="C628" i="6"/>
  <c r="Y631" i="6" s="1"/>
  <c r="Y650" i="6" s="1"/>
  <c r="Y627" i="6" s="1"/>
  <c r="C699" i="9"/>
  <c r="C718" i="9" s="1"/>
  <c r="C694" i="9" s="1"/>
  <c r="C695" i="9" s="1"/>
  <c r="B697" i="9" s="1"/>
  <c r="B699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X629" i="4" l="1"/>
  <c r="X677" i="4"/>
  <c r="Y677" i="4"/>
  <c r="Y696" i="4" s="1"/>
  <c r="Y672" i="4" s="1"/>
  <c r="B675" i="4"/>
  <c r="Y668" i="4"/>
  <c r="Y570" i="2"/>
  <c r="Y572" i="2" s="1"/>
  <c r="Y328" i="1"/>
  <c r="Y331" i="1" s="1"/>
  <c r="Y337" i="1"/>
  <c r="Y351" i="1" s="1"/>
  <c r="Y332" i="1" s="1"/>
  <c r="X337" i="1"/>
  <c r="B335" i="1"/>
  <c r="Y699" i="9"/>
  <c r="Y718" i="9" s="1"/>
  <c r="Y694" i="9" s="1"/>
  <c r="X631" i="6"/>
  <c r="C668" i="6"/>
  <c r="C671" i="6" s="1"/>
  <c r="Y623" i="6"/>
  <c r="Y626" i="6" s="1"/>
  <c r="Y628" i="6" s="1"/>
  <c r="X625" i="5"/>
  <c r="B623" i="5"/>
  <c r="Y625" i="5"/>
  <c r="Y644" i="5" s="1"/>
  <c r="Y621" i="5" s="1"/>
  <c r="Y617" i="5"/>
  <c r="Y620" i="5" s="1"/>
  <c r="C662" i="5"/>
  <c r="C665" i="5" s="1"/>
  <c r="B629" i="6"/>
  <c r="X699" i="9"/>
  <c r="Y690" i="9"/>
  <c r="Y693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724" i="4" l="1"/>
  <c r="C743" i="4" s="1"/>
  <c r="C720" i="4" s="1"/>
  <c r="Y671" i="4"/>
  <c r="Y673" i="4" s="1"/>
  <c r="C615" i="2"/>
  <c r="C618" i="2" s="1"/>
  <c r="C620" i="2" s="1"/>
  <c r="C660" i="2" s="1"/>
  <c r="C663" i="2" s="1"/>
  <c r="X573" i="2"/>
  <c r="Y333" i="1"/>
  <c r="C376" i="1" s="1"/>
  <c r="C379" i="1" s="1"/>
  <c r="Y695" i="9"/>
  <c r="X696" i="9" s="1"/>
  <c r="Y622" i="5"/>
  <c r="C671" i="5" s="1"/>
  <c r="C690" i="5" s="1"/>
  <c r="C666" i="5" s="1"/>
  <c r="C667" i="5" s="1"/>
  <c r="C677" i="6"/>
  <c r="C696" i="6" s="1"/>
  <c r="C672" i="6" s="1"/>
  <c r="C673" i="6" s="1"/>
  <c r="Y677" i="6" s="1"/>
  <c r="Y696" i="6" s="1"/>
  <c r="Y672" i="6" s="1"/>
  <c r="B677" i="6"/>
  <c r="X629" i="6"/>
  <c r="C746" i="9"/>
  <c r="C765" i="9" s="1"/>
  <c r="C742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C738" i="9" l="1"/>
  <c r="C741" i="9" s="1"/>
  <c r="C743" i="9" s="1"/>
  <c r="Y746" i="9" s="1"/>
  <c r="Y765" i="9" s="1"/>
  <c r="Y742" i="9" s="1"/>
  <c r="X674" i="4"/>
  <c r="C716" i="4"/>
  <c r="C719" i="4" s="1"/>
  <c r="C721" i="4" s="1"/>
  <c r="X623" i="2"/>
  <c r="Y623" i="2"/>
  <c r="Y642" i="2" s="1"/>
  <c r="Y619" i="2" s="1"/>
  <c r="Y615" i="2"/>
  <c r="Y618" i="2" s="1"/>
  <c r="B621" i="2"/>
  <c r="C384" i="1"/>
  <c r="C398" i="1" s="1"/>
  <c r="C380" i="1" s="1"/>
  <c r="C381" i="1" s="1"/>
  <c r="X334" i="1"/>
  <c r="X677" i="6"/>
  <c r="X623" i="5"/>
  <c r="B671" i="5"/>
  <c r="B675" i="6"/>
  <c r="Y668" i="6"/>
  <c r="Y671" i="6" s="1"/>
  <c r="Y673" i="6" s="1"/>
  <c r="C716" i="6" s="1"/>
  <c r="C719" i="6" s="1"/>
  <c r="B669" i="5"/>
  <c r="Y662" i="5"/>
  <c r="Y671" i="5"/>
  <c r="Y690" i="5" s="1"/>
  <c r="Y666" i="5" s="1"/>
  <c r="X671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B722" i="4" l="1"/>
  <c r="C761" i="4"/>
  <c r="C764" i="4" s="1"/>
  <c r="X724" i="4"/>
  <c r="Y724" i="4"/>
  <c r="Y743" i="4" s="1"/>
  <c r="Y720" i="4" s="1"/>
  <c r="Y716" i="4"/>
  <c r="Y719" i="4" s="1"/>
  <c r="Y620" i="2"/>
  <c r="C669" i="2" s="1"/>
  <c r="C688" i="2" s="1"/>
  <c r="C664" i="2" s="1"/>
  <c r="C665" i="2" s="1"/>
  <c r="B667" i="2" s="1"/>
  <c r="Y384" i="1"/>
  <c r="Y398" i="1" s="1"/>
  <c r="Y380" i="1" s="1"/>
  <c r="X384" i="1"/>
  <c r="Y376" i="1"/>
  <c r="Y379" i="1" s="1"/>
  <c r="B382" i="1"/>
  <c r="X674" i="6"/>
  <c r="C724" i="6"/>
  <c r="C743" i="6" s="1"/>
  <c r="C720" i="6" s="1"/>
  <c r="C721" i="6" s="1"/>
  <c r="C718" i="5"/>
  <c r="C737" i="5" s="1"/>
  <c r="C714" i="5" s="1"/>
  <c r="Y665" i="5"/>
  <c r="Y667" i="5" s="1"/>
  <c r="X746" i="9"/>
  <c r="Y738" i="9"/>
  <c r="Y741" i="9" s="1"/>
  <c r="Y743" i="9" s="1"/>
  <c r="X744" i="9" s="1"/>
  <c r="B744" i="9"/>
  <c r="C783" i="9"/>
  <c r="C786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721" i="4" l="1"/>
  <c r="X722" i="4" s="1"/>
  <c r="Y660" i="2"/>
  <c r="C716" i="2" s="1"/>
  <c r="C735" i="2" s="1"/>
  <c r="C712" i="2" s="1"/>
  <c r="B669" i="2"/>
  <c r="X621" i="2"/>
  <c r="Y669" i="2"/>
  <c r="Y688" i="2" s="1"/>
  <c r="Y664" i="2" s="1"/>
  <c r="X669" i="2"/>
  <c r="Y381" i="1"/>
  <c r="X382" i="1" s="1"/>
  <c r="Y716" i="6"/>
  <c r="Y719" i="6" s="1"/>
  <c r="X724" i="6"/>
  <c r="C761" i="6"/>
  <c r="C764" i="6" s="1"/>
  <c r="Y724" i="6"/>
  <c r="Y743" i="6" s="1"/>
  <c r="Y720" i="6" s="1"/>
  <c r="B722" i="6"/>
  <c r="C710" i="5"/>
  <c r="C713" i="5" s="1"/>
  <c r="C715" i="5" s="1"/>
  <c r="X668" i="5"/>
  <c r="C792" i="9"/>
  <c r="C811" i="9" s="1"/>
  <c r="C787" i="9" s="1"/>
  <c r="C788" i="9" s="1"/>
  <c r="B790" i="9" s="1"/>
  <c r="B792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B770" i="4" l="1"/>
  <c r="C770" i="4"/>
  <c r="C789" i="4" s="1"/>
  <c r="C765" i="4" s="1"/>
  <c r="C766" i="4" s="1"/>
  <c r="B768" i="4" s="1"/>
  <c r="Y663" i="2"/>
  <c r="Y665" i="2" s="1"/>
  <c r="C708" i="2" s="1"/>
  <c r="C711" i="2" s="1"/>
  <c r="C713" i="2" s="1"/>
  <c r="C425" i="1"/>
  <c r="C438" i="1" s="1"/>
  <c r="C420" i="1" s="1"/>
  <c r="C416" i="1"/>
  <c r="C419" i="1" s="1"/>
  <c r="B425" i="1"/>
  <c r="Y721" i="6"/>
  <c r="X722" i="6" s="1"/>
  <c r="X718" i="5"/>
  <c r="C755" i="5"/>
  <c r="C758" i="5" s="1"/>
  <c r="Y718" i="5"/>
  <c r="Y737" i="5" s="1"/>
  <c r="Y714" i="5" s="1"/>
  <c r="B716" i="5"/>
  <c r="Y710" i="5"/>
  <c r="Y713" i="5" s="1"/>
  <c r="Y792" i="9"/>
  <c r="Y811" i="9" s="1"/>
  <c r="Y787" i="9" s="1"/>
  <c r="Y783" i="9"/>
  <c r="C839" i="9" s="1"/>
  <c r="C858" i="9" s="1"/>
  <c r="C835" i="9" s="1"/>
  <c r="X792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Y761" i="4" l="1"/>
  <c r="Y770" i="4"/>
  <c r="Y789" i="4" s="1"/>
  <c r="Y765" i="4" s="1"/>
  <c r="X770" i="4"/>
  <c r="Y764" i="4"/>
  <c r="Y766" i="4" s="1"/>
  <c r="C817" i="4"/>
  <c r="C836" i="4" s="1"/>
  <c r="C813" i="4" s="1"/>
  <c r="X666" i="2"/>
  <c r="C421" i="1"/>
  <c r="Y715" i="5"/>
  <c r="X716" i="5" s="1"/>
  <c r="Y716" i="2"/>
  <c r="Y735" i="2" s="1"/>
  <c r="Y712" i="2" s="1"/>
  <c r="C753" i="2"/>
  <c r="C756" i="2" s="1"/>
  <c r="B714" i="2"/>
  <c r="X716" i="2"/>
  <c r="Y708" i="2"/>
  <c r="Y711" i="2" s="1"/>
  <c r="C770" i="6"/>
  <c r="C789" i="6" s="1"/>
  <c r="C765" i="6" s="1"/>
  <c r="C766" i="6" s="1"/>
  <c r="Y761" i="6" s="1"/>
  <c r="B770" i="6"/>
  <c r="Y786" i="9"/>
  <c r="Y788" i="9" s="1"/>
  <c r="X789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C809" i="4" l="1"/>
  <c r="C812" i="4" s="1"/>
  <c r="C814" i="4" s="1"/>
  <c r="X767" i="4"/>
  <c r="Y713" i="2"/>
  <c r="B762" i="2" s="1"/>
  <c r="Y425" i="1"/>
  <c r="Y438" i="1" s="1"/>
  <c r="Y420" i="1" s="1"/>
  <c r="X425" i="1"/>
  <c r="Y419" i="1"/>
  <c r="B423" i="1"/>
  <c r="B764" i="5"/>
  <c r="C764" i="5"/>
  <c r="C783" i="5" s="1"/>
  <c r="C759" i="5" s="1"/>
  <c r="C760" i="5" s="1"/>
  <c r="Y764" i="5" s="1"/>
  <c r="Y783" i="5" s="1"/>
  <c r="Y759" i="5" s="1"/>
  <c r="Y770" i="6"/>
  <c r="Y789" i="6" s="1"/>
  <c r="Y765" i="6" s="1"/>
  <c r="X770" i="6"/>
  <c r="B768" i="6"/>
  <c r="C831" i="9"/>
  <c r="C834" i="9" s="1"/>
  <c r="C836" i="9" s="1"/>
  <c r="Y839" i="9" s="1"/>
  <c r="Y858" i="9" s="1"/>
  <c r="Y835" i="9" s="1"/>
  <c r="C817" i="6"/>
  <c r="C836" i="6" s="1"/>
  <c r="C813" i="6" s="1"/>
  <c r="Y764" i="6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C854" i="4" l="1"/>
  <c r="C857" i="4" s="1"/>
  <c r="X817" i="4"/>
  <c r="B815" i="4"/>
  <c r="Y817" i="4"/>
  <c r="Y836" i="4" s="1"/>
  <c r="Y813" i="4" s="1"/>
  <c r="Y809" i="4"/>
  <c r="Y812" i="4" s="1"/>
  <c r="Y421" i="1"/>
  <c r="X422" i="1" s="1"/>
  <c r="X714" i="2"/>
  <c r="C762" i="2"/>
  <c r="C781" i="2" s="1"/>
  <c r="C757" i="2" s="1"/>
  <c r="C758" i="2" s="1"/>
  <c r="Y762" i="2" s="1"/>
  <c r="Y781" i="2" s="1"/>
  <c r="Y757" i="2" s="1"/>
  <c r="Y755" i="5"/>
  <c r="Y758" i="5" s="1"/>
  <c r="Y760" i="5" s="1"/>
  <c r="B762" i="5"/>
  <c r="X764" i="5"/>
  <c r="Y766" i="6"/>
  <c r="C809" i="6" s="1"/>
  <c r="C812" i="6" s="1"/>
  <c r="C814" i="6" s="1"/>
  <c r="X839" i="9"/>
  <c r="Y831" i="9"/>
  <c r="Y834" i="9" s="1"/>
  <c r="Y836" i="9" s="1"/>
  <c r="C885" i="9" s="1"/>
  <c r="C904" i="9" s="1"/>
  <c r="C880" i="9" s="1"/>
  <c r="B837" i="9"/>
  <c r="C876" i="9"/>
  <c r="C879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Y814" i="4" l="1"/>
  <c r="X815" i="4" s="1"/>
  <c r="C863" i="4"/>
  <c r="C882" i="4" s="1"/>
  <c r="C858" i="4" s="1"/>
  <c r="C859" i="4" s="1"/>
  <c r="X863" i="4" s="1"/>
  <c r="B863" i="4"/>
  <c r="C462" i="1"/>
  <c r="C465" i="1" s="1"/>
  <c r="C470" i="1"/>
  <c r="C484" i="1" s="1"/>
  <c r="C466" i="1" s="1"/>
  <c r="X762" i="2"/>
  <c r="Y753" i="2"/>
  <c r="C809" i="2" s="1"/>
  <c r="C828" i="2" s="1"/>
  <c r="C805" i="2" s="1"/>
  <c r="B760" i="2"/>
  <c r="C811" i="5"/>
  <c r="C830" i="5" s="1"/>
  <c r="C807" i="5" s="1"/>
  <c r="C954" i="11"/>
  <c r="C957" i="11" s="1"/>
  <c r="C959" i="11" s="1"/>
  <c r="X767" i="6"/>
  <c r="X761" i="5"/>
  <c r="C803" i="5"/>
  <c r="C806" i="5" s="1"/>
  <c r="C881" i="9"/>
  <c r="Y885" i="9" s="1"/>
  <c r="Y904" i="9" s="1"/>
  <c r="Y880" i="9" s="1"/>
  <c r="Y809" i="6"/>
  <c r="Y812" i="6" s="1"/>
  <c r="Y817" i="6"/>
  <c r="Y836" i="6" s="1"/>
  <c r="Y813" i="6" s="1"/>
  <c r="C854" i="6"/>
  <c r="C857" i="6" s="1"/>
  <c r="B815" i="6"/>
  <c r="X817" i="6"/>
  <c r="X837" i="9"/>
  <c r="X911" i="11"/>
  <c r="B885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61" i="4" l="1"/>
  <c r="Y863" i="4"/>
  <c r="Y882" i="4" s="1"/>
  <c r="Y858" i="4" s="1"/>
  <c r="Y854" i="4"/>
  <c r="Y857" i="4" s="1"/>
  <c r="Y859" i="4" s="1"/>
  <c r="C903" i="4" s="1"/>
  <c r="C906" i="4" s="1"/>
  <c r="C467" i="1"/>
  <c r="B468" i="1" s="1"/>
  <c r="Y756" i="2"/>
  <c r="Y758" i="2" s="1"/>
  <c r="C801" i="2" s="1"/>
  <c r="C804" i="2" s="1"/>
  <c r="C806" i="2" s="1"/>
  <c r="C808" i="5"/>
  <c r="X811" i="5" s="1"/>
  <c r="X885" i="9"/>
  <c r="B883" i="9"/>
  <c r="Y876" i="9"/>
  <c r="Y879" i="9" s="1"/>
  <c r="Y881" i="9" s="1"/>
  <c r="C933" i="9" s="1"/>
  <c r="C952" i="9" s="1"/>
  <c r="C929" i="9" s="1"/>
  <c r="Y814" i="6"/>
  <c r="X815" i="6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Y470" i="1"/>
  <c r="Y484" i="1" s="1"/>
  <c r="Y466" i="1" s="1"/>
  <c r="Y462" i="1"/>
  <c r="Y465" i="1" s="1"/>
  <c r="X759" i="2"/>
  <c r="Y811" i="5"/>
  <c r="Y830" i="5" s="1"/>
  <c r="Y807" i="5" s="1"/>
  <c r="Y803" i="5"/>
  <c r="Y806" i="5" s="1"/>
  <c r="B809" i="5"/>
  <c r="C848" i="5"/>
  <c r="C851" i="5" s="1"/>
  <c r="C885" i="8"/>
  <c r="C904" i="8" s="1"/>
  <c r="C880" i="8" s="1"/>
  <c r="C881" i="8" s="1"/>
  <c r="B883" i="8" s="1"/>
  <c r="X860" i="4"/>
  <c r="C911" i="4"/>
  <c r="C930" i="4" s="1"/>
  <c r="C907" i="4" s="1"/>
  <c r="C908" i="4" s="1"/>
  <c r="Y903" i="4" s="1"/>
  <c r="Y906" i="4" s="1"/>
  <c r="Y809" i="2"/>
  <c r="Y828" i="2" s="1"/>
  <c r="Y805" i="2" s="1"/>
  <c r="C846" i="2"/>
  <c r="C849" i="2" s="1"/>
  <c r="B807" i="2"/>
  <c r="Y801" i="2"/>
  <c r="Y804" i="2" s="1"/>
  <c r="X809" i="2"/>
  <c r="C925" i="9"/>
  <c r="C928" i="9" s="1"/>
  <c r="C930" i="9" s="1"/>
  <c r="X882" i="9"/>
  <c r="C863" i="6"/>
  <c r="C882" i="6" s="1"/>
  <c r="C858" i="6" s="1"/>
  <c r="C859" i="6" s="1"/>
  <c r="B861" i="6" s="1"/>
  <c r="B863" i="6"/>
  <c r="B885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Y885" i="8"/>
  <c r="Y904" i="8" s="1"/>
  <c r="Y880" i="8" s="1"/>
  <c r="Y808" i="5"/>
  <c r="B857" i="5" s="1"/>
  <c r="Y876" i="8"/>
  <c r="Y879" i="8" s="1"/>
  <c r="Y881" i="8" s="1"/>
  <c r="X885" i="8"/>
  <c r="Y911" i="4"/>
  <c r="Y930" i="4" s="1"/>
  <c r="Y907" i="4" s="1"/>
  <c r="Y908" i="4" s="1"/>
  <c r="C957" i="4" s="1"/>
  <c r="C976" i="4" s="1"/>
  <c r="C952" i="4" s="1"/>
  <c r="C948" i="4"/>
  <c r="C951" i="4" s="1"/>
  <c r="B909" i="4"/>
  <c r="X911" i="4"/>
  <c r="Y806" i="2"/>
  <c r="X807" i="2" s="1"/>
  <c r="Y854" i="6"/>
  <c r="Y857" i="6" s="1"/>
  <c r="X863" i="6"/>
  <c r="Y863" i="6"/>
  <c r="Y882" i="6" s="1"/>
  <c r="Y858" i="6" s="1"/>
  <c r="Y897" i="7"/>
  <c r="C941" i="7" s="1"/>
  <c r="C944" i="7" s="1"/>
  <c r="Y933" i="9"/>
  <c r="Y952" i="9" s="1"/>
  <c r="Y929" i="9" s="1"/>
  <c r="Y925" i="9"/>
  <c r="Y928" i="9" s="1"/>
  <c r="C970" i="9"/>
  <c r="C973" i="9" s="1"/>
  <c r="X933" i="9"/>
  <c r="B931" i="9"/>
  <c r="C1008" i="11"/>
  <c r="C1027" i="11" s="1"/>
  <c r="C1003" i="11" s="1"/>
  <c r="C1004" i="11" s="1"/>
  <c r="X960" i="11"/>
  <c r="B1008" i="11"/>
  <c r="X468" i="1" l="1"/>
  <c r="C502" i="1"/>
  <c r="C505" i="1" s="1"/>
  <c r="C511" i="1"/>
  <c r="C530" i="1" s="1"/>
  <c r="C506" i="1" s="1"/>
  <c r="C949" i="7"/>
  <c r="C968" i="7" s="1"/>
  <c r="C945" i="7" s="1"/>
  <c r="C946" i="7" s="1"/>
  <c r="Y941" i="7" s="1"/>
  <c r="Y944" i="7" s="1"/>
  <c r="B511" i="1"/>
  <c r="C933" i="8"/>
  <c r="C952" i="8" s="1"/>
  <c r="C929" i="8" s="1"/>
  <c r="C925" i="8"/>
  <c r="C928" i="8" s="1"/>
  <c r="X882" i="8"/>
  <c r="X809" i="5"/>
  <c r="C857" i="5"/>
  <c r="C876" i="5" s="1"/>
  <c r="C852" i="5" s="1"/>
  <c r="C853" i="5" s="1"/>
  <c r="Y857" i="5" s="1"/>
  <c r="Y876" i="5" s="1"/>
  <c r="Y852" i="5" s="1"/>
  <c r="C953" i="4"/>
  <c r="Y957" i="4" s="1"/>
  <c r="Y976" i="4" s="1"/>
  <c r="Y952" i="4" s="1"/>
  <c r="C855" i="2"/>
  <c r="C874" i="2" s="1"/>
  <c r="C850" i="2" s="1"/>
  <c r="C851" i="2" s="1"/>
  <c r="X855" i="2" s="1"/>
  <c r="B855" i="2"/>
  <c r="Y859" i="6"/>
  <c r="X860" i="6" s="1"/>
  <c r="B957" i="4"/>
  <c r="X909" i="4"/>
  <c r="X898" i="7"/>
  <c r="Y930" i="9"/>
  <c r="Y1008" i="11"/>
  <c r="Y1027" i="11" s="1"/>
  <c r="Y1003" i="11" s="1"/>
  <c r="B1006" i="11"/>
  <c r="Y999" i="11"/>
  <c r="X1008" i="11"/>
  <c r="C507" i="1" l="1"/>
  <c r="X511" i="1" s="1"/>
  <c r="Y948" i="4"/>
  <c r="Y951" i="4" s="1"/>
  <c r="Y953" i="4" s="1"/>
  <c r="C930" i="8"/>
  <c r="Y925" i="8" s="1"/>
  <c r="Y928" i="8" s="1"/>
  <c r="Y848" i="5"/>
  <c r="Y851" i="5" s="1"/>
  <c r="Y853" i="5" s="1"/>
  <c r="C905" i="5" s="1"/>
  <c r="C924" i="5" s="1"/>
  <c r="C901" i="5" s="1"/>
  <c r="X857" i="5"/>
  <c r="B855" i="5"/>
  <c r="B955" i="4"/>
  <c r="X957" i="4"/>
  <c r="B853" i="2"/>
  <c r="Y855" i="2"/>
  <c r="Y874" i="2" s="1"/>
  <c r="Y850" i="2" s="1"/>
  <c r="Y846" i="2"/>
  <c r="Y849" i="2" s="1"/>
  <c r="C903" i="6"/>
  <c r="C906" i="6" s="1"/>
  <c r="C911" i="6"/>
  <c r="C930" i="6" s="1"/>
  <c r="C907" i="6" s="1"/>
  <c r="B947" i="7"/>
  <c r="Y949" i="7"/>
  <c r="Y968" i="7" s="1"/>
  <c r="Y945" i="7" s="1"/>
  <c r="Y946" i="7" s="1"/>
  <c r="X949" i="7"/>
  <c r="C986" i="7"/>
  <c r="C989" i="7" s="1"/>
  <c r="C979" i="9"/>
  <c r="C998" i="9" s="1"/>
  <c r="C974" i="9" s="1"/>
  <c r="C975" i="9" s="1"/>
  <c r="X931" i="9"/>
  <c r="B979" i="9"/>
  <c r="C1055" i="11"/>
  <c r="C1074" i="11" s="1"/>
  <c r="C1051" i="11" s="1"/>
  <c r="Y1002" i="11"/>
  <c r="Y1004" i="11" s="1"/>
  <c r="Y505" i="1" l="1"/>
  <c r="Y511" i="1"/>
  <c r="Y530" i="1" s="1"/>
  <c r="Y506" i="1" s="1"/>
  <c r="B509" i="1"/>
  <c r="X933" i="8"/>
  <c r="C970" i="8"/>
  <c r="C973" i="8" s="1"/>
  <c r="Y933" i="8"/>
  <c r="Y952" i="8" s="1"/>
  <c r="Y929" i="8" s="1"/>
  <c r="Y930" i="8" s="1"/>
  <c r="X931" i="8" s="1"/>
  <c r="C1004" i="4"/>
  <c r="C1023" i="4" s="1"/>
  <c r="C1000" i="4" s="1"/>
  <c r="B931" i="8"/>
  <c r="C897" i="5"/>
  <c r="C900" i="5" s="1"/>
  <c r="C902" i="5" s="1"/>
  <c r="X905" i="5" s="1"/>
  <c r="X854" i="5"/>
  <c r="Y851" i="2"/>
  <c r="C903" i="2" s="1"/>
  <c r="C922" i="2" s="1"/>
  <c r="C899" i="2" s="1"/>
  <c r="C908" i="6"/>
  <c r="B909" i="6" s="1"/>
  <c r="X954" i="4"/>
  <c r="C996" i="4"/>
  <c r="C999" i="4" s="1"/>
  <c r="Y979" i="9"/>
  <c r="Y998" i="9" s="1"/>
  <c r="Y974" i="9" s="1"/>
  <c r="B977" i="9"/>
  <c r="Y970" i="9"/>
  <c r="X979" i="9"/>
  <c r="C995" i="7"/>
  <c r="C1014" i="7" s="1"/>
  <c r="C990" i="7" s="1"/>
  <c r="C991" i="7" s="1"/>
  <c r="X947" i="7"/>
  <c r="B995" i="7"/>
  <c r="C1047" i="11"/>
  <c r="C1050" i="11" s="1"/>
  <c r="C1052" i="11" s="1"/>
  <c r="X1005" i="11"/>
  <c r="Y507" i="1" l="1"/>
  <c r="C564" i="1" s="1"/>
  <c r="C583" i="1" s="1"/>
  <c r="C560" i="1" s="1"/>
  <c r="C979" i="8"/>
  <c r="C998" i="8" s="1"/>
  <c r="C974" i="8" s="1"/>
  <c r="C975" i="8" s="1"/>
  <c r="B977" i="8" s="1"/>
  <c r="C942" i="5"/>
  <c r="C945" i="5" s="1"/>
  <c r="Y897" i="5"/>
  <c r="Y900" i="5" s="1"/>
  <c r="B979" i="8"/>
  <c r="Y905" i="5"/>
  <c r="Y924" i="5" s="1"/>
  <c r="Y901" i="5" s="1"/>
  <c r="Y902" i="5" s="1"/>
  <c r="C951" i="5" s="1"/>
  <c r="C970" i="5" s="1"/>
  <c r="C946" i="5" s="1"/>
  <c r="C1001" i="4"/>
  <c r="X1004" i="4" s="1"/>
  <c r="B903" i="5"/>
  <c r="Y903" i="6"/>
  <c r="Y906" i="6" s="1"/>
  <c r="X852" i="2"/>
  <c r="C895" i="2"/>
  <c r="C898" i="2" s="1"/>
  <c r="C900" i="2" s="1"/>
  <c r="Y895" i="2" s="1"/>
  <c r="Y898" i="2" s="1"/>
  <c r="Y911" i="6"/>
  <c r="Y930" i="6" s="1"/>
  <c r="Y907" i="6" s="1"/>
  <c r="C948" i="6"/>
  <c r="C951" i="6" s="1"/>
  <c r="X911" i="6"/>
  <c r="C1026" i="9"/>
  <c r="C1045" i="9" s="1"/>
  <c r="C1022" i="9" s="1"/>
  <c r="Y973" i="9"/>
  <c r="Y975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970" i="8" l="1"/>
  <c r="C1026" i="8" s="1"/>
  <c r="C1045" i="8" s="1"/>
  <c r="C1022" i="8" s="1"/>
  <c r="X979" i="8"/>
  <c r="C947" i="5"/>
  <c r="Y951" i="5" s="1"/>
  <c r="Y970" i="5" s="1"/>
  <c r="Y946" i="5" s="1"/>
  <c r="Y979" i="8"/>
  <c r="Y998" i="8" s="1"/>
  <c r="Y974" i="8" s="1"/>
  <c r="C556" i="1"/>
  <c r="C559" i="1" s="1"/>
  <c r="C561" i="1" s="1"/>
  <c r="C601" i="1" s="1"/>
  <c r="C604" i="1" s="1"/>
  <c r="X508" i="1"/>
  <c r="B1002" i="4"/>
  <c r="Y1004" i="4"/>
  <c r="Y1023" i="4" s="1"/>
  <c r="Y1000" i="4" s="1"/>
  <c r="Y996" i="4"/>
  <c r="Y999" i="4" s="1"/>
  <c r="C1041" i="4"/>
  <c r="C1044" i="4" s="1"/>
  <c r="Y973" i="8"/>
  <c r="X903" i="5"/>
  <c r="B951" i="5"/>
  <c r="Y908" i="6"/>
  <c r="X909" i="6" s="1"/>
  <c r="Y903" i="2"/>
  <c r="Y922" i="2" s="1"/>
  <c r="Y899" i="2" s="1"/>
  <c r="Y900" i="2" s="1"/>
  <c r="X901" i="2" s="1"/>
  <c r="B901" i="2"/>
  <c r="X903" i="2"/>
  <c r="C940" i="2"/>
  <c r="C943" i="2" s="1"/>
  <c r="C1018" i="9"/>
  <c r="C1021" i="9" s="1"/>
  <c r="C1023" i="9" s="1"/>
  <c r="X976" i="9"/>
  <c r="C1042" i="7"/>
  <c r="C1061" i="7" s="1"/>
  <c r="C1038" i="7" s="1"/>
  <c r="Y989" i="7"/>
  <c r="Y991" i="7" s="1"/>
  <c r="Y1052" i="11"/>
  <c r="Y975" i="8" l="1"/>
  <c r="X976" i="8" s="1"/>
  <c r="Y942" i="5"/>
  <c r="C998" i="5" s="1"/>
  <c r="C1017" i="5" s="1"/>
  <c r="C994" i="5" s="1"/>
  <c r="X951" i="5"/>
  <c r="B949" i="5"/>
  <c r="X564" i="1"/>
  <c r="B562" i="1"/>
  <c r="Y556" i="1"/>
  <c r="Y559" i="1" s="1"/>
  <c r="Y564" i="1"/>
  <c r="Y583" i="1" s="1"/>
  <c r="Y560" i="1" s="1"/>
  <c r="Y1001" i="4"/>
  <c r="X1002" i="4" s="1"/>
  <c r="C1018" i="8"/>
  <c r="C1021" i="8" s="1"/>
  <c r="C1023" i="8" s="1"/>
  <c r="Y1026" i="8" s="1"/>
  <c r="Y1045" i="8" s="1"/>
  <c r="Y1022" i="8" s="1"/>
  <c r="C957" i="6"/>
  <c r="C976" i="6" s="1"/>
  <c r="C952" i="6" s="1"/>
  <c r="C953" i="6" s="1"/>
  <c r="X957" i="6" s="1"/>
  <c r="Y945" i="5"/>
  <c r="Y947" i="5" s="1"/>
  <c r="C990" i="5" s="1"/>
  <c r="C993" i="5" s="1"/>
  <c r="C995" i="5" s="1"/>
  <c r="B957" i="6"/>
  <c r="C949" i="2"/>
  <c r="C968" i="2" s="1"/>
  <c r="C944" i="2" s="1"/>
  <c r="C945" i="2" s="1"/>
  <c r="X949" i="2" s="1"/>
  <c r="B949" i="2"/>
  <c r="Y1026" i="9"/>
  <c r="Y1045" i="9" s="1"/>
  <c r="Y1022" i="9" s="1"/>
  <c r="Y1018" i="9"/>
  <c r="Y1021" i="9" s="1"/>
  <c r="C1063" i="9"/>
  <c r="C1066" i="9" s="1"/>
  <c r="X1026" i="9"/>
  <c r="B1024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C1050" i="4" l="1"/>
  <c r="C1069" i="4" s="1"/>
  <c r="C1045" i="4" s="1"/>
  <c r="C1046" i="4" s="1"/>
  <c r="B1050" i="4"/>
  <c r="Y561" i="1"/>
  <c r="C610" i="1" s="1"/>
  <c r="C629" i="1" s="1"/>
  <c r="C605" i="1" s="1"/>
  <c r="C606" i="1" s="1"/>
  <c r="X610" i="1" s="1"/>
  <c r="Y1018" i="8"/>
  <c r="Y1021" i="8" s="1"/>
  <c r="B1024" i="8"/>
  <c r="X1026" i="8"/>
  <c r="C1063" i="8"/>
  <c r="C1066" i="8" s="1"/>
  <c r="Y948" i="6"/>
  <c r="Y951" i="6" s="1"/>
  <c r="X948" i="5"/>
  <c r="Y957" i="6"/>
  <c r="Y976" i="6" s="1"/>
  <c r="Y952" i="6" s="1"/>
  <c r="B955" i="6"/>
  <c r="B947" i="2"/>
  <c r="Y949" i="2"/>
  <c r="Y968" i="2" s="1"/>
  <c r="Y944" i="2" s="1"/>
  <c r="Y940" i="2"/>
  <c r="C996" i="2" s="1"/>
  <c r="C1015" i="2" s="1"/>
  <c r="C992" i="2" s="1"/>
  <c r="Y990" i="5"/>
  <c r="Y993" i="5" s="1"/>
  <c r="X998" i="5"/>
  <c r="Y998" i="5"/>
  <c r="Y1017" i="5" s="1"/>
  <c r="Y994" i="5" s="1"/>
  <c r="C1035" i="5"/>
  <c r="C1038" i="5" s="1"/>
  <c r="B996" i="5"/>
  <c r="X1050" i="4"/>
  <c r="Y1050" i="4"/>
  <c r="Y1069" i="4" s="1"/>
  <c r="Y1045" i="4" s="1"/>
  <c r="Y1041" i="4"/>
  <c r="Y1044" i="4" s="1"/>
  <c r="B1048" i="4"/>
  <c r="Y1023" i="8"/>
  <c r="X1024" i="8" s="1"/>
  <c r="Y1023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B610" i="1" l="1"/>
  <c r="Y601" i="1"/>
  <c r="C657" i="1" s="1"/>
  <c r="C676" i="1" s="1"/>
  <c r="C653" i="1" s="1"/>
  <c r="B608" i="1"/>
  <c r="Y610" i="1"/>
  <c r="Y629" i="1" s="1"/>
  <c r="Y605" i="1" s="1"/>
  <c r="X562" i="1"/>
  <c r="Y604" i="1"/>
  <c r="Y953" i="6"/>
  <c r="X954" i="6" s="1"/>
  <c r="C1004" i="6"/>
  <c r="C1023" i="6" s="1"/>
  <c r="C1000" i="6" s="1"/>
  <c r="Y943" i="2"/>
  <c r="Y945" i="2" s="1"/>
  <c r="X946" i="2" s="1"/>
  <c r="Y995" i="5"/>
  <c r="Y1046" i="4"/>
  <c r="X1047" i="4" s="1"/>
  <c r="C1072" i="8"/>
  <c r="C1091" i="8" s="1"/>
  <c r="C1067" i="8" s="1"/>
  <c r="C1068" i="8" s="1"/>
  <c r="B1070" i="8" s="1"/>
  <c r="B1072" i="8"/>
  <c r="Y1097" i="11"/>
  <c r="X1098" i="11" s="1"/>
  <c r="C1072" i="9"/>
  <c r="C1091" i="9" s="1"/>
  <c r="C1067" i="9" s="1"/>
  <c r="C1068" i="9" s="1"/>
  <c r="X1024" i="9"/>
  <c r="B1072" i="9"/>
  <c r="Y1039" i="7"/>
  <c r="Y606" i="1" l="1"/>
  <c r="C649" i="1" s="1"/>
  <c r="C652" i="1" s="1"/>
  <c r="C654" i="1" s="1"/>
  <c r="Y657" i="1" s="1"/>
  <c r="Y676" i="1" s="1"/>
  <c r="Y653" i="1" s="1"/>
  <c r="C996" i="6"/>
  <c r="C999" i="6" s="1"/>
  <c r="C1001" i="6" s="1"/>
  <c r="C988" i="2"/>
  <c r="C991" i="2" s="1"/>
  <c r="C993" i="2" s="1"/>
  <c r="Y996" i="2" s="1"/>
  <c r="Y1015" i="2" s="1"/>
  <c r="Y992" i="2" s="1"/>
  <c r="C1044" i="5"/>
  <c r="C1063" i="5" s="1"/>
  <c r="C1039" i="5" s="1"/>
  <c r="C1040" i="5" s="1"/>
  <c r="X996" i="5"/>
  <c r="B1044" i="5"/>
  <c r="Y1063" i="8"/>
  <c r="Y1066" i="8" s="1"/>
  <c r="Y1072" i="8"/>
  <c r="Y1091" i="8" s="1"/>
  <c r="Y1067" i="8" s="1"/>
  <c r="X1072" i="8"/>
  <c r="Y1072" i="9"/>
  <c r="Y1091" i="9" s="1"/>
  <c r="Y1067" i="9" s="1"/>
  <c r="B1070" i="9"/>
  <c r="Y1063" i="9"/>
  <c r="Y1066" i="9" s="1"/>
  <c r="X1072" i="9"/>
  <c r="C1088" i="7"/>
  <c r="C1107" i="7" s="1"/>
  <c r="C1083" i="7" s="1"/>
  <c r="C1084" i="7" s="1"/>
  <c r="X1040" i="7"/>
  <c r="B1088" i="7"/>
  <c r="X657" i="1" l="1"/>
  <c r="Y649" i="1"/>
  <c r="Y652" i="1" s="1"/>
  <c r="Y654" i="1" s="1"/>
  <c r="B703" i="1" s="1"/>
  <c r="B655" i="1"/>
  <c r="X607" i="1"/>
  <c r="C694" i="1"/>
  <c r="C697" i="1" s="1"/>
  <c r="Y996" i="6"/>
  <c r="Y999" i="6" s="1"/>
  <c r="C1041" i="6"/>
  <c r="C1044" i="6" s="1"/>
  <c r="X1004" i="6"/>
  <c r="Y1004" i="6"/>
  <c r="Y1023" i="6" s="1"/>
  <c r="Y1000" i="6" s="1"/>
  <c r="B1002" i="6"/>
  <c r="C1033" i="2"/>
  <c r="C1036" i="2" s="1"/>
  <c r="B994" i="2"/>
  <c r="Y988" i="2"/>
  <c r="Y991" i="2" s="1"/>
  <c r="Y993" i="2" s="1"/>
  <c r="X994" i="2" s="1"/>
  <c r="X996" i="2"/>
  <c r="Y1044" i="5"/>
  <c r="Y1063" i="5" s="1"/>
  <c r="Y1039" i="5" s="1"/>
  <c r="Y1035" i="5"/>
  <c r="Y1038" i="5" s="1"/>
  <c r="B1042" i="5"/>
  <c r="X1044" i="5"/>
  <c r="Y1068" i="8"/>
  <c r="X1069" i="8" s="1"/>
  <c r="Y1068" i="9"/>
  <c r="X1069" i="9" s="1"/>
  <c r="Y1088" i="7"/>
  <c r="Y1107" i="7" s="1"/>
  <c r="Y1083" i="7" s="1"/>
  <c r="B1086" i="7"/>
  <c r="Y1079" i="7"/>
  <c r="Y1082" i="7" s="1"/>
  <c r="X1088" i="7"/>
  <c r="X655" i="1" l="1"/>
  <c r="C703" i="1"/>
  <c r="C722" i="1" s="1"/>
  <c r="C698" i="1" s="1"/>
  <c r="C699" i="1" s="1"/>
  <c r="Y694" i="1" s="1"/>
  <c r="Y697" i="1" s="1"/>
  <c r="Y1001" i="6"/>
  <c r="X1002" i="6" s="1"/>
  <c r="C1042" i="2"/>
  <c r="C1061" i="2" s="1"/>
  <c r="C1037" i="2" s="1"/>
  <c r="C1038" i="2" s="1"/>
  <c r="X1042" i="2" s="1"/>
  <c r="B1042" i="2"/>
  <c r="Y1040" i="5"/>
  <c r="X1041" i="5" s="1"/>
  <c r="Y1084" i="7"/>
  <c r="X1085" i="7" s="1"/>
  <c r="C750" i="1" l="1"/>
  <c r="C769" i="1" s="1"/>
  <c r="C746" i="1" s="1"/>
  <c r="Y703" i="1"/>
  <c r="Y722" i="1" s="1"/>
  <c r="Y698" i="1" s="1"/>
  <c r="X703" i="1"/>
  <c r="B701" i="1"/>
  <c r="C1050" i="6"/>
  <c r="C1069" i="6" s="1"/>
  <c r="C1045" i="6" s="1"/>
  <c r="C1046" i="6" s="1"/>
  <c r="B1048" i="6" s="1"/>
  <c r="B1050" i="6"/>
  <c r="Y699" i="1"/>
  <c r="C742" i="1" s="1"/>
  <c r="C745" i="1" s="1"/>
  <c r="C747" i="1" s="1"/>
  <c r="B1040" i="2"/>
  <c r="Y1033" i="2"/>
  <c r="Y1036" i="2" s="1"/>
  <c r="Y1042" i="2"/>
  <c r="Y1061" i="2" s="1"/>
  <c r="Y1037" i="2" s="1"/>
  <c r="X1050" i="6" l="1"/>
  <c r="Y1050" i="6"/>
  <c r="Y1069" i="6" s="1"/>
  <c r="Y1045" i="6" s="1"/>
  <c r="Y1041" i="6"/>
  <c r="Y1044" i="6" s="1"/>
  <c r="X700" i="1"/>
  <c r="Y750" i="1"/>
  <c r="Y769" i="1" s="1"/>
  <c r="Y746" i="1" s="1"/>
  <c r="B748" i="1"/>
  <c r="X750" i="1"/>
  <c r="C787" i="1"/>
  <c r="C790" i="1" s="1"/>
  <c r="Y742" i="1"/>
  <c r="Y745" i="1" s="1"/>
  <c r="Y1038" i="2"/>
  <c r="X1039" i="2" s="1"/>
  <c r="Y747" i="1" l="1"/>
  <c r="C796" i="1" s="1"/>
  <c r="C815" i="1" s="1"/>
  <c r="C791" i="1" s="1"/>
  <c r="C792" i="1" s="1"/>
  <c r="Y1046" i="6"/>
  <c r="X1047" i="6" s="1"/>
  <c r="B796" i="1" l="1"/>
  <c r="X748" i="1"/>
  <c r="X796" i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9" i="3" s="1"/>
  <c r="C556" i="3" s="1"/>
  <c r="C552" i="3"/>
  <c r="C555" i="3" s="1"/>
  <c r="X509" i="3"/>
  <c r="C557" i="3" l="1"/>
  <c r="Y552" i="3" l="1"/>
  <c r="Y555" i="3" s="1"/>
  <c r="X560" i="3"/>
  <c r="Y560" i="3"/>
  <c r="Y579" i="3" s="1"/>
  <c r="Y556" i="3" s="1"/>
  <c r="B558" i="3"/>
  <c r="C597" i="3"/>
  <c r="C600" i="3" s="1"/>
  <c r="Y557" i="3" l="1"/>
  <c r="X558" i="3" l="1"/>
  <c r="C606" i="3"/>
  <c r="C625" i="3" s="1"/>
  <c r="C601" i="3" s="1"/>
  <c r="C602" i="3" s="1"/>
  <c r="B606" i="3"/>
  <c r="B604" i="3" l="1"/>
  <c r="X606" i="3"/>
  <c r="Y597" i="3"/>
  <c r="Y606" i="3"/>
  <c r="Y625" i="3" s="1"/>
  <c r="Y601" i="3" s="1"/>
  <c r="C653" i="3" l="1"/>
  <c r="C672" i="3" s="1"/>
  <c r="C649" i="3" s="1"/>
  <c r="Y600" i="3"/>
  <c r="Y602" i="3" s="1"/>
  <c r="X603" i="3" l="1"/>
  <c r="C645" i="3"/>
  <c r="C648" i="3" s="1"/>
  <c r="C650" i="3" s="1"/>
  <c r="X653" i="3" l="1"/>
  <c r="Y645" i="3"/>
  <c r="Y648" i="3" s="1"/>
  <c r="Y653" i="3"/>
  <c r="Y672" i="3" s="1"/>
  <c r="Y649" i="3" s="1"/>
  <c r="B651" i="3"/>
  <c r="C690" i="3"/>
  <c r="C693" i="3" s="1"/>
  <c r="Y650" i="3" l="1"/>
  <c r="C699" i="3" s="1"/>
  <c r="C718" i="3" s="1"/>
  <c r="C694" i="3" s="1"/>
  <c r="C695" i="3" s="1"/>
  <c r="X651" i="3" l="1"/>
  <c r="B699" i="3"/>
  <c r="B697" i="3"/>
  <c r="Y690" i="3"/>
  <c r="Y699" i="3"/>
  <c r="Y718" i="3" s="1"/>
  <c r="Y694" i="3" s="1"/>
  <c r="X699" i="3"/>
  <c r="C746" i="3" l="1"/>
  <c r="C765" i="3" s="1"/>
  <c r="C742" i="3" s="1"/>
  <c r="Y693" i="3"/>
  <c r="Y695" i="3" s="1"/>
  <c r="C738" i="3" l="1"/>
  <c r="C741" i="3" s="1"/>
  <c r="C743" i="3" s="1"/>
  <c r="X696" i="3"/>
  <c r="B744" i="3" l="1"/>
  <c r="X746" i="3"/>
  <c r="C783" i="3"/>
  <c r="C786" i="3" s="1"/>
  <c r="Y738" i="3"/>
  <c r="Y741" i="3" s="1"/>
  <c r="Y746" i="3"/>
  <c r="Y765" i="3" s="1"/>
  <c r="Y742" i="3" s="1"/>
  <c r="Y743" i="3" l="1"/>
  <c r="B792" i="3" s="1"/>
  <c r="X744" i="3" l="1"/>
  <c r="C792" i="3"/>
  <c r="C811" i="3" s="1"/>
  <c r="C787" i="3" s="1"/>
  <c r="C788" i="3" s="1"/>
  <c r="Y783" i="3" s="1"/>
  <c r="Y792" i="3" l="1"/>
  <c r="Y811" i="3" s="1"/>
  <c r="Y787" i="3" s="1"/>
  <c r="B790" i="3"/>
  <c r="X792" i="3"/>
  <c r="Y786" i="3"/>
  <c r="C839" i="3"/>
  <c r="C858" i="3" s="1"/>
  <c r="C835" i="3" s="1"/>
  <c r="Y788" i="3" l="1"/>
  <c r="X789" i="3" s="1"/>
  <c r="C831" i="3" l="1"/>
  <c r="C834" i="3" s="1"/>
  <c r="C836" i="3" s="1"/>
  <c r="Y831" i="3" s="1"/>
  <c r="Y834" i="3" s="1"/>
  <c r="C876" i="3" l="1"/>
  <c r="C879" i="3" s="1"/>
  <c r="B837" i="3"/>
  <c r="Y839" i="3"/>
  <c r="Y858" i="3" s="1"/>
  <c r="Y835" i="3" s="1"/>
  <c r="Y836" i="3" s="1"/>
  <c r="X837" i="3" s="1"/>
  <c r="X839" i="3"/>
  <c r="B885" i="3" l="1"/>
  <c r="C885" i="3"/>
  <c r="C904" i="3" s="1"/>
  <c r="C880" i="3" s="1"/>
  <c r="C881" i="3" s="1"/>
  <c r="B883" i="3" s="1"/>
  <c r="X885" i="3" l="1"/>
  <c r="Y885" i="3"/>
  <c r="Y904" i="3" s="1"/>
  <c r="Y880" i="3" s="1"/>
  <c r="Y876" i="3"/>
  <c r="Y879" i="3" s="1"/>
  <c r="Y881" i="3" l="1"/>
  <c r="C925" i="3" s="1"/>
  <c r="C928" i="3" s="1"/>
  <c r="X882" i="3" l="1"/>
  <c r="C933" i="3"/>
  <c r="C952" i="3" s="1"/>
  <c r="C929" i="3" s="1"/>
  <c r="C930" i="3" s="1"/>
  <c r="Y925" i="3" l="1"/>
  <c r="Y928" i="3" s="1"/>
  <c r="B931" i="3"/>
  <c r="Y933" i="3"/>
  <c r="Y952" i="3" s="1"/>
  <c r="Y929" i="3" s="1"/>
  <c r="X933" i="3"/>
  <c r="C970" i="3"/>
  <c r="C973" i="3" s="1"/>
  <c r="Y930" i="3" l="1"/>
  <c r="C979" i="3" s="1"/>
  <c r="C998" i="3" s="1"/>
  <c r="C974" i="3" s="1"/>
  <c r="C975" i="3" s="1"/>
  <c r="X931" i="3" l="1"/>
  <c r="B979" i="3"/>
  <c r="B977" i="3"/>
  <c r="Y979" i="3"/>
  <c r="Y998" i="3" s="1"/>
  <c r="Y974" i="3" s="1"/>
  <c r="X979" i="3"/>
  <c r="Y970" i="3"/>
  <c r="Y973" i="3" l="1"/>
  <c r="Y975" i="3" s="1"/>
  <c r="C1026" i="3"/>
  <c r="C1045" i="3" s="1"/>
  <c r="C1022" i="3" s="1"/>
  <c r="C1018" i="3" l="1"/>
  <c r="C1021" i="3" s="1"/>
  <c r="C1023" i="3" s="1"/>
  <c r="X976" i="3"/>
  <c r="B1024" i="3" l="1"/>
  <c r="X1026" i="3"/>
  <c r="C1063" i="3"/>
  <c r="C1066" i="3" s="1"/>
  <c r="Y1018" i="3"/>
  <c r="Y1021" i="3" s="1"/>
  <c r="Y1026" i="3"/>
  <c r="Y1045" i="3" s="1"/>
  <c r="Y1022" i="3" s="1"/>
  <c r="Y1023" i="3" l="1"/>
  <c r="X1024" i="3" l="1"/>
  <c r="B1072" i="3"/>
  <c r="C1072" i="3"/>
  <c r="C1091" i="3" s="1"/>
  <c r="C1067" i="3" s="1"/>
  <c r="C1068" i="3" s="1"/>
  <c r="X1072" i="3" l="1"/>
  <c r="Y1063" i="3"/>
  <c r="Y1066" i="3" s="1"/>
  <c r="B1070" i="3"/>
  <c r="Y1072" i="3"/>
  <c r="Y1091" i="3" s="1"/>
  <c r="Y1067" i="3" s="1"/>
  <c r="Y1068" i="3" l="1"/>
  <c r="X1069" i="3" s="1"/>
</calcChain>
</file>

<file path=xl/sharedStrings.xml><?xml version="1.0" encoding="utf-8"?>
<sst xmlns="http://schemas.openxmlformats.org/spreadsheetml/2006/main" count="25446" uniqueCount="979">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</sst>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0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1" t="s">
        <v>81</v>
      </c>
      <c r="F8" s="161"/>
      <c r="G8" s="161"/>
      <c r="H8" s="161"/>
      <c r="V8" s="17"/>
      <c r="X8" s="23" t="s">
        <v>32</v>
      </c>
      <c r="Y8" s="20">
        <f>IF(B8="PAGADO",0,C13)</f>
        <v>-261</v>
      </c>
      <c r="AA8" s="161" t="s">
        <v>60</v>
      </c>
      <c r="AB8" s="161"/>
      <c r="AC8" s="161"/>
      <c r="AD8" s="161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NO PAGAR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NO PAGAR</v>
      </c>
      <c r="Y14" s="162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61" t="s">
        <v>60</v>
      </c>
      <c r="F53" s="161"/>
      <c r="G53" s="161"/>
      <c r="H53" s="161"/>
      <c r="V53" s="17"/>
      <c r="X53" s="23" t="s">
        <v>32</v>
      </c>
      <c r="Y53" s="20">
        <f>IF(B53="PAGADO",0,C58)</f>
        <v>97.079999999999984</v>
      </c>
      <c r="AA53" s="161" t="s">
        <v>81</v>
      </c>
      <c r="AB53" s="161"/>
      <c r="AC53" s="161"/>
      <c r="AD53" s="161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150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61" t="s">
        <v>81</v>
      </c>
      <c r="F106" s="161"/>
      <c r="G106" s="161"/>
      <c r="H106" s="161"/>
      <c r="V106" s="17"/>
      <c r="X106" s="23" t="s">
        <v>32</v>
      </c>
      <c r="Y106" s="20">
        <f>IF(B106="PAGADO",0,C111)</f>
        <v>97.079999999999984</v>
      </c>
      <c r="AA106" s="161" t="s">
        <v>20</v>
      </c>
      <c r="AB106" s="161"/>
      <c r="AC106" s="161"/>
      <c r="AD106" s="161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61" t="s">
        <v>81</v>
      </c>
      <c r="F151" s="161"/>
      <c r="G151" s="161"/>
      <c r="H151" s="161"/>
      <c r="V151" s="17"/>
      <c r="X151" s="23" t="s">
        <v>32</v>
      </c>
      <c r="Y151" s="20">
        <f>IF(B151="PAGADO",0,C156)</f>
        <v>97.079999999999984</v>
      </c>
      <c r="AA151" s="161" t="s">
        <v>81</v>
      </c>
      <c r="AB151" s="161"/>
      <c r="AC151" s="161"/>
      <c r="AD151" s="161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COBRAR'</v>
      </c>
      <c r="Y157" s="16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60" t="s">
        <v>28</v>
      </c>
      <c r="I195" s="160"/>
      <c r="J195" s="160"/>
      <c r="V195" s="17"/>
      <c r="AC195" s="159"/>
      <c r="AD195" s="159"/>
      <c r="AE195" s="159"/>
    </row>
    <row r="196" spans="2:41">
      <c r="H196" s="160"/>
      <c r="I196" s="160"/>
      <c r="J196" s="160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61" t="s">
        <v>81</v>
      </c>
      <c r="F200" s="161"/>
      <c r="G200" s="161"/>
      <c r="H200" s="161"/>
      <c r="V200" s="17"/>
      <c r="X200" s="23" t="s">
        <v>32</v>
      </c>
      <c r="Y200" s="20">
        <f>IF(B200="PAGADO",0,C205)</f>
        <v>-796.44</v>
      </c>
      <c r="AA200" s="161" t="s">
        <v>81</v>
      </c>
      <c r="AB200" s="161"/>
      <c r="AC200" s="161"/>
      <c r="AD200" s="161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2" t="str">
        <f>IF(C205&lt;0,"NO PAGAR","COBRAR")</f>
        <v>NO PAGAR</v>
      </c>
      <c r="C206" s="162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2" t="str">
        <f>IF(Y205&lt;0,"NO PAGAR","COBRAR")</f>
        <v>NO PAGAR</v>
      </c>
      <c r="Y206" s="162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4" t="s">
        <v>9</v>
      </c>
      <c r="C207" s="155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4" t="s">
        <v>9</v>
      </c>
      <c r="Y207" s="155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6" t="s">
        <v>7</v>
      </c>
      <c r="F216" s="157"/>
      <c r="G216" s="158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6" t="s">
        <v>7</v>
      </c>
      <c r="AB216" s="157"/>
      <c r="AC216" s="158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6" t="s">
        <v>7</v>
      </c>
      <c r="O218" s="157"/>
      <c r="P218" s="157"/>
      <c r="Q218" s="158"/>
      <c r="R218" s="18">
        <f>SUM(R202:R217)</f>
        <v>796.44</v>
      </c>
      <c r="S218" s="3"/>
      <c r="V218" s="17"/>
      <c r="X218" s="12"/>
      <c r="Y218" s="10"/>
      <c r="AJ218" s="156" t="s">
        <v>7</v>
      </c>
      <c r="AK218" s="157"/>
      <c r="AL218" s="157"/>
      <c r="AM218" s="158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0" t="s">
        <v>30</v>
      </c>
      <c r="I240" s="160"/>
      <c r="J240" s="160"/>
      <c r="V240" s="17"/>
      <c r="AA240" s="160" t="s">
        <v>31</v>
      </c>
      <c r="AB240" s="160"/>
      <c r="AC240" s="160"/>
    </row>
    <row r="241" spans="2:41">
      <c r="H241" s="160"/>
      <c r="I241" s="160"/>
      <c r="J241" s="160"/>
      <c r="V241" s="17"/>
      <c r="AA241" s="160"/>
      <c r="AB241" s="160"/>
      <c r="AC241" s="160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61" t="s">
        <v>20</v>
      </c>
      <c r="F245" s="161"/>
      <c r="G245" s="161"/>
      <c r="H245" s="161"/>
      <c r="V245" s="17"/>
      <c r="X245" s="23" t="s">
        <v>32</v>
      </c>
      <c r="Y245" s="20">
        <f>IF(B245="PAGADO",0,C250)</f>
        <v>-892.3900000000001</v>
      </c>
      <c r="AA245" s="161" t="s">
        <v>20</v>
      </c>
      <c r="AB245" s="161"/>
      <c r="AC245" s="161"/>
      <c r="AD245" s="161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3" t="str">
        <f>IF(Y250&lt;0,"NO PAGAR","COBRAR'")</f>
        <v>NO PAGAR</v>
      </c>
      <c r="Y251" s="16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3" t="str">
        <f>IF(C250&lt;0,"NO PAGAR","COBRAR'")</f>
        <v>NO PAGAR</v>
      </c>
      <c r="C252" s="16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4" t="s">
        <v>9</v>
      </c>
      <c r="C253" s="155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4" t="s">
        <v>9</v>
      </c>
      <c r="Y253" s="155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6" t="s">
        <v>7</v>
      </c>
      <c r="F261" s="157"/>
      <c r="G261" s="158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6" t="s">
        <v>7</v>
      </c>
      <c r="AB261" s="157"/>
      <c r="AC261" s="158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6" t="s">
        <v>7</v>
      </c>
      <c r="O263" s="157"/>
      <c r="P263" s="157"/>
      <c r="Q263" s="158"/>
      <c r="R263" s="18">
        <f>SUM(R247:R262)</f>
        <v>0</v>
      </c>
      <c r="S263" s="3"/>
      <c r="V263" s="17"/>
      <c r="X263" s="12"/>
      <c r="Y263" s="10"/>
      <c r="AJ263" s="156" t="s">
        <v>7</v>
      </c>
      <c r="AK263" s="157"/>
      <c r="AL263" s="157"/>
      <c r="AM263" s="158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60" t="s">
        <v>28</v>
      </c>
      <c r="I287" s="160"/>
      <c r="J287" s="160"/>
      <c r="V287" s="17"/>
      <c r="AC287" s="159"/>
      <c r="AD287" s="159"/>
      <c r="AE287" s="159"/>
    </row>
    <row r="288" spans="2:31">
      <c r="H288" s="160"/>
      <c r="I288" s="160"/>
      <c r="J288" s="160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61" t="s">
        <v>603</v>
      </c>
      <c r="F292" s="161"/>
      <c r="G292" s="161"/>
      <c r="H292" s="161"/>
      <c r="V292" s="17"/>
      <c r="X292" s="23" t="s">
        <v>32</v>
      </c>
      <c r="Y292" s="20">
        <f>IF(B292="PAGADO",0,C297)</f>
        <v>-892.3900000000001</v>
      </c>
      <c r="AA292" s="161" t="s">
        <v>81</v>
      </c>
      <c r="AB292" s="161"/>
      <c r="AC292" s="161"/>
      <c r="AD292" s="161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2" t="str">
        <f>IF(C297&lt;0,"NO PAGAR","COBRAR")</f>
        <v>NO PAGAR</v>
      </c>
      <c r="C298" s="162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2" t="str">
        <f>IF(Y297&lt;0,"NO PAGAR","COBRAR")</f>
        <v>NO PAGAR</v>
      </c>
      <c r="Y298" s="162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4" t="s">
        <v>9</v>
      </c>
      <c r="C299" s="155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4" t="s">
        <v>9</v>
      </c>
      <c r="Y299" s="155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6" t="s">
        <v>7</v>
      </c>
      <c r="F308" s="157"/>
      <c r="G308" s="158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6" t="s">
        <v>7</v>
      </c>
      <c r="AB308" s="157"/>
      <c r="AC308" s="158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6" t="s">
        <v>7</v>
      </c>
      <c r="O310" s="157"/>
      <c r="P310" s="157"/>
      <c r="Q310" s="158"/>
      <c r="R310" s="18">
        <f>SUM(R294:R309)</f>
        <v>0</v>
      </c>
      <c r="S310" s="3"/>
      <c r="V310" s="17"/>
      <c r="X310" s="12"/>
      <c r="Y310" s="10"/>
      <c r="AJ310" s="156" t="s">
        <v>7</v>
      </c>
      <c r="AK310" s="157"/>
      <c r="AL310" s="157"/>
      <c r="AM310" s="158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0" t="s">
        <v>30</v>
      </c>
      <c r="I332" s="160"/>
      <c r="J332" s="160"/>
      <c r="V332" s="17"/>
      <c r="AA332" s="160" t="s">
        <v>31</v>
      </c>
      <c r="AB332" s="160"/>
      <c r="AC332" s="160"/>
    </row>
    <row r="333" spans="1:43">
      <c r="H333" s="160"/>
      <c r="I333" s="160"/>
      <c r="J333" s="160"/>
      <c r="V333" s="17"/>
      <c r="AA333" s="160"/>
      <c r="AB333" s="160"/>
      <c r="AC333" s="160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61" t="s">
        <v>81</v>
      </c>
      <c r="F337" s="161"/>
      <c r="G337" s="161"/>
      <c r="H337" s="161"/>
      <c r="V337" s="17"/>
      <c r="X337" s="23" t="s">
        <v>32</v>
      </c>
      <c r="Y337" s="20">
        <f>IF(B1137="PAGADO",0,C342)</f>
        <v>-1988.3400000000001</v>
      </c>
      <c r="AA337" s="161" t="s">
        <v>60</v>
      </c>
      <c r="AB337" s="161"/>
      <c r="AC337" s="161"/>
      <c r="AD337" s="161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6" t="s">
        <v>7</v>
      </c>
      <c r="AB342" s="157"/>
      <c r="AC342" s="158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3" t="str">
        <f>IF(Y342&lt;0,"NO PAGAR","COBRAR'")</f>
        <v>NO PAGAR</v>
      </c>
      <c r="Y343" s="163"/>
      <c r="AJ343" s="3"/>
      <c r="AK343" s="3"/>
      <c r="AL343" s="3"/>
      <c r="AM343" s="3"/>
      <c r="AN343" s="18"/>
      <c r="AO343" s="3"/>
    </row>
    <row r="344" spans="2:41" ht="23.25">
      <c r="B344" s="163" t="str">
        <f>IF(C342&lt;0,"NO PAGAR","COBRAR'")</f>
        <v>NO PAGAR</v>
      </c>
      <c r="C344" s="16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4" t="s">
        <v>5</v>
      </c>
      <c r="AC344" s="164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4" t="s">
        <v>9</v>
      </c>
      <c r="C345" s="155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4" t="s">
        <v>9</v>
      </c>
      <c r="Y345" s="155"/>
      <c r="AA345" s="25">
        <v>45041</v>
      </c>
      <c r="AB345" s="165" t="s">
        <v>695</v>
      </c>
      <c r="AC345" s="165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6" t="s">
        <v>7</v>
      </c>
      <c r="F353" s="157"/>
      <c r="G353" s="158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6" t="s">
        <v>7</v>
      </c>
      <c r="O355" s="157"/>
      <c r="P355" s="157"/>
      <c r="Q355" s="158"/>
      <c r="R355" s="18">
        <f>SUM(R339:R354)</f>
        <v>0</v>
      </c>
      <c r="S355" s="3"/>
      <c r="V355" s="17"/>
      <c r="X355" s="12"/>
      <c r="Y355" s="10"/>
      <c r="AJ355" s="156" t="s">
        <v>7</v>
      </c>
      <c r="AK355" s="157"/>
      <c r="AL355" s="157"/>
      <c r="AM355" s="158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60" t="s">
        <v>28</v>
      </c>
      <c r="I380" s="160"/>
      <c r="J380" s="160"/>
      <c r="V380" s="17"/>
      <c r="AC380" s="159"/>
      <c r="AD380" s="159"/>
      <c r="AE380" s="159"/>
    </row>
    <row r="381" spans="2:31">
      <c r="H381" s="160"/>
      <c r="I381" s="160"/>
      <c r="J381" s="160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61" t="s">
        <v>20</v>
      </c>
      <c r="F385" s="161"/>
      <c r="G385" s="161"/>
      <c r="H385" s="161"/>
      <c r="V385" s="17"/>
      <c r="X385" s="23" t="s">
        <v>32</v>
      </c>
      <c r="Y385" s="20">
        <f>IF(B385="PAGADO",0,C390)</f>
        <v>-2044.2500000000002</v>
      </c>
      <c r="AA385" s="161" t="s">
        <v>20</v>
      </c>
      <c r="AB385" s="161"/>
      <c r="AC385" s="161"/>
      <c r="AD385" s="161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2" t="str">
        <f>IF(C390&lt;0,"NO PAGAR","COBRAR")</f>
        <v>NO PAGAR</v>
      </c>
      <c r="C391" s="162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2" t="str">
        <f>IF(Y390&lt;0,"NO PAGAR","COBRAR")</f>
        <v>NO PAGAR</v>
      </c>
      <c r="Y391" s="162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4" t="s">
        <v>9</v>
      </c>
      <c r="C392" s="155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4" t="s">
        <v>9</v>
      </c>
      <c r="Y392" s="155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6" t="s">
        <v>7</v>
      </c>
      <c r="F401" s="157"/>
      <c r="G401" s="158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6" t="s">
        <v>7</v>
      </c>
      <c r="AB401" s="157"/>
      <c r="AC401" s="158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6" t="s">
        <v>7</v>
      </c>
      <c r="O403" s="157"/>
      <c r="P403" s="157"/>
      <c r="Q403" s="158"/>
      <c r="R403" s="18">
        <f>SUM(R387:R402)</f>
        <v>0</v>
      </c>
      <c r="S403" s="3"/>
      <c r="V403" s="17"/>
      <c r="X403" s="12"/>
      <c r="Y403" s="10"/>
      <c r="AJ403" s="156" t="s">
        <v>7</v>
      </c>
      <c r="AK403" s="157"/>
      <c r="AL403" s="157"/>
      <c r="AM403" s="158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60" t="s">
        <v>30</v>
      </c>
      <c r="I425" s="160"/>
      <c r="J425" s="160"/>
      <c r="V425" s="17"/>
      <c r="AA425" s="160" t="s">
        <v>31</v>
      </c>
      <c r="AB425" s="160"/>
      <c r="AC425" s="160"/>
    </row>
    <row r="426" spans="1:43">
      <c r="H426" s="160"/>
      <c r="I426" s="160"/>
      <c r="J426" s="160"/>
      <c r="V426" s="17"/>
      <c r="AA426" s="160"/>
      <c r="AB426" s="160"/>
      <c r="AC426" s="160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61" t="s">
        <v>848</v>
      </c>
      <c r="F430" s="161"/>
      <c r="G430" s="161"/>
      <c r="H430" s="161"/>
      <c r="V430" s="17"/>
      <c r="X430" s="23" t="s">
        <v>32</v>
      </c>
      <c r="Y430" s="20">
        <f>IF(B1230="PAGADO",0,C435)</f>
        <v>-2044.2500000000002</v>
      </c>
      <c r="AA430" s="161" t="s">
        <v>20</v>
      </c>
      <c r="AB430" s="161"/>
      <c r="AC430" s="161"/>
      <c r="AD430" s="161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3" t="str">
        <f>IF(Y435&lt;0,"NO PAGAR","COBRAR'")</f>
        <v>NO PAGAR</v>
      </c>
      <c r="Y436" s="16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3" t="str">
        <f>IF(C435&lt;0,"NO PAGAR","COBRAR'")</f>
        <v>NO PAGAR</v>
      </c>
      <c r="C437" s="16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4" t="s">
        <v>9</v>
      </c>
      <c r="C438" s="155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4" t="s">
        <v>9</v>
      </c>
      <c r="Y438" s="155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6" t="s">
        <v>7</v>
      </c>
      <c r="F446" s="157"/>
      <c r="G446" s="158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6" t="s">
        <v>7</v>
      </c>
      <c r="AB446" s="157"/>
      <c r="AC446" s="158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6" t="s">
        <v>7</v>
      </c>
      <c r="O448" s="157"/>
      <c r="P448" s="157"/>
      <c r="Q448" s="158"/>
      <c r="R448" s="18">
        <f>SUM(R432:R447)</f>
        <v>0</v>
      </c>
      <c r="S448" s="3"/>
      <c r="V448" s="17"/>
      <c r="X448" s="12"/>
      <c r="Y448" s="10"/>
      <c r="AJ448" s="156" t="s">
        <v>7</v>
      </c>
      <c r="AK448" s="157"/>
      <c r="AL448" s="157"/>
      <c r="AM448" s="158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9" t="s">
        <v>29</v>
      </c>
      <c r="AD476" s="159"/>
      <c r="AE476" s="159"/>
    </row>
    <row r="477" spans="8:31">
      <c r="H477" s="160" t="s">
        <v>28</v>
      </c>
      <c r="I477" s="160"/>
      <c r="J477" s="160"/>
      <c r="V477" s="17"/>
      <c r="AC477" s="159"/>
      <c r="AD477" s="159"/>
      <c r="AE477" s="159"/>
    </row>
    <row r="478" spans="8:31">
      <c r="H478" s="160"/>
      <c r="I478" s="160"/>
      <c r="J478" s="160"/>
      <c r="V478" s="17"/>
      <c r="AC478" s="159"/>
      <c r="AD478" s="159"/>
      <c r="AE478" s="15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61" t="s">
        <v>20</v>
      </c>
      <c r="F482" s="161"/>
      <c r="G482" s="161"/>
      <c r="H482" s="161"/>
      <c r="V482" s="17"/>
      <c r="X482" s="23" t="s">
        <v>32</v>
      </c>
      <c r="Y482" s="20">
        <f>IF(B482="PAGADO",0,C487)</f>
        <v>-2044.2500000000002</v>
      </c>
      <c r="AA482" s="161" t="s">
        <v>20</v>
      </c>
      <c r="AB482" s="161"/>
      <c r="AC482" s="161"/>
      <c r="AD482" s="161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62" t="str">
        <f>IF(C487&lt;0,"NO PAGAR","COBRAR")</f>
        <v>NO PAGAR</v>
      </c>
      <c r="C488" s="162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2" t="str">
        <f>IF(Y487&lt;0,"NO PAGAR","COBRAR")</f>
        <v>NO PAGAR</v>
      </c>
      <c r="Y488" s="162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4" t="s">
        <v>9</v>
      </c>
      <c r="C489" s="155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4" t="s">
        <v>9</v>
      </c>
      <c r="Y489" s="155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6" t="s">
        <v>7</v>
      </c>
      <c r="F498" s="157"/>
      <c r="G498" s="158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6" t="s">
        <v>7</v>
      </c>
      <c r="AB498" s="157"/>
      <c r="AC498" s="158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6" t="s">
        <v>7</v>
      </c>
      <c r="O500" s="157"/>
      <c r="P500" s="157"/>
      <c r="Q500" s="158"/>
      <c r="R500" s="18">
        <f>SUM(R484:R499)</f>
        <v>0</v>
      </c>
      <c r="S500" s="3"/>
      <c r="V500" s="17"/>
      <c r="X500" s="12"/>
      <c r="Y500" s="10"/>
      <c r="AJ500" s="156" t="s">
        <v>7</v>
      </c>
      <c r="AK500" s="157"/>
      <c r="AL500" s="157"/>
      <c r="AM500" s="158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60" t="s">
        <v>30</v>
      </c>
      <c r="I522" s="160"/>
      <c r="J522" s="160"/>
      <c r="V522" s="17"/>
      <c r="AA522" s="160" t="s">
        <v>31</v>
      </c>
      <c r="AB522" s="160"/>
      <c r="AC522" s="160"/>
    </row>
    <row r="523" spans="1:43">
      <c r="H523" s="160"/>
      <c r="I523" s="160"/>
      <c r="J523" s="160"/>
      <c r="V523" s="17"/>
      <c r="AA523" s="160"/>
      <c r="AB523" s="160"/>
      <c r="AC523" s="160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61" t="s">
        <v>20</v>
      </c>
      <c r="F527" s="161"/>
      <c r="G527" s="161"/>
      <c r="H527" s="161"/>
      <c r="V527" s="17"/>
      <c r="X527" s="23" t="s">
        <v>32</v>
      </c>
      <c r="Y527" s="20">
        <f>IF(B1327="PAGADO",0,C532)</f>
        <v>-2044.2500000000002</v>
      </c>
      <c r="AA527" s="161" t="s">
        <v>20</v>
      </c>
      <c r="AB527" s="161"/>
      <c r="AC527" s="161"/>
      <c r="AD527" s="161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63" t="str">
        <f>IF(Y532&lt;0,"NO PAGAR","COBRAR'")</f>
        <v>NO PAGAR</v>
      </c>
      <c r="Y533" s="163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63" t="str">
        <f>IF(C532&lt;0,"NO PAGAR","COBRAR'")</f>
        <v>NO PAGAR</v>
      </c>
      <c r="C534" s="163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4" t="s">
        <v>9</v>
      </c>
      <c r="C535" s="155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4" t="s">
        <v>9</v>
      </c>
      <c r="Y535" s="155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6" t="s">
        <v>7</v>
      </c>
      <c r="F543" s="157"/>
      <c r="G543" s="158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6" t="s">
        <v>7</v>
      </c>
      <c r="AB543" s="157"/>
      <c r="AC543" s="158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6" t="s">
        <v>7</v>
      </c>
      <c r="O545" s="157"/>
      <c r="P545" s="157"/>
      <c r="Q545" s="158"/>
      <c r="R545" s="18">
        <f>SUM(R529:R544)</f>
        <v>0</v>
      </c>
      <c r="S545" s="3"/>
      <c r="V545" s="17"/>
      <c r="X545" s="12"/>
      <c r="Y545" s="10"/>
      <c r="AJ545" s="156" t="s">
        <v>7</v>
      </c>
      <c r="AK545" s="157"/>
      <c r="AL545" s="157"/>
      <c r="AM545" s="158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9" t="s">
        <v>29</v>
      </c>
      <c r="AD575" s="159"/>
      <c r="AE575" s="159"/>
    </row>
    <row r="576" spans="8:31">
      <c r="H576" s="160" t="s">
        <v>28</v>
      </c>
      <c r="I576" s="160"/>
      <c r="J576" s="160"/>
      <c r="V576" s="17"/>
      <c r="AC576" s="159"/>
      <c r="AD576" s="159"/>
      <c r="AE576" s="159"/>
    </row>
    <row r="577" spans="2:41">
      <c r="H577" s="160"/>
      <c r="I577" s="160"/>
      <c r="J577" s="160"/>
      <c r="V577" s="17"/>
      <c r="AC577" s="159"/>
      <c r="AD577" s="159"/>
      <c r="AE577" s="15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61" t="s">
        <v>20</v>
      </c>
      <c r="F581" s="161"/>
      <c r="G581" s="161"/>
      <c r="H581" s="161"/>
      <c r="V581" s="17"/>
      <c r="X581" s="23" t="s">
        <v>32</v>
      </c>
      <c r="Y581" s="20">
        <f>IF(B581="PAGADO",0,C586)</f>
        <v>-2044.2500000000002</v>
      </c>
      <c r="AA581" s="161" t="s">
        <v>20</v>
      </c>
      <c r="AB581" s="161"/>
      <c r="AC581" s="161"/>
      <c r="AD581" s="161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2" t="str">
        <f>IF(C586&lt;0,"NO PAGAR","COBRAR")</f>
        <v>NO PAGAR</v>
      </c>
      <c r="C587" s="16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2" t="str">
        <f>IF(Y586&lt;0,"NO PAGAR","COBRAR")</f>
        <v>NO PAGAR</v>
      </c>
      <c r="Y587" s="16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4" t="s">
        <v>9</v>
      </c>
      <c r="C588" s="155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4" t="s">
        <v>9</v>
      </c>
      <c r="Y588" s="155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6" t="s">
        <v>7</v>
      </c>
      <c r="F597" s="157"/>
      <c r="G597" s="158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6" t="s">
        <v>7</v>
      </c>
      <c r="AB597" s="157"/>
      <c r="AC597" s="158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6" t="s">
        <v>7</v>
      </c>
      <c r="O599" s="157"/>
      <c r="P599" s="157"/>
      <c r="Q599" s="158"/>
      <c r="R599" s="18">
        <f>SUM(R583:R598)</f>
        <v>0</v>
      </c>
      <c r="S599" s="3"/>
      <c r="V599" s="17"/>
      <c r="X599" s="12"/>
      <c r="Y599" s="10"/>
      <c r="AJ599" s="156" t="s">
        <v>7</v>
      </c>
      <c r="AK599" s="157"/>
      <c r="AL599" s="157"/>
      <c r="AM599" s="158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60" t="s">
        <v>30</v>
      </c>
      <c r="I621" s="160"/>
      <c r="J621" s="160"/>
      <c r="V621" s="17"/>
      <c r="AA621" s="160" t="s">
        <v>31</v>
      </c>
      <c r="AB621" s="160"/>
      <c r="AC621" s="160"/>
    </row>
    <row r="622" spans="1:43">
      <c r="H622" s="160"/>
      <c r="I622" s="160"/>
      <c r="J622" s="160"/>
      <c r="V622" s="17"/>
      <c r="AA622" s="160"/>
      <c r="AB622" s="160"/>
      <c r="AC622" s="160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61" t="s">
        <v>20</v>
      </c>
      <c r="F626" s="161"/>
      <c r="G626" s="161"/>
      <c r="H626" s="161"/>
      <c r="V626" s="17"/>
      <c r="X626" s="23" t="s">
        <v>32</v>
      </c>
      <c r="Y626" s="20">
        <f>IF(B1426="PAGADO",0,C631)</f>
        <v>-2044.2500000000002</v>
      </c>
      <c r="AA626" s="161" t="s">
        <v>20</v>
      </c>
      <c r="AB626" s="161"/>
      <c r="AC626" s="161"/>
      <c r="AD626" s="161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3" t="str">
        <f>IF(Y631&lt;0,"NO PAGAR","COBRAR'")</f>
        <v>NO PAGAR</v>
      </c>
      <c r="Y632" s="163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3" t="str">
        <f>IF(C631&lt;0,"NO PAGAR","COBRAR'")</f>
        <v>NO PAGAR</v>
      </c>
      <c r="C633" s="163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4" t="s">
        <v>9</v>
      </c>
      <c r="C634" s="155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4" t="s">
        <v>9</v>
      </c>
      <c r="Y634" s="155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6" t="s">
        <v>7</v>
      </c>
      <c r="F642" s="157"/>
      <c r="G642" s="158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6" t="s">
        <v>7</v>
      </c>
      <c r="AB642" s="157"/>
      <c r="AC642" s="158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6" t="s">
        <v>7</v>
      </c>
      <c r="O644" s="157"/>
      <c r="P644" s="157"/>
      <c r="Q644" s="158"/>
      <c r="R644" s="18">
        <f>SUM(R628:R643)</f>
        <v>0</v>
      </c>
      <c r="S644" s="3"/>
      <c r="V644" s="17"/>
      <c r="X644" s="12"/>
      <c r="Y644" s="10"/>
      <c r="AJ644" s="156" t="s">
        <v>7</v>
      </c>
      <c r="AK644" s="157"/>
      <c r="AL644" s="157"/>
      <c r="AM644" s="158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9" t="s">
        <v>29</v>
      </c>
      <c r="AD668" s="159"/>
      <c r="AE668" s="159"/>
    </row>
    <row r="669" spans="8:31">
      <c r="H669" s="160" t="s">
        <v>28</v>
      </c>
      <c r="I669" s="160"/>
      <c r="J669" s="160"/>
      <c r="V669" s="17"/>
      <c r="AC669" s="159"/>
      <c r="AD669" s="159"/>
      <c r="AE669" s="159"/>
    </row>
    <row r="670" spans="8:31">
      <c r="H670" s="160"/>
      <c r="I670" s="160"/>
      <c r="J670" s="160"/>
      <c r="V670" s="17"/>
      <c r="AC670" s="159"/>
      <c r="AD670" s="159"/>
      <c r="AE670" s="15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61" t="s">
        <v>20</v>
      </c>
      <c r="F674" s="161"/>
      <c r="G674" s="161"/>
      <c r="H674" s="161"/>
      <c r="V674" s="17"/>
      <c r="X674" s="23" t="s">
        <v>32</v>
      </c>
      <c r="Y674" s="20">
        <f>IF(B674="PAGADO",0,C679)</f>
        <v>-2044.2500000000002</v>
      </c>
      <c r="AA674" s="161" t="s">
        <v>20</v>
      </c>
      <c r="AB674" s="161"/>
      <c r="AC674" s="161"/>
      <c r="AD674" s="161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2" t="str">
        <f>IF(C679&lt;0,"NO PAGAR","COBRAR")</f>
        <v>NO PAGAR</v>
      </c>
      <c r="C680" s="16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2" t="str">
        <f>IF(Y679&lt;0,"NO PAGAR","COBRAR")</f>
        <v>NO PAGAR</v>
      </c>
      <c r="Y680" s="16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4" t="s">
        <v>9</v>
      </c>
      <c r="C681" s="155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4" t="s">
        <v>9</v>
      </c>
      <c r="Y681" s="155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6" t="s">
        <v>7</v>
      </c>
      <c r="F690" s="157"/>
      <c r="G690" s="158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6" t="s">
        <v>7</v>
      </c>
      <c r="AB690" s="157"/>
      <c r="AC690" s="158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6" t="s">
        <v>7</v>
      </c>
      <c r="O692" s="157"/>
      <c r="P692" s="157"/>
      <c r="Q692" s="158"/>
      <c r="R692" s="18">
        <f>SUM(R676:R691)</f>
        <v>0</v>
      </c>
      <c r="S692" s="3"/>
      <c r="V692" s="17"/>
      <c r="X692" s="12"/>
      <c r="Y692" s="10"/>
      <c r="AJ692" s="156" t="s">
        <v>7</v>
      </c>
      <c r="AK692" s="157"/>
      <c r="AL692" s="157"/>
      <c r="AM692" s="158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60" t="s">
        <v>30</v>
      </c>
      <c r="I714" s="160"/>
      <c r="J714" s="160"/>
      <c r="V714" s="17"/>
      <c r="AA714" s="160" t="s">
        <v>31</v>
      </c>
      <c r="AB714" s="160"/>
      <c r="AC714" s="160"/>
    </row>
    <row r="715" spans="1:43">
      <c r="H715" s="160"/>
      <c r="I715" s="160"/>
      <c r="J715" s="160"/>
      <c r="V715" s="17"/>
      <c r="AA715" s="160"/>
      <c r="AB715" s="160"/>
      <c r="AC715" s="160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61" t="s">
        <v>20</v>
      </c>
      <c r="F719" s="161"/>
      <c r="G719" s="161"/>
      <c r="H719" s="161"/>
      <c r="V719" s="17"/>
      <c r="X719" s="23" t="s">
        <v>32</v>
      </c>
      <c r="Y719" s="20">
        <f>IF(B1519="PAGADO",0,C724)</f>
        <v>-2044.2500000000002</v>
      </c>
      <c r="AA719" s="161" t="s">
        <v>20</v>
      </c>
      <c r="AB719" s="161"/>
      <c r="AC719" s="161"/>
      <c r="AD719" s="161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3" t="str">
        <f>IF(Y724&lt;0,"NO PAGAR","COBRAR'")</f>
        <v>NO PAGAR</v>
      </c>
      <c r="Y725" s="163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3" t="str">
        <f>IF(C724&lt;0,"NO PAGAR","COBRAR'")</f>
        <v>NO PAGAR</v>
      </c>
      <c r="C726" s="163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4" t="s">
        <v>9</v>
      </c>
      <c r="C727" s="155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4" t="s">
        <v>9</v>
      </c>
      <c r="Y727" s="155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6" t="s">
        <v>7</v>
      </c>
      <c r="F735" s="157"/>
      <c r="G735" s="158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6" t="s">
        <v>7</v>
      </c>
      <c r="AB735" s="157"/>
      <c r="AC735" s="158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6" t="s">
        <v>7</v>
      </c>
      <c r="O737" s="157"/>
      <c r="P737" s="157"/>
      <c r="Q737" s="158"/>
      <c r="R737" s="18">
        <f>SUM(R721:R736)</f>
        <v>0</v>
      </c>
      <c r="S737" s="3"/>
      <c r="V737" s="17"/>
      <c r="X737" s="12"/>
      <c r="Y737" s="10"/>
      <c r="AJ737" s="156" t="s">
        <v>7</v>
      </c>
      <c r="AK737" s="157"/>
      <c r="AL737" s="157"/>
      <c r="AM737" s="158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9" t="s">
        <v>29</v>
      </c>
      <c r="AD761" s="159"/>
      <c r="AE761" s="159"/>
    </row>
    <row r="762" spans="2:41">
      <c r="H762" s="160" t="s">
        <v>28</v>
      </c>
      <c r="I762" s="160"/>
      <c r="J762" s="160"/>
      <c r="V762" s="17"/>
      <c r="AC762" s="159"/>
      <c r="AD762" s="159"/>
      <c r="AE762" s="159"/>
    </row>
    <row r="763" spans="2:41">
      <c r="H763" s="160"/>
      <c r="I763" s="160"/>
      <c r="J763" s="160"/>
      <c r="V763" s="17"/>
      <c r="AC763" s="159"/>
      <c r="AD763" s="159"/>
      <c r="AE763" s="159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61" t="s">
        <v>20</v>
      </c>
      <c r="F767" s="161"/>
      <c r="G767" s="161"/>
      <c r="H767" s="161"/>
      <c r="V767" s="17"/>
      <c r="X767" s="23" t="s">
        <v>32</v>
      </c>
      <c r="Y767" s="20">
        <f>IF(B767="PAGADO",0,C772)</f>
        <v>-2044.2500000000002</v>
      </c>
      <c r="AA767" s="161" t="s">
        <v>20</v>
      </c>
      <c r="AB767" s="161"/>
      <c r="AC767" s="161"/>
      <c r="AD767" s="161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2" t="str">
        <f>IF(C772&lt;0,"NO PAGAR","COBRAR")</f>
        <v>NO PAGAR</v>
      </c>
      <c r="C773" s="16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2" t="str">
        <f>IF(Y772&lt;0,"NO PAGAR","COBRAR")</f>
        <v>NO PAGAR</v>
      </c>
      <c r="Y773" s="16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4" t="s">
        <v>9</v>
      </c>
      <c r="C774" s="15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4" t="s">
        <v>9</v>
      </c>
      <c r="Y774" s="155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6" t="s">
        <v>7</v>
      </c>
      <c r="F783" s="157"/>
      <c r="G783" s="158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6" t="s">
        <v>7</v>
      </c>
      <c r="AB783" s="157"/>
      <c r="AC783" s="158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6" t="s">
        <v>7</v>
      </c>
      <c r="O785" s="157"/>
      <c r="P785" s="157"/>
      <c r="Q785" s="158"/>
      <c r="R785" s="18">
        <f>SUM(R769:R784)</f>
        <v>0</v>
      </c>
      <c r="S785" s="3"/>
      <c r="V785" s="17"/>
      <c r="X785" s="12"/>
      <c r="Y785" s="10"/>
      <c r="AJ785" s="156" t="s">
        <v>7</v>
      </c>
      <c r="AK785" s="157"/>
      <c r="AL785" s="157"/>
      <c r="AM785" s="158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60" t="s">
        <v>30</v>
      </c>
      <c r="I807" s="160"/>
      <c r="J807" s="160"/>
      <c r="V807" s="17"/>
      <c r="AA807" s="160" t="s">
        <v>31</v>
      </c>
      <c r="AB807" s="160"/>
      <c r="AC807" s="160"/>
    </row>
    <row r="808" spans="1:43">
      <c r="H808" s="160"/>
      <c r="I808" s="160"/>
      <c r="J808" s="160"/>
      <c r="V808" s="17"/>
      <c r="AA808" s="160"/>
      <c r="AB808" s="160"/>
      <c r="AC808" s="160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61" t="s">
        <v>20</v>
      </c>
      <c r="F812" s="161"/>
      <c r="G812" s="161"/>
      <c r="H812" s="161"/>
      <c r="V812" s="17"/>
      <c r="X812" s="23" t="s">
        <v>32</v>
      </c>
      <c r="Y812" s="20">
        <f>IF(B1612="PAGADO",0,C817)</f>
        <v>-2044.2500000000002</v>
      </c>
      <c r="AA812" s="161" t="s">
        <v>20</v>
      </c>
      <c r="AB812" s="161"/>
      <c r="AC812" s="161"/>
      <c r="AD812" s="161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3" t="str">
        <f>IF(Y817&lt;0,"NO PAGAR","COBRAR'")</f>
        <v>NO PAGAR</v>
      </c>
      <c r="Y818" s="163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3" t="str">
        <f>IF(C817&lt;0,"NO PAGAR","COBRAR'")</f>
        <v>NO PAGAR</v>
      </c>
      <c r="C819" s="163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4" t="s">
        <v>9</v>
      </c>
      <c r="C820" s="155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4" t="s">
        <v>9</v>
      </c>
      <c r="Y820" s="155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6" t="s">
        <v>7</v>
      </c>
      <c r="F828" s="157"/>
      <c r="G828" s="158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6" t="s">
        <v>7</v>
      </c>
      <c r="AB828" s="157"/>
      <c r="AC828" s="158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6" t="s">
        <v>7</v>
      </c>
      <c r="O830" s="157"/>
      <c r="P830" s="157"/>
      <c r="Q830" s="158"/>
      <c r="R830" s="18">
        <f>SUM(R814:R829)</f>
        <v>0</v>
      </c>
      <c r="S830" s="3"/>
      <c r="V830" s="17"/>
      <c r="X830" s="12"/>
      <c r="Y830" s="10"/>
      <c r="AJ830" s="156" t="s">
        <v>7</v>
      </c>
      <c r="AK830" s="157"/>
      <c r="AL830" s="157"/>
      <c r="AM830" s="158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9" t="s">
        <v>29</v>
      </c>
      <c r="AD854" s="159"/>
      <c r="AE854" s="159"/>
    </row>
    <row r="855" spans="2:41">
      <c r="H855" s="160" t="s">
        <v>28</v>
      </c>
      <c r="I855" s="160"/>
      <c r="J855" s="160"/>
      <c r="V855" s="17"/>
      <c r="AC855" s="159"/>
      <c r="AD855" s="159"/>
      <c r="AE855" s="159"/>
    </row>
    <row r="856" spans="2:41">
      <c r="H856" s="160"/>
      <c r="I856" s="160"/>
      <c r="J856" s="160"/>
      <c r="V856" s="17"/>
      <c r="AC856" s="159"/>
      <c r="AD856" s="159"/>
      <c r="AE856" s="159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61" t="s">
        <v>20</v>
      </c>
      <c r="F860" s="161"/>
      <c r="G860" s="161"/>
      <c r="H860" s="161"/>
      <c r="V860" s="17"/>
      <c r="X860" s="23" t="s">
        <v>32</v>
      </c>
      <c r="Y860" s="20">
        <f>IF(B860="PAGADO",0,C865)</f>
        <v>-2044.2500000000002</v>
      </c>
      <c r="AA860" s="161" t="s">
        <v>20</v>
      </c>
      <c r="AB860" s="161"/>
      <c r="AC860" s="161"/>
      <c r="AD860" s="161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62" t="str">
        <f>IF(C865&lt;0,"NO PAGAR","COBRAR")</f>
        <v>NO PAGAR</v>
      </c>
      <c r="C866" s="16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2" t="str">
        <f>IF(Y865&lt;0,"NO PAGAR","COBRAR")</f>
        <v>NO PAGAR</v>
      </c>
      <c r="Y866" s="16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4" t="s">
        <v>9</v>
      </c>
      <c r="C867" s="155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4" t="s">
        <v>9</v>
      </c>
      <c r="Y867" s="155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6" t="s">
        <v>7</v>
      </c>
      <c r="F876" s="157"/>
      <c r="G876" s="158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6" t="s">
        <v>7</v>
      </c>
      <c r="AB876" s="157"/>
      <c r="AC876" s="158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6" t="s">
        <v>7</v>
      </c>
      <c r="O878" s="157"/>
      <c r="P878" s="157"/>
      <c r="Q878" s="158"/>
      <c r="R878" s="18">
        <f>SUM(R862:R877)</f>
        <v>0</v>
      </c>
      <c r="S878" s="3"/>
      <c r="V878" s="17"/>
      <c r="X878" s="12"/>
      <c r="Y878" s="10"/>
      <c r="AJ878" s="156" t="s">
        <v>7</v>
      </c>
      <c r="AK878" s="157"/>
      <c r="AL878" s="157"/>
      <c r="AM878" s="158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60" t="s">
        <v>30</v>
      </c>
      <c r="I900" s="160"/>
      <c r="J900" s="160"/>
      <c r="V900" s="17"/>
      <c r="AA900" s="160" t="s">
        <v>31</v>
      </c>
      <c r="AB900" s="160"/>
      <c r="AC900" s="160"/>
    </row>
    <row r="901" spans="1:43">
      <c r="H901" s="160"/>
      <c r="I901" s="160"/>
      <c r="J901" s="160"/>
      <c r="V901" s="17"/>
      <c r="AA901" s="160"/>
      <c r="AB901" s="160"/>
      <c r="AC901" s="160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61" t="s">
        <v>20</v>
      </c>
      <c r="F905" s="161"/>
      <c r="G905" s="161"/>
      <c r="H905" s="161"/>
      <c r="V905" s="17"/>
      <c r="X905" s="23" t="s">
        <v>32</v>
      </c>
      <c r="Y905" s="20">
        <f>IF(B1705="PAGADO",0,C910)</f>
        <v>-2044.2500000000002</v>
      </c>
      <c r="AA905" s="161" t="s">
        <v>20</v>
      </c>
      <c r="AB905" s="161"/>
      <c r="AC905" s="161"/>
      <c r="AD905" s="161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63" t="str">
        <f>IF(Y910&lt;0,"NO PAGAR","COBRAR'")</f>
        <v>NO PAGAR</v>
      </c>
      <c r="Y911" s="163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63" t="str">
        <f>IF(C910&lt;0,"NO PAGAR","COBRAR'")</f>
        <v>NO PAGAR</v>
      </c>
      <c r="C912" s="163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4" t="s">
        <v>9</v>
      </c>
      <c r="C913" s="155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4" t="s">
        <v>9</v>
      </c>
      <c r="Y913" s="155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6" t="s">
        <v>7</v>
      </c>
      <c r="F921" s="157"/>
      <c r="G921" s="158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6" t="s">
        <v>7</v>
      </c>
      <c r="AB921" s="157"/>
      <c r="AC921" s="158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6" t="s">
        <v>7</v>
      </c>
      <c r="O923" s="157"/>
      <c r="P923" s="157"/>
      <c r="Q923" s="158"/>
      <c r="R923" s="18">
        <f>SUM(R907:R922)</f>
        <v>0</v>
      </c>
      <c r="S923" s="3"/>
      <c r="V923" s="17"/>
      <c r="X923" s="12"/>
      <c r="Y923" s="10"/>
      <c r="AJ923" s="156" t="s">
        <v>7</v>
      </c>
      <c r="AK923" s="157"/>
      <c r="AL923" s="157"/>
      <c r="AM923" s="158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9" t="s">
        <v>29</v>
      </c>
      <c r="AD948" s="159"/>
      <c r="AE948" s="159"/>
    </row>
    <row r="949" spans="2:41">
      <c r="H949" s="160" t="s">
        <v>28</v>
      </c>
      <c r="I949" s="160"/>
      <c r="J949" s="160"/>
      <c r="V949" s="17"/>
      <c r="AC949" s="159"/>
      <c r="AD949" s="159"/>
      <c r="AE949" s="159"/>
    </row>
    <row r="950" spans="2:41">
      <c r="H950" s="160"/>
      <c r="I950" s="160"/>
      <c r="J950" s="160"/>
      <c r="V950" s="17"/>
      <c r="AC950" s="159"/>
      <c r="AD950" s="159"/>
      <c r="AE950" s="159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61" t="s">
        <v>20</v>
      </c>
      <c r="F954" s="161"/>
      <c r="G954" s="161"/>
      <c r="H954" s="161"/>
      <c r="V954" s="17"/>
      <c r="X954" s="23" t="s">
        <v>32</v>
      </c>
      <c r="Y954" s="20">
        <f>IF(B954="PAGADO",0,C959)</f>
        <v>-2044.2500000000002</v>
      </c>
      <c r="AA954" s="161" t="s">
        <v>20</v>
      </c>
      <c r="AB954" s="161"/>
      <c r="AC954" s="161"/>
      <c r="AD954" s="161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2" t="str">
        <f>IF(C959&lt;0,"NO PAGAR","COBRAR")</f>
        <v>NO PAGAR</v>
      </c>
      <c r="C960" s="16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2" t="str">
        <f>IF(Y959&lt;0,"NO PAGAR","COBRAR")</f>
        <v>NO PAGAR</v>
      </c>
      <c r="Y960" s="16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4" t="s">
        <v>9</v>
      </c>
      <c r="C961" s="155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4" t="s">
        <v>9</v>
      </c>
      <c r="Y961" s="155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6" t="s">
        <v>7</v>
      </c>
      <c r="F970" s="157"/>
      <c r="G970" s="158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6" t="s">
        <v>7</v>
      </c>
      <c r="AB970" s="157"/>
      <c r="AC970" s="158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6" t="s">
        <v>7</v>
      </c>
      <c r="O972" s="157"/>
      <c r="P972" s="157"/>
      <c r="Q972" s="158"/>
      <c r="R972" s="18">
        <f>SUM(R956:R971)</f>
        <v>0</v>
      </c>
      <c r="S972" s="3"/>
      <c r="V972" s="17"/>
      <c r="X972" s="12"/>
      <c r="Y972" s="10"/>
      <c r="AJ972" s="156" t="s">
        <v>7</v>
      </c>
      <c r="AK972" s="157"/>
      <c r="AL972" s="157"/>
      <c r="AM972" s="158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60" t="s">
        <v>30</v>
      </c>
      <c r="I994" s="160"/>
      <c r="J994" s="160"/>
      <c r="V994" s="17"/>
      <c r="AA994" s="160" t="s">
        <v>31</v>
      </c>
      <c r="AB994" s="160"/>
      <c r="AC994" s="160"/>
    </row>
    <row r="995" spans="2:41">
      <c r="H995" s="160"/>
      <c r="I995" s="160"/>
      <c r="J995" s="160"/>
      <c r="V995" s="17"/>
      <c r="AA995" s="160"/>
      <c r="AB995" s="160"/>
      <c r="AC995" s="160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61" t="s">
        <v>20</v>
      </c>
      <c r="F999" s="161"/>
      <c r="G999" s="161"/>
      <c r="H999" s="161"/>
      <c r="V999" s="17"/>
      <c r="X999" s="23" t="s">
        <v>32</v>
      </c>
      <c r="Y999" s="20">
        <f>IF(B1799="PAGADO",0,C1004)</f>
        <v>-2044.2500000000002</v>
      </c>
      <c r="AA999" s="161" t="s">
        <v>20</v>
      </c>
      <c r="AB999" s="161"/>
      <c r="AC999" s="161"/>
      <c r="AD999" s="161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3" t="str">
        <f>IF(Y1004&lt;0,"NO PAGAR","COBRAR'")</f>
        <v>NO PAGAR</v>
      </c>
      <c r="Y1005" s="163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3" t="str">
        <f>IF(C1004&lt;0,"NO PAGAR","COBRAR'")</f>
        <v>NO PAGAR</v>
      </c>
      <c r="C1006" s="163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4" t="s">
        <v>9</v>
      </c>
      <c r="C1007" s="155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4" t="s">
        <v>9</v>
      </c>
      <c r="Y1007" s="155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6" t="s">
        <v>7</v>
      </c>
      <c r="F1015" s="157"/>
      <c r="G1015" s="158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6" t="s">
        <v>7</v>
      </c>
      <c r="AB1015" s="157"/>
      <c r="AC1015" s="158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6" t="s">
        <v>7</v>
      </c>
      <c r="O1017" s="157"/>
      <c r="P1017" s="157"/>
      <c r="Q1017" s="158"/>
      <c r="R1017" s="18">
        <f>SUM(R1001:R1016)</f>
        <v>0</v>
      </c>
      <c r="S1017" s="3"/>
      <c r="V1017" s="17"/>
      <c r="X1017" s="12"/>
      <c r="Y1017" s="10"/>
      <c r="AJ1017" s="156" t="s">
        <v>7</v>
      </c>
      <c r="AK1017" s="157"/>
      <c r="AL1017" s="157"/>
      <c r="AM1017" s="158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9" t="s">
        <v>29</v>
      </c>
      <c r="AD1041" s="159"/>
      <c r="AE1041" s="159"/>
    </row>
    <row r="1042" spans="2:41">
      <c r="H1042" s="160" t="s">
        <v>28</v>
      </c>
      <c r="I1042" s="160"/>
      <c r="J1042" s="160"/>
      <c r="V1042" s="17"/>
      <c r="AC1042" s="159"/>
      <c r="AD1042" s="159"/>
      <c r="AE1042" s="159"/>
    </row>
    <row r="1043" spans="2:41">
      <c r="H1043" s="160"/>
      <c r="I1043" s="160"/>
      <c r="J1043" s="160"/>
      <c r="V1043" s="17"/>
      <c r="AC1043" s="159"/>
      <c r="AD1043" s="159"/>
      <c r="AE1043" s="159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61" t="s">
        <v>20</v>
      </c>
      <c r="F1047" s="161"/>
      <c r="G1047" s="161"/>
      <c r="H1047" s="161"/>
      <c r="V1047" s="17"/>
      <c r="X1047" s="23" t="s">
        <v>32</v>
      </c>
      <c r="Y1047" s="20">
        <f>IF(B1047="PAGADO",0,C1052)</f>
        <v>-2044.2500000000002</v>
      </c>
      <c r="AA1047" s="161" t="s">
        <v>20</v>
      </c>
      <c r="AB1047" s="161"/>
      <c r="AC1047" s="161"/>
      <c r="AD1047" s="161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62" t="str">
        <f>IF(C1052&lt;0,"NO PAGAR","COBRAR")</f>
        <v>NO PAGAR</v>
      </c>
      <c r="C1053" s="16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2" t="str">
        <f>IF(Y1052&lt;0,"NO PAGAR","COBRAR")</f>
        <v>NO PAGAR</v>
      </c>
      <c r="Y1053" s="16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4" t="s">
        <v>9</v>
      </c>
      <c r="C1054" s="155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4" t="s">
        <v>9</v>
      </c>
      <c r="Y1054" s="155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6" t="s">
        <v>7</v>
      </c>
      <c r="F1063" s="157"/>
      <c r="G1063" s="158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6" t="s">
        <v>7</v>
      </c>
      <c r="AB1063" s="157"/>
      <c r="AC1063" s="158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6" t="s">
        <v>7</v>
      </c>
      <c r="O1065" s="157"/>
      <c r="P1065" s="157"/>
      <c r="Q1065" s="158"/>
      <c r="R1065" s="18">
        <f>SUM(R1049:R1064)</f>
        <v>0</v>
      </c>
      <c r="S1065" s="3"/>
      <c r="V1065" s="17"/>
      <c r="X1065" s="12"/>
      <c r="Y1065" s="10"/>
      <c r="AJ1065" s="156" t="s">
        <v>7</v>
      </c>
      <c r="AK1065" s="157"/>
      <c r="AL1065" s="157"/>
      <c r="AM1065" s="158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60" t="s">
        <v>30</v>
      </c>
      <c r="I1087" s="160"/>
      <c r="J1087" s="160"/>
      <c r="V1087" s="17"/>
      <c r="AA1087" s="160" t="s">
        <v>31</v>
      </c>
      <c r="AB1087" s="160"/>
      <c r="AC1087" s="160"/>
    </row>
    <row r="1088" spans="1:43">
      <c r="H1088" s="160"/>
      <c r="I1088" s="160"/>
      <c r="J1088" s="160"/>
      <c r="V1088" s="17"/>
      <c r="AA1088" s="160"/>
      <c r="AB1088" s="160"/>
      <c r="AC1088" s="160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61" t="s">
        <v>20</v>
      </c>
      <c r="F1092" s="161"/>
      <c r="G1092" s="161"/>
      <c r="H1092" s="161"/>
      <c r="V1092" s="17"/>
      <c r="X1092" s="23" t="s">
        <v>32</v>
      </c>
      <c r="Y1092" s="20">
        <f>IF(B1892="PAGADO",0,C1097)</f>
        <v>-2044.2500000000002</v>
      </c>
      <c r="AA1092" s="161" t="s">
        <v>20</v>
      </c>
      <c r="AB1092" s="161"/>
      <c r="AC1092" s="161"/>
      <c r="AD1092" s="161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63" t="str">
        <f>IF(Y1097&lt;0,"NO PAGAR","COBRAR'")</f>
        <v>NO PAGAR</v>
      </c>
      <c r="Y1098" s="163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63" t="str">
        <f>IF(C1097&lt;0,"NO PAGAR","COBRAR'")</f>
        <v>NO PAGAR</v>
      </c>
      <c r="C1099" s="163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4" t="s">
        <v>9</v>
      </c>
      <c r="C1100" s="155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4" t="s">
        <v>9</v>
      </c>
      <c r="Y1100" s="155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6" t="s">
        <v>7</v>
      </c>
      <c r="F1108" s="157"/>
      <c r="G1108" s="158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6" t="s">
        <v>7</v>
      </c>
      <c r="AB1108" s="157"/>
      <c r="AC1108" s="158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6" t="s">
        <v>7</v>
      </c>
      <c r="O1110" s="157"/>
      <c r="P1110" s="157"/>
      <c r="Q1110" s="158"/>
      <c r="R1110" s="18">
        <f>SUM(R1094:R1109)</f>
        <v>0</v>
      </c>
      <c r="S1110" s="3"/>
      <c r="V1110" s="17"/>
      <c r="X1110" s="12"/>
      <c r="Y1110" s="10"/>
      <c r="AJ1110" s="156" t="s">
        <v>7</v>
      </c>
      <c r="AK1110" s="157"/>
      <c r="AL1110" s="157"/>
      <c r="AM1110" s="158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61" t="s">
        <v>78</v>
      </c>
      <c r="F8" s="161"/>
      <c r="G8" s="161"/>
      <c r="H8" s="161"/>
      <c r="V8" s="17"/>
      <c r="X8" s="23" t="s">
        <v>130</v>
      </c>
      <c r="Y8" s="20">
        <f>IF(B8="PAGADO",0,C13)</f>
        <v>0</v>
      </c>
      <c r="AA8" s="161" t="s">
        <v>78</v>
      </c>
      <c r="AB8" s="161"/>
      <c r="AC8" s="161"/>
      <c r="AD8" s="161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6" t="s">
        <v>7</v>
      </c>
      <c r="AB24" s="157"/>
      <c r="AC24" s="158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0.35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61" t="s">
        <v>213</v>
      </c>
      <c r="F53" s="161"/>
      <c r="G53" s="161"/>
      <c r="H53" s="161"/>
      <c r="V53" s="17"/>
      <c r="X53" s="23" t="s">
        <v>32</v>
      </c>
      <c r="Y53" s="20">
        <f>IF(B53="PAGADO",0,C58)</f>
        <v>540</v>
      </c>
      <c r="AA53" s="161" t="s">
        <v>78</v>
      </c>
      <c r="AB53" s="161"/>
      <c r="AC53" s="161"/>
      <c r="AD53" s="161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9" t="s">
        <v>29</v>
      </c>
      <c r="AD95" s="159"/>
      <c r="AE95" s="159"/>
    </row>
    <row r="96" spans="2:31">
      <c r="H96" s="160" t="s">
        <v>28</v>
      </c>
      <c r="I96" s="160"/>
      <c r="J96" s="160"/>
      <c r="V96" s="17"/>
      <c r="AC96" s="159"/>
      <c r="AD96" s="159"/>
      <c r="AE96" s="159"/>
    </row>
    <row r="97" spans="2:41">
      <c r="H97" s="160"/>
      <c r="I97" s="160"/>
      <c r="J97" s="160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61" t="s">
        <v>78</v>
      </c>
      <c r="F101" s="161"/>
      <c r="G101" s="161"/>
      <c r="H101" s="161"/>
      <c r="V101" s="17"/>
      <c r="X101" s="23" t="s">
        <v>32</v>
      </c>
      <c r="Y101" s="20">
        <f>IF(B101="PAGADO",0,C106)</f>
        <v>0</v>
      </c>
      <c r="AA101" s="161" t="s">
        <v>312</v>
      </c>
      <c r="AB101" s="161"/>
      <c r="AC101" s="161"/>
      <c r="AD101" s="161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62" t="str">
        <f>IF(C106&lt;0,"NO PAGAR","COBRAR")</f>
        <v>COBRAR</v>
      </c>
      <c r="C107" s="162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62" t="str">
        <f>IF(Y106&lt;0,"NO PAGAR","COBRAR")</f>
        <v>COBRAR</v>
      </c>
      <c r="Y107" s="162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4" t="s">
        <v>9</v>
      </c>
      <c r="C108" s="155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4" t="s">
        <v>9</v>
      </c>
      <c r="Y108" s="15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6" t="s">
        <v>7</v>
      </c>
      <c r="F117" s="157"/>
      <c r="G117" s="158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6" t="s">
        <v>7</v>
      </c>
      <c r="AB117" s="157"/>
      <c r="AC117" s="158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6" t="s">
        <v>7</v>
      </c>
      <c r="O119" s="157"/>
      <c r="P119" s="157"/>
      <c r="Q119" s="158"/>
      <c r="R119" s="18">
        <f>SUM(R103:R118)</f>
        <v>0</v>
      </c>
      <c r="S119" s="3"/>
      <c r="V119" s="17"/>
      <c r="X119" s="12"/>
      <c r="Y119" s="10"/>
      <c r="AJ119" s="156" t="s">
        <v>7</v>
      </c>
      <c r="AK119" s="157"/>
      <c r="AL119" s="157"/>
      <c r="AM119" s="158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60" t="s">
        <v>30</v>
      </c>
      <c r="I133" s="160"/>
      <c r="J133" s="160"/>
      <c r="V133" s="17"/>
      <c r="AA133" s="160" t="s">
        <v>31</v>
      </c>
      <c r="AB133" s="160"/>
      <c r="AC133" s="160"/>
    </row>
    <row r="134" spans="1:43">
      <c r="H134" s="160"/>
      <c r="I134" s="160"/>
      <c r="J134" s="160"/>
      <c r="V134" s="17"/>
      <c r="AA134" s="160"/>
      <c r="AB134" s="160"/>
      <c r="AC134" s="160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61" t="s">
        <v>312</v>
      </c>
      <c r="F138" s="161"/>
      <c r="G138" s="161"/>
      <c r="H138" s="161"/>
      <c r="V138" s="17"/>
      <c r="X138" s="23" t="s">
        <v>32</v>
      </c>
      <c r="Y138" s="20">
        <f>IF(B138="PAGADO",0,C143)</f>
        <v>670</v>
      </c>
      <c r="AA138" s="161" t="s">
        <v>78</v>
      </c>
      <c r="AB138" s="161"/>
      <c r="AC138" s="161"/>
      <c r="AD138" s="161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3" t="str">
        <f>IF(Y143&lt;0,"NO PAGAR","COBRAR'")</f>
        <v>COBRAR'</v>
      </c>
      <c r="Y144" s="163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63" t="str">
        <f>IF(C143&lt;0,"NO PAGAR","COBRAR'")</f>
        <v>COBRAR'</v>
      </c>
      <c r="C145" s="163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4" t="s">
        <v>9</v>
      </c>
      <c r="C146" s="155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4" t="s">
        <v>9</v>
      </c>
      <c r="Y146" s="155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6" t="s">
        <v>7</v>
      </c>
      <c r="F154" s="157"/>
      <c r="G154" s="158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6" t="s">
        <v>7</v>
      </c>
      <c r="AB154" s="157"/>
      <c r="AC154" s="158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6" t="s">
        <v>7</v>
      </c>
      <c r="O156" s="157"/>
      <c r="P156" s="157"/>
      <c r="Q156" s="158"/>
      <c r="R156" s="18">
        <f>SUM(R140:R155)</f>
        <v>0</v>
      </c>
      <c r="S156" s="3"/>
      <c r="V156" s="17"/>
      <c r="X156" s="12"/>
      <c r="Y156" s="10"/>
      <c r="AJ156" s="156" t="s">
        <v>7</v>
      </c>
      <c r="AK156" s="157"/>
      <c r="AL156" s="157"/>
      <c r="AM156" s="158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9" t="s">
        <v>29</v>
      </c>
      <c r="AD181" s="159"/>
      <c r="AE181" s="159"/>
    </row>
    <row r="182" spans="2:41">
      <c r="H182" s="160" t="s">
        <v>28</v>
      </c>
      <c r="I182" s="160"/>
      <c r="J182" s="160"/>
      <c r="V182" s="17"/>
      <c r="AC182" s="159"/>
      <c r="AD182" s="159"/>
      <c r="AE182" s="159"/>
    </row>
    <row r="183" spans="2:41">
      <c r="H183" s="160"/>
      <c r="I183" s="160"/>
      <c r="J183" s="160"/>
      <c r="V183" s="17"/>
      <c r="AC183" s="159"/>
      <c r="AD183" s="159"/>
      <c r="AE183" s="15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61" t="s">
        <v>436</v>
      </c>
      <c r="F187" s="161"/>
      <c r="G187" s="161"/>
      <c r="H187" s="161"/>
      <c r="O187" s="59" t="s">
        <v>435</v>
      </c>
      <c r="V187" s="17"/>
      <c r="X187" s="23" t="s">
        <v>32</v>
      </c>
      <c r="Y187" s="20">
        <f>IF(B187="PAGADO",0,C192)</f>
        <v>0</v>
      </c>
      <c r="AA187" s="161" t="s">
        <v>20</v>
      </c>
      <c r="AB187" s="161"/>
      <c r="AC187" s="161"/>
      <c r="AD187" s="161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62" t="str">
        <f>IF(C192&lt;0,"NO PAGAR","COBRAR")</f>
        <v>COBRAR</v>
      </c>
      <c r="C193" s="16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2" t="str">
        <f>IF(Y192&lt;0,"NO PAGAR","COBRAR")</f>
        <v>COBRAR</v>
      </c>
      <c r="Y193" s="16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4" t="s">
        <v>9</v>
      </c>
      <c r="C194" s="155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4" t="s">
        <v>9</v>
      </c>
      <c r="Y194" s="155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6" t="s">
        <v>7</v>
      </c>
      <c r="F203" s="157"/>
      <c r="G203" s="158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6" t="s">
        <v>7</v>
      </c>
      <c r="AB203" s="157"/>
      <c r="AC203" s="158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6" t="s">
        <v>7</v>
      </c>
      <c r="O205" s="157"/>
      <c r="P205" s="157"/>
      <c r="Q205" s="158"/>
      <c r="R205" s="18">
        <f>SUM(R189:R204)</f>
        <v>480.45</v>
      </c>
      <c r="S205" s="3"/>
      <c r="V205" s="17"/>
      <c r="X205" s="12"/>
      <c r="Y205" s="10"/>
      <c r="AJ205" s="156" t="s">
        <v>7</v>
      </c>
      <c r="AK205" s="157"/>
      <c r="AL205" s="157"/>
      <c r="AM205" s="158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60" t="s">
        <v>30</v>
      </c>
      <c r="I227" s="160"/>
      <c r="J227" s="160"/>
      <c r="V227" s="17"/>
      <c r="AA227" s="160" t="s">
        <v>31</v>
      </c>
      <c r="AB227" s="160"/>
      <c r="AC227" s="160"/>
    </row>
    <row r="228" spans="1:43">
      <c r="H228" s="160"/>
      <c r="I228" s="160"/>
      <c r="J228" s="160"/>
      <c r="V228" s="17"/>
      <c r="AA228" s="160"/>
      <c r="AB228" s="160"/>
      <c r="AC228" s="160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61" t="s">
        <v>20</v>
      </c>
      <c r="F232" s="161"/>
      <c r="G232" s="161"/>
      <c r="H232" s="161"/>
      <c r="V232" s="17"/>
      <c r="X232" s="23" t="s">
        <v>32</v>
      </c>
      <c r="Y232" s="20">
        <f>IF(B232="PAGADO",0,C237)</f>
        <v>0</v>
      </c>
      <c r="AA232" s="161" t="s">
        <v>20</v>
      </c>
      <c r="AB232" s="161"/>
      <c r="AC232" s="161"/>
      <c r="AD232" s="161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3" t="str">
        <f>IF(Y237&lt;0,"NO PAGAR","COBRAR'")</f>
        <v>COBRAR'</v>
      </c>
      <c r="Y238" s="163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63" t="str">
        <f>IF(C237&lt;0,"NO PAGAR","COBRAR'")</f>
        <v>COBRAR'</v>
      </c>
      <c r="C239" s="163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4" t="s">
        <v>9</v>
      </c>
      <c r="C240" s="155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4" t="s">
        <v>9</v>
      </c>
      <c r="Y240" s="155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6" t="s">
        <v>7</v>
      </c>
      <c r="F248" s="157"/>
      <c r="G248" s="158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6" t="s">
        <v>7</v>
      </c>
      <c r="AB248" s="157"/>
      <c r="AC248" s="158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6" t="s">
        <v>7</v>
      </c>
      <c r="O250" s="157"/>
      <c r="P250" s="157"/>
      <c r="Q250" s="158"/>
      <c r="R250" s="18">
        <f>SUM(R234:R249)</f>
        <v>0</v>
      </c>
      <c r="S250" s="3"/>
      <c r="V250" s="17"/>
      <c r="X250" s="12"/>
      <c r="Y250" s="10"/>
      <c r="AJ250" s="156" t="s">
        <v>7</v>
      </c>
      <c r="AK250" s="157"/>
      <c r="AL250" s="157"/>
      <c r="AM250" s="158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9" t="s">
        <v>29</v>
      </c>
      <c r="AD273" s="159"/>
      <c r="AE273" s="159"/>
    </row>
    <row r="274" spans="2:41">
      <c r="H274" s="160" t="s">
        <v>28</v>
      </c>
      <c r="I274" s="160"/>
      <c r="J274" s="160"/>
      <c r="V274" s="17"/>
      <c r="AC274" s="159"/>
      <c r="AD274" s="159"/>
      <c r="AE274" s="159"/>
    </row>
    <row r="275" spans="2:41">
      <c r="H275" s="160"/>
      <c r="I275" s="160"/>
      <c r="J275" s="160"/>
      <c r="V275" s="17"/>
      <c r="AC275" s="159"/>
      <c r="AD275" s="159"/>
      <c r="AE275" s="15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61" t="s">
        <v>20</v>
      </c>
      <c r="F279" s="161"/>
      <c r="G279" s="161"/>
      <c r="H279" s="161"/>
      <c r="V279" s="17"/>
      <c r="X279" s="23" t="s">
        <v>32</v>
      </c>
      <c r="Y279" s="20">
        <f>IF(B279="PAGADO",0,C284)</f>
        <v>0</v>
      </c>
      <c r="AA279" s="161" t="s">
        <v>20</v>
      </c>
      <c r="AB279" s="161"/>
      <c r="AC279" s="161"/>
      <c r="AD279" s="161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62" t="str">
        <f>IF(C284&lt;0,"NO PAGAR","COBRAR")</f>
        <v>COBRAR</v>
      </c>
      <c r="C285" s="16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2" t="str">
        <f>IF(Y284&lt;0,"NO PAGAR","COBRAR")</f>
        <v>COBRAR</v>
      </c>
      <c r="Y285" s="16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4" t="s">
        <v>9</v>
      </c>
      <c r="C286" s="155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4" t="s">
        <v>9</v>
      </c>
      <c r="Y286" s="155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6" t="s">
        <v>7</v>
      </c>
      <c r="F295" s="157"/>
      <c r="G295" s="158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6" t="s">
        <v>7</v>
      </c>
      <c r="AB295" s="157"/>
      <c r="AC295" s="158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6" t="s">
        <v>7</v>
      </c>
      <c r="O297" s="157"/>
      <c r="P297" s="157"/>
      <c r="Q297" s="158"/>
      <c r="R297" s="18">
        <f>SUM(R281:R296)</f>
        <v>0</v>
      </c>
      <c r="S297" s="3"/>
      <c r="V297" s="17"/>
      <c r="X297" s="12"/>
      <c r="Y297" s="10"/>
      <c r="AJ297" s="156" t="s">
        <v>7</v>
      </c>
      <c r="AK297" s="157"/>
      <c r="AL297" s="157"/>
      <c r="AM297" s="158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60" t="s">
        <v>30</v>
      </c>
      <c r="I319" s="160"/>
      <c r="J319" s="160"/>
      <c r="V319" s="17"/>
      <c r="AA319" s="160" t="s">
        <v>31</v>
      </c>
      <c r="AB319" s="160"/>
      <c r="AC319" s="160"/>
    </row>
    <row r="320" spans="1:43">
      <c r="H320" s="160"/>
      <c r="I320" s="160"/>
      <c r="J320" s="160"/>
      <c r="V320" s="17"/>
      <c r="AA320" s="160"/>
      <c r="AB320" s="160"/>
      <c r="AC320" s="160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61" t="s">
        <v>20</v>
      </c>
      <c r="F324" s="161"/>
      <c r="G324" s="161"/>
      <c r="H324" s="161"/>
      <c r="V324" s="17"/>
      <c r="X324" s="23" t="s">
        <v>32</v>
      </c>
      <c r="Y324" s="20">
        <f>IF(B1124="PAGADO",0,C329)</f>
        <v>0</v>
      </c>
      <c r="AA324" s="161" t="s">
        <v>20</v>
      </c>
      <c r="AB324" s="161"/>
      <c r="AC324" s="161"/>
      <c r="AD324" s="161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3" t="str">
        <f>IF(Y329&lt;0,"NO PAGAR","COBRAR'")</f>
        <v>COBRAR'</v>
      </c>
      <c r="Y330" s="163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63" t="str">
        <f>IF(C329&lt;0,"NO PAGAR","COBRAR'")</f>
        <v>COBRAR'</v>
      </c>
      <c r="C331" s="163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4" t="s">
        <v>9</v>
      </c>
      <c r="C332" s="155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4" t="s">
        <v>9</v>
      </c>
      <c r="Y332" s="155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6" t="s">
        <v>7</v>
      </c>
      <c r="F340" s="157"/>
      <c r="G340" s="158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6" t="s">
        <v>7</v>
      </c>
      <c r="AB340" s="157"/>
      <c r="AC340" s="158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6" t="s">
        <v>7</v>
      </c>
      <c r="O342" s="157"/>
      <c r="P342" s="157"/>
      <c r="Q342" s="158"/>
      <c r="R342" s="18">
        <f>SUM(R326:R341)</f>
        <v>0</v>
      </c>
      <c r="S342" s="3"/>
      <c r="V342" s="17"/>
      <c r="X342" s="12"/>
      <c r="Y342" s="10"/>
      <c r="AJ342" s="156" t="s">
        <v>7</v>
      </c>
      <c r="AK342" s="157"/>
      <c r="AL342" s="157"/>
      <c r="AM342" s="158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9" t="s">
        <v>29</v>
      </c>
      <c r="AD366" s="159"/>
      <c r="AE366" s="159"/>
    </row>
    <row r="367" spans="5:31">
      <c r="H367" s="160" t="s">
        <v>28</v>
      </c>
      <c r="I367" s="160"/>
      <c r="J367" s="160"/>
      <c r="V367" s="17"/>
      <c r="AC367" s="159"/>
      <c r="AD367" s="159"/>
      <c r="AE367" s="159"/>
    </row>
    <row r="368" spans="5:31">
      <c r="H368" s="160"/>
      <c r="I368" s="160"/>
      <c r="J368" s="160"/>
      <c r="V368" s="17"/>
      <c r="AC368" s="159"/>
      <c r="AD368" s="159"/>
      <c r="AE368" s="15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61" t="s">
        <v>20</v>
      </c>
      <c r="F372" s="161"/>
      <c r="G372" s="161"/>
      <c r="H372" s="161"/>
      <c r="V372" s="17"/>
      <c r="X372" s="23" t="s">
        <v>32</v>
      </c>
      <c r="Y372" s="20">
        <f>IF(B372="PAGADO",0,C377)</f>
        <v>0</v>
      </c>
      <c r="AA372" s="161" t="s">
        <v>20</v>
      </c>
      <c r="AB372" s="161"/>
      <c r="AC372" s="161"/>
      <c r="AD372" s="161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62" t="str">
        <f>IF(C377&lt;0,"NO PAGAR","COBRAR")</f>
        <v>COBRAR</v>
      </c>
      <c r="C378" s="16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2" t="str">
        <f>IF(Y377&lt;0,"NO PAGAR","COBRAR")</f>
        <v>COBRAR</v>
      </c>
      <c r="Y378" s="162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4" t="s">
        <v>9</v>
      </c>
      <c r="C379" s="155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4" t="s">
        <v>9</v>
      </c>
      <c r="Y379" s="155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6" t="s">
        <v>7</v>
      </c>
      <c r="F388" s="157"/>
      <c r="G388" s="158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6" t="s">
        <v>7</v>
      </c>
      <c r="AB388" s="157"/>
      <c r="AC388" s="158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6" t="s">
        <v>7</v>
      </c>
      <c r="O390" s="157"/>
      <c r="P390" s="157"/>
      <c r="Q390" s="158"/>
      <c r="R390" s="18">
        <f>SUM(R374:R389)</f>
        <v>0</v>
      </c>
      <c r="S390" s="3"/>
      <c r="V390" s="17"/>
      <c r="X390" s="12"/>
      <c r="Y390" s="10"/>
      <c r="AJ390" s="156" t="s">
        <v>7</v>
      </c>
      <c r="AK390" s="157"/>
      <c r="AL390" s="157"/>
      <c r="AM390" s="158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60" t="s">
        <v>30</v>
      </c>
      <c r="I412" s="160"/>
      <c r="J412" s="160"/>
      <c r="V412" s="17"/>
      <c r="AA412" s="160" t="s">
        <v>31</v>
      </c>
      <c r="AB412" s="160"/>
      <c r="AC412" s="160"/>
    </row>
    <row r="413" spans="1:43">
      <c r="H413" s="160"/>
      <c r="I413" s="160"/>
      <c r="J413" s="160"/>
      <c r="V413" s="17"/>
      <c r="AA413" s="160"/>
      <c r="AB413" s="160"/>
      <c r="AC413" s="160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61" t="s">
        <v>20</v>
      </c>
      <c r="F417" s="161"/>
      <c r="G417" s="161"/>
      <c r="H417" s="161"/>
      <c r="V417" s="17"/>
      <c r="X417" s="23" t="s">
        <v>32</v>
      </c>
      <c r="Y417" s="20">
        <f>IF(B1217="PAGADO",0,C422)</f>
        <v>0</v>
      </c>
      <c r="AA417" s="161" t="s">
        <v>20</v>
      </c>
      <c r="AB417" s="161"/>
      <c r="AC417" s="161"/>
      <c r="AD417" s="161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3" t="str">
        <f>IF(Y422&lt;0,"NO PAGAR","COBRAR'")</f>
        <v>COBRAR'</v>
      </c>
      <c r="Y423" s="16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63" t="str">
        <f>IF(C422&lt;0,"NO PAGAR","COBRAR'")</f>
        <v>COBRAR'</v>
      </c>
      <c r="C424" s="163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4" t="s">
        <v>9</v>
      </c>
      <c r="C425" s="15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4" t="s">
        <v>9</v>
      </c>
      <c r="Y425" s="15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6" t="s">
        <v>7</v>
      </c>
      <c r="F433" s="157"/>
      <c r="G433" s="158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6" t="s">
        <v>7</v>
      </c>
      <c r="AB433" s="157"/>
      <c r="AC433" s="158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6" t="s">
        <v>7</v>
      </c>
      <c r="O435" s="157"/>
      <c r="P435" s="157"/>
      <c r="Q435" s="158"/>
      <c r="R435" s="18">
        <f>SUM(R419:R434)</f>
        <v>0</v>
      </c>
      <c r="S435" s="3"/>
      <c r="V435" s="17"/>
      <c r="X435" s="12"/>
      <c r="Y435" s="10"/>
      <c r="AJ435" s="156" t="s">
        <v>7</v>
      </c>
      <c r="AK435" s="157"/>
      <c r="AL435" s="157"/>
      <c r="AM435" s="158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9" t="s">
        <v>29</v>
      </c>
      <c r="AD463" s="159"/>
      <c r="AE463" s="159"/>
    </row>
    <row r="464" spans="8:31">
      <c r="H464" s="160" t="s">
        <v>28</v>
      </c>
      <c r="I464" s="160"/>
      <c r="J464" s="160"/>
      <c r="V464" s="17"/>
      <c r="AC464" s="159"/>
      <c r="AD464" s="159"/>
      <c r="AE464" s="159"/>
    </row>
    <row r="465" spans="2:41">
      <c r="H465" s="160"/>
      <c r="I465" s="160"/>
      <c r="J465" s="160"/>
      <c r="V465" s="17"/>
      <c r="AC465" s="159"/>
      <c r="AD465" s="159"/>
      <c r="AE465" s="15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61" t="s">
        <v>20</v>
      </c>
      <c r="F469" s="161"/>
      <c r="G469" s="161"/>
      <c r="H469" s="161"/>
      <c r="V469" s="17"/>
      <c r="X469" s="23" t="s">
        <v>32</v>
      </c>
      <c r="Y469" s="20">
        <f>IF(B469="PAGADO",0,C474)</f>
        <v>0</v>
      </c>
      <c r="AA469" s="161" t="s">
        <v>20</v>
      </c>
      <c r="AB469" s="161"/>
      <c r="AC469" s="161"/>
      <c r="AD469" s="161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62" t="str">
        <f>IF(C474&lt;0,"NO PAGAR","COBRAR")</f>
        <v>COBRAR</v>
      </c>
      <c r="C475" s="162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62" t="str">
        <f>IF(Y474&lt;0,"NO PAGAR","COBRAR")</f>
        <v>COBRAR</v>
      </c>
      <c r="Y475" s="162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4" t="s">
        <v>9</v>
      </c>
      <c r="C476" s="155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4" t="s">
        <v>9</v>
      </c>
      <c r="Y476" s="155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6" t="s">
        <v>7</v>
      </c>
      <c r="F485" s="157"/>
      <c r="G485" s="158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6" t="s">
        <v>7</v>
      </c>
      <c r="AB485" s="157"/>
      <c r="AC485" s="158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6" t="s">
        <v>7</v>
      </c>
      <c r="O487" s="157"/>
      <c r="P487" s="157"/>
      <c r="Q487" s="158"/>
      <c r="R487" s="18">
        <f>SUM(R471:R486)</f>
        <v>0</v>
      </c>
      <c r="S487" s="3"/>
      <c r="V487" s="17"/>
      <c r="X487" s="12"/>
      <c r="Y487" s="10"/>
      <c r="AJ487" s="156" t="s">
        <v>7</v>
      </c>
      <c r="AK487" s="157"/>
      <c r="AL487" s="157"/>
      <c r="AM487" s="158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60" t="s">
        <v>30</v>
      </c>
      <c r="I509" s="160"/>
      <c r="J509" s="160"/>
      <c r="V509" s="17"/>
      <c r="AA509" s="160" t="s">
        <v>31</v>
      </c>
      <c r="AB509" s="160"/>
      <c r="AC509" s="160"/>
    </row>
    <row r="510" spans="1:43">
      <c r="H510" s="160"/>
      <c r="I510" s="160"/>
      <c r="J510" s="160"/>
      <c r="V510" s="17"/>
      <c r="AA510" s="160"/>
      <c r="AB510" s="160"/>
      <c r="AC510" s="160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61" t="s">
        <v>20</v>
      </c>
      <c r="F514" s="161"/>
      <c r="G514" s="161"/>
      <c r="H514" s="161"/>
      <c r="V514" s="17"/>
      <c r="X514" s="23" t="s">
        <v>32</v>
      </c>
      <c r="Y514" s="20">
        <f>IF(B1314="PAGADO",0,C519)</f>
        <v>0</v>
      </c>
      <c r="AA514" s="161" t="s">
        <v>20</v>
      </c>
      <c r="AB514" s="161"/>
      <c r="AC514" s="161"/>
      <c r="AD514" s="161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63" t="str">
        <f>IF(Y519&lt;0,"NO PAGAR","COBRAR'")</f>
        <v>COBRAR'</v>
      </c>
      <c r="Y520" s="16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63" t="str">
        <f>IF(C519&lt;0,"NO PAGAR","COBRAR'")</f>
        <v>COBRAR'</v>
      </c>
      <c r="C521" s="163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4" t="s">
        <v>9</v>
      </c>
      <c r="C522" s="155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4" t="s">
        <v>9</v>
      </c>
      <c r="Y522" s="155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6" t="s">
        <v>7</v>
      </c>
      <c r="F530" s="157"/>
      <c r="G530" s="158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6" t="s">
        <v>7</v>
      </c>
      <c r="AB530" s="157"/>
      <c r="AC530" s="158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6" t="s">
        <v>7</v>
      </c>
      <c r="O532" s="157"/>
      <c r="P532" s="157"/>
      <c r="Q532" s="158"/>
      <c r="R532" s="18">
        <f>SUM(R516:R531)</f>
        <v>0</v>
      </c>
      <c r="S532" s="3"/>
      <c r="V532" s="17"/>
      <c r="X532" s="12"/>
      <c r="Y532" s="10"/>
      <c r="AJ532" s="156" t="s">
        <v>7</v>
      </c>
      <c r="AK532" s="157"/>
      <c r="AL532" s="157"/>
      <c r="AM532" s="158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9" t="s">
        <v>29</v>
      </c>
      <c r="AD562" s="159"/>
      <c r="AE562" s="159"/>
    </row>
    <row r="563" spans="2:41">
      <c r="H563" s="160" t="s">
        <v>28</v>
      </c>
      <c r="I563" s="160"/>
      <c r="J563" s="160"/>
      <c r="V563" s="17"/>
      <c r="AC563" s="159"/>
      <c r="AD563" s="159"/>
      <c r="AE563" s="159"/>
    </row>
    <row r="564" spans="2:41">
      <c r="H564" s="160"/>
      <c r="I564" s="160"/>
      <c r="J564" s="160"/>
      <c r="V564" s="17"/>
      <c r="AC564" s="159"/>
      <c r="AD564" s="159"/>
      <c r="AE564" s="15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61" t="s">
        <v>20</v>
      </c>
      <c r="F568" s="161"/>
      <c r="G568" s="161"/>
      <c r="H568" s="161"/>
      <c r="V568" s="17"/>
      <c r="X568" s="23" t="s">
        <v>32</v>
      </c>
      <c r="Y568" s="20">
        <f>IF(B568="PAGADO",0,C573)</f>
        <v>0</v>
      </c>
      <c r="AA568" s="161" t="s">
        <v>20</v>
      </c>
      <c r="AB568" s="161"/>
      <c r="AC568" s="161"/>
      <c r="AD568" s="161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62" t="str">
        <f>IF(C573&lt;0,"NO PAGAR","COBRAR")</f>
        <v>COBRAR</v>
      </c>
      <c r="C574" s="162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62" t="str">
        <f>IF(Y573&lt;0,"NO PAGAR","COBRAR")</f>
        <v>COBRAR</v>
      </c>
      <c r="Y574" s="162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4" t="s">
        <v>9</v>
      </c>
      <c r="C575" s="155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4" t="s">
        <v>9</v>
      </c>
      <c r="Y575" s="15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6" t="s">
        <v>7</v>
      </c>
      <c r="F584" s="157"/>
      <c r="G584" s="158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6" t="s">
        <v>7</v>
      </c>
      <c r="AB584" s="157"/>
      <c r="AC584" s="158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6" t="s">
        <v>7</v>
      </c>
      <c r="O586" s="157"/>
      <c r="P586" s="157"/>
      <c r="Q586" s="158"/>
      <c r="R586" s="18">
        <f>SUM(R570:R585)</f>
        <v>0</v>
      </c>
      <c r="S586" s="3"/>
      <c r="V586" s="17"/>
      <c r="X586" s="12"/>
      <c r="Y586" s="10"/>
      <c r="AJ586" s="156" t="s">
        <v>7</v>
      </c>
      <c r="AK586" s="157"/>
      <c r="AL586" s="157"/>
      <c r="AM586" s="158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60" t="s">
        <v>30</v>
      </c>
      <c r="I608" s="160"/>
      <c r="J608" s="160"/>
      <c r="V608" s="17"/>
      <c r="AA608" s="160" t="s">
        <v>31</v>
      </c>
      <c r="AB608" s="160"/>
      <c r="AC608" s="160"/>
    </row>
    <row r="609" spans="2:41">
      <c r="H609" s="160"/>
      <c r="I609" s="160"/>
      <c r="J609" s="160"/>
      <c r="V609" s="17"/>
      <c r="AA609" s="160"/>
      <c r="AB609" s="160"/>
      <c r="AC609" s="160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61" t="s">
        <v>20</v>
      </c>
      <c r="F613" s="161"/>
      <c r="G613" s="161"/>
      <c r="H613" s="161"/>
      <c r="V613" s="17"/>
      <c r="X613" s="23" t="s">
        <v>32</v>
      </c>
      <c r="Y613" s="20">
        <f>IF(B1413="PAGADO",0,C618)</f>
        <v>0</v>
      </c>
      <c r="AA613" s="161" t="s">
        <v>20</v>
      </c>
      <c r="AB613" s="161"/>
      <c r="AC613" s="161"/>
      <c r="AD613" s="161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63" t="str">
        <f>IF(Y618&lt;0,"NO PAGAR","COBRAR'")</f>
        <v>COBRAR'</v>
      </c>
      <c r="Y619" s="16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63" t="str">
        <f>IF(C618&lt;0,"NO PAGAR","COBRAR'")</f>
        <v>COBRAR'</v>
      </c>
      <c r="C620" s="163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4" t="s">
        <v>9</v>
      </c>
      <c r="C621" s="155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4" t="s">
        <v>9</v>
      </c>
      <c r="Y621" s="155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6" t="s">
        <v>7</v>
      </c>
      <c r="F629" s="157"/>
      <c r="G629" s="158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6" t="s">
        <v>7</v>
      </c>
      <c r="AB629" s="157"/>
      <c r="AC629" s="158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6" t="s">
        <v>7</v>
      </c>
      <c r="O631" s="157"/>
      <c r="P631" s="157"/>
      <c r="Q631" s="158"/>
      <c r="R631" s="18">
        <f>SUM(R615:R630)</f>
        <v>0</v>
      </c>
      <c r="S631" s="3"/>
      <c r="V631" s="17"/>
      <c r="X631" s="12"/>
      <c r="Y631" s="10"/>
      <c r="AJ631" s="156" t="s">
        <v>7</v>
      </c>
      <c r="AK631" s="157"/>
      <c r="AL631" s="157"/>
      <c r="AM631" s="158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9" t="s">
        <v>29</v>
      </c>
      <c r="AD655" s="159"/>
      <c r="AE655" s="159"/>
    </row>
    <row r="656" spans="2:31">
      <c r="H656" s="160" t="s">
        <v>28</v>
      </c>
      <c r="I656" s="160"/>
      <c r="J656" s="160"/>
      <c r="V656" s="17"/>
      <c r="AC656" s="159"/>
      <c r="AD656" s="159"/>
      <c r="AE656" s="159"/>
    </row>
    <row r="657" spans="2:41">
      <c r="H657" s="160"/>
      <c r="I657" s="160"/>
      <c r="J657" s="160"/>
      <c r="V657" s="17"/>
      <c r="AC657" s="159"/>
      <c r="AD657" s="159"/>
      <c r="AE657" s="15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61" t="s">
        <v>20</v>
      </c>
      <c r="F661" s="161"/>
      <c r="G661" s="161"/>
      <c r="H661" s="161"/>
      <c r="V661" s="17"/>
      <c r="X661" s="23" t="s">
        <v>32</v>
      </c>
      <c r="Y661" s="20">
        <f>IF(B661="PAGADO",0,C666)</f>
        <v>0</v>
      </c>
      <c r="AA661" s="161" t="s">
        <v>20</v>
      </c>
      <c r="AB661" s="161"/>
      <c r="AC661" s="161"/>
      <c r="AD661" s="161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62" t="str">
        <f>IF(C666&lt;0,"NO PAGAR","COBRAR")</f>
        <v>COBRAR</v>
      </c>
      <c r="C667" s="162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62" t="str">
        <f>IF(Y666&lt;0,"NO PAGAR","COBRAR")</f>
        <v>COBRAR</v>
      </c>
      <c r="Y667" s="162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4" t="s">
        <v>9</v>
      </c>
      <c r="C668" s="15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4" t="s">
        <v>9</v>
      </c>
      <c r="Y668" s="155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6" t="s">
        <v>7</v>
      </c>
      <c r="F677" s="157"/>
      <c r="G677" s="158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6" t="s">
        <v>7</v>
      </c>
      <c r="AB677" s="157"/>
      <c r="AC677" s="158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6" t="s">
        <v>7</v>
      </c>
      <c r="O679" s="157"/>
      <c r="P679" s="157"/>
      <c r="Q679" s="158"/>
      <c r="R679" s="18">
        <f>SUM(R663:R678)</f>
        <v>0</v>
      </c>
      <c r="S679" s="3"/>
      <c r="V679" s="17"/>
      <c r="X679" s="12"/>
      <c r="Y679" s="10"/>
      <c r="AJ679" s="156" t="s">
        <v>7</v>
      </c>
      <c r="AK679" s="157"/>
      <c r="AL679" s="157"/>
      <c r="AM679" s="158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60" t="s">
        <v>30</v>
      </c>
      <c r="I701" s="160"/>
      <c r="J701" s="160"/>
      <c r="V701" s="17"/>
      <c r="AA701" s="160" t="s">
        <v>31</v>
      </c>
      <c r="AB701" s="160"/>
      <c r="AC701" s="160"/>
    </row>
    <row r="702" spans="1:43">
      <c r="H702" s="160"/>
      <c r="I702" s="160"/>
      <c r="J702" s="160"/>
      <c r="V702" s="17"/>
      <c r="AA702" s="160"/>
      <c r="AB702" s="160"/>
      <c r="AC702" s="160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61" t="s">
        <v>20</v>
      </c>
      <c r="F706" s="161"/>
      <c r="G706" s="161"/>
      <c r="H706" s="161"/>
      <c r="V706" s="17"/>
      <c r="X706" s="23" t="s">
        <v>32</v>
      </c>
      <c r="Y706" s="20">
        <f>IF(B1506="PAGADO",0,C711)</f>
        <v>0</v>
      </c>
      <c r="AA706" s="161" t="s">
        <v>20</v>
      </c>
      <c r="AB706" s="161"/>
      <c r="AC706" s="161"/>
      <c r="AD706" s="161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63" t="str">
        <f>IF(Y711&lt;0,"NO PAGAR","COBRAR'")</f>
        <v>COBRAR'</v>
      </c>
      <c r="Y712" s="16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63" t="str">
        <f>IF(C711&lt;0,"NO PAGAR","COBRAR'")</f>
        <v>COBRAR'</v>
      </c>
      <c r="C713" s="163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4" t="s">
        <v>9</v>
      </c>
      <c r="C714" s="155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4" t="s">
        <v>9</v>
      </c>
      <c r="Y714" s="155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6" t="s">
        <v>7</v>
      </c>
      <c r="F722" s="157"/>
      <c r="G722" s="158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6" t="s">
        <v>7</v>
      </c>
      <c r="AB722" s="157"/>
      <c r="AC722" s="158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6" t="s">
        <v>7</v>
      </c>
      <c r="O724" s="157"/>
      <c r="P724" s="157"/>
      <c r="Q724" s="158"/>
      <c r="R724" s="18">
        <f>SUM(R708:R723)</f>
        <v>0</v>
      </c>
      <c r="S724" s="3"/>
      <c r="V724" s="17"/>
      <c r="X724" s="12"/>
      <c r="Y724" s="10"/>
      <c r="AJ724" s="156" t="s">
        <v>7</v>
      </c>
      <c r="AK724" s="157"/>
      <c r="AL724" s="157"/>
      <c r="AM724" s="158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9" t="s">
        <v>29</v>
      </c>
      <c r="AD748" s="159"/>
      <c r="AE748" s="159"/>
    </row>
    <row r="749" spans="8:31">
      <c r="H749" s="160" t="s">
        <v>28</v>
      </c>
      <c r="I749" s="160"/>
      <c r="J749" s="160"/>
      <c r="V749" s="17"/>
      <c r="AC749" s="159"/>
      <c r="AD749" s="159"/>
      <c r="AE749" s="159"/>
    </row>
    <row r="750" spans="8:31">
      <c r="H750" s="160"/>
      <c r="I750" s="160"/>
      <c r="J750" s="160"/>
      <c r="V750" s="17"/>
      <c r="AC750" s="159"/>
      <c r="AD750" s="159"/>
      <c r="AE750" s="15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61" t="s">
        <v>20</v>
      </c>
      <c r="F754" s="161"/>
      <c r="G754" s="161"/>
      <c r="H754" s="161"/>
      <c r="V754" s="17"/>
      <c r="X754" s="23" t="s">
        <v>32</v>
      </c>
      <c r="Y754" s="20">
        <f>IF(B754="PAGADO",0,C759)</f>
        <v>0</v>
      </c>
      <c r="AA754" s="161" t="s">
        <v>20</v>
      </c>
      <c r="AB754" s="161"/>
      <c r="AC754" s="161"/>
      <c r="AD754" s="161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62" t="str">
        <f>IF(C759&lt;0,"NO PAGAR","COBRAR")</f>
        <v>COBRAR</v>
      </c>
      <c r="C760" s="162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62" t="str">
        <f>IF(Y759&lt;0,"NO PAGAR","COBRAR")</f>
        <v>COBRAR</v>
      </c>
      <c r="Y760" s="162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4" t="s">
        <v>9</v>
      </c>
      <c r="C761" s="155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4" t="s">
        <v>9</v>
      </c>
      <c r="Y761" s="155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6" t="s">
        <v>7</v>
      </c>
      <c r="F770" s="157"/>
      <c r="G770" s="158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6" t="s">
        <v>7</v>
      </c>
      <c r="AB770" s="157"/>
      <c r="AC770" s="158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6" t="s">
        <v>7</v>
      </c>
      <c r="O772" s="157"/>
      <c r="P772" s="157"/>
      <c r="Q772" s="158"/>
      <c r="R772" s="18">
        <f>SUM(R756:R771)</f>
        <v>0</v>
      </c>
      <c r="S772" s="3"/>
      <c r="V772" s="17"/>
      <c r="X772" s="12"/>
      <c r="Y772" s="10"/>
      <c r="AJ772" s="156" t="s">
        <v>7</v>
      </c>
      <c r="AK772" s="157"/>
      <c r="AL772" s="157"/>
      <c r="AM772" s="158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60" t="s">
        <v>30</v>
      </c>
      <c r="I794" s="160"/>
      <c r="J794" s="160"/>
      <c r="V794" s="17"/>
      <c r="AA794" s="160" t="s">
        <v>31</v>
      </c>
      <c r="AB794" s="160"/>
      <c r="AC794" s="160"/>
    </row>
    <row r="795" spans="1:43">
      <c r="H795" s="160"/>
      <c r="I795" s="160"/>
      <c r="J795" s="160"/>
      <c r="V795" s="17"/>
      <c r="AA795" s="160"/>
      <c r="AB795" s="160"/>
      <c r="AC795" s="160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61" t="s">
        <v>20</v>
      </c>
      <c r="F799" s="161"/>
      <c r="G799" s="161"/>
      <c r="H799" s="161"/>
      <c r="V799" s="17"/>
      <c r="X799" s="23" t="s">
        <v>32</v>
      </c>
      <c r="Y799" s="20">
        <f>IF(B1599="PAGADO",0,C804)</f>
        <v>0</v>
      </c>
      <c r="AA799" s="161" t="s">
        <v>20</v>
      </c>
      <c r="AB799" s="161"/>
      <c r="AC799" s="161"/>
      <c r="AD799" s="161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63" t="str">
        <f>IF(Y804&lt;0,"NO PAGAR","COBRAR'")</f>
        <v>COBRAR'</v>
      </c>
      <c r="Y805" s="16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63" t="str">
        <f>IF(C804&lt;0,"NO PAGAR","COBRAR'")</f>
        <v>COBRAR'</v>
      </c>
      <c r="C806" s="163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4" t="s">
        <v>9</v>
      </c>
      <c r="C807" s="155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4" t="s">
        <v>9</v>
      </c>
      <c r="Y807" s="155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6" t="s">
        <v>7</v>
      </c>
      <c r="F815" s="157"/>
      <c r="G815" s="158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6" t="s">
        <v>7</v>
      </c>
      <c r="AB815" s="157"/>
      <c r="AC815" s="158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6" t="s">
        <v>7</v>
      </c>
      <c r="O817" s="157"/>
      <c r="P817" s="157"/>
      <c r="Q817" s="158"/>
      <c r="R817" s="18">
        <f>SUM(R801:R816)</f>
        <v>0</v>
      </c>
      <c r="S817" s="3"/>
      <c r="V817" s="17"/>
      <c r="X817" s="12"/>
      <c r="Y817" s="10"/>
      <c r="AJ817" s="156" t="s">
        <v>7</v>
      </c>
      <c r="AK817" s="157"/>
      <c r="AL817" s="157"/>
      <c r="AM817" s="158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9" t="s">
        <v>29</v>
      </c>
      <c r="AD841" s="159"/>
      <c r="AE841" s="159"/>
    </row>
    <row r="842" spans="2:41">
      <c r="H842" s="160" t="s">
        <v>28</v>
      </c>
      <c r="I842" s="160"/>
      <c r="J842" s="160"/>
      <c r="V842" s="17"/>
      <c r="AC842" s="159"/>
      <c r="AD842" s="159"/>
      <c r="AE842" s="159"/>
    </row>
    <row r="843" spans="2:41">
      <c r="H843" s="160"/>
      <c r="I843" s="160"/>
      <c r="J843" s="160"/>
      <c r="V843" s="17"/>
      <c r="AC843" s="159"/>
      <c r="AD843" s="159"/>
      <c r="AE843" s="15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61" t="s">
        <v>20</v>
      </c>
      <c r="F847" s="161"/>
      <c r="G847" s="161"/>
      <c r="H847" s="161"/>
      <c r="V847" s="17"/>
      <c r="X847" s="23" t="s">
        <v>32</v>
      </c>
      <c r="Y847" s="20">
        <f>IF(B847="PAGADO",0,C852)</f>
        <v>0</v>
      </c>
      <c r="AA847" s="161" t="s">
        <v>20</v>
      </c>
      <c r="AB847" s="161"/>
      <c r="AC847" s="161"/>
      <c r="AD847" s="161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62" t="str">
        <f>IF(C852&lt;0,"NO PAGAR","COBRAR")</f>
        <v>COBRAR</v>
      </c>
      <c r="C853" s="162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62" t="str">
        <f>IF(Y852&lt;0,"NO PAGAR","COBRAR")</f>
        <v>COBRAR</v>
      </c>
      <c r="Y853" s="162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4" t="s">
        <v>9</v>
      </c>
      <c r="C854" s="155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4" t="s">
        <v>9</v>
      </c>
      <c r="Y854" s="155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6" t="s">
        <v>7</v>
      </c>
      <c r="F863" s="157"/>
      <c r="G863" s="158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6" t="s">
        <v>7</v>
      </c>
      <c r="AB863" s="157"/>
      <c r="AC863" s="158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6" t="s">
        <v>7</v>
      </c>
      <c r="O865" s="157"/>
      <c r="P865" s="157"/>
      <c r="Q865" s="158"/>
      <c r="R865" s="18">
        <f>SUM(R849:R864)</f>
        <v>0</v>
      </c>
      <c r="S865" s="3"/>
      <c r="V865" s="17"/>
      <c r="X865" s="12"/>
      <c r="Y865" s="10"/>
      <c r="AJ865" s="156" t="s">
        <v>7</v>
      </c>
      <c r="AK865" s="157"/>
      <c r="AL865" s="157"/>
      <c r="AM865" s="158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60" t="s">
        <v>30</v>
      </c>
      <c r="I887" s="160"/>
      <c r="J887" s="160"/>
      <c r="V887" s="17"/>
      <c r="AA887" s="160" t="s">
        <v>31</v>
      </c>
      <c r="AB887" s="160"/>
      <c r="AC887" s="160"/>
    </row>
    <row r="888" spans="1:43">
      <c r="H888" s="160"/>
      <c r="I888" s="160"/>
      <c r="J888" s="160"/>
      <c r="V888" s="17"/>
      <c r="AA888" s="160"/>
      <c r="AB888" s="160"/>
      <c r="AC888" s="160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61" t="s">
        <v>20</v>
      </c>
      <c r="F892" s="161"/>
      <c r="G892" s="161"/>
      <c r="H892" s="161"/>
      <c r="V892" s="17"/>
      <c r="X892" s="23" t="s">
        <v>32</v>
      </c>
      <c r="Y892" s="20">
        <f>IF(B1692="PAGADO",0,C897)</f>
        <v>0</v>
      </c>
      <c r="AA892" s="161" t="s">
        <v>20</v>
      </c>
      <c r="AB892" s="161"/>
      <c r="AC892" s="161"/>
      <c r="AD892" s="161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63" t="str">
        <f>IF(Y897&lt;0,"NO PAGAR","COBRAR'")</f>
        <v>COBRAR'</v>
      </c>
      <c r="Y898" s="16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63" t="str">
        <f>IF(C897&lt;0,"NO PAGAR","COBRAR'")</f>
        <v>COBRAR'</v>
      </c>
      <c r="C899" s="163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4" t="s">
        <v>9</v>
      </c>
      <c r="C900" s="155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4" t="s">
        <v>9</v>
      </c>
      <c r="Y900" s="155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6" t="s">
        <v>7</v>
      </c>
      <c r="F908" s="157"/>
      <c r="G908" s="158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6" t="s">
        <v>7</v>
      </c>
      <c r="AB908" s="157"/>
      <c r="AC908" s="158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6" t="s">
        <v>7</v>
      </c>
      <c r="O910" s="157"/>
      <c r="P910" s="157"/>
      <c r="Q910" s="158"/>
      <c r="R910" s="18">
        <f>SUM(R894:R909)</f>
        <v>0</v>
      </c>
      <c r="S910" s="3"/>
      <c r="V910" s="17"/>
      <c r="X910" s="12"/>
      <c r="Y910" s="10"/>
      <c r="AJ910" s="156" t="s">
        <v>7</v>
      </c>
      <c r="AK910" s="157"/>
      <c r="AL910" s="157"/>
      <c r="AM910" s="158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9" t="s">
        <v>29</v>
      </c>
      <c r="AD935" s="159"/>
      <c r="AE935" s="159"/>
    </row>
    <row r="936" spans="2:41">
      <c r="H936" s="160" t="s">
        <v>28</v>
      </c>
      <c r="I936" s="160"/>
      <c r="J936" s="160"/>
      <c r="V936" s="17"/>
      <c r="AC936" s="159"/>
      <c r="AD936" s="159"/>
      <c r="AE936" s="159"/>
    </row>
    <row r="937" spans="2:41">
      <c r="H937" s="160"/>
      <c r="I937" s="160"/>
      <c r="J937" s="160"/>
      <c r="V937" s="17"/>
      <c r="AC937" s="159"/>
      <c r="AD937" s="159"/>
      <c r="AE937" s="15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61" t="s">
        <v>20</v>
      </c>
      <c r="F941" s="161"/>
      <c r="G941" s="161"/>
      <c r="H941" s="161"/>
      <c r="V941" s="17"/>
      <c r="X941" s="23" t="s">
        <v>32</v>
      </c>
      <c r="Y941" s="20">
        <f>IF(B941="PAGADO",0,C946)</f>
        <v>0</v>
      </c>
      <c r="AA941" s="161" t="s">
        <v>20</v>
      </c>
      <c r="AB941" s="161"/>
      <c r="AC941" s="161"/>
      <c r="AD941" s="161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62" t="str">
        <f>IF(C946&lt;0,"NO PAGAR","COBRAR")</f>
        <v>COBRAR</v>
      </c>
      <c r="C947" s="16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62" t="str">
        <f>IF(Y946&lt;0,"NO PAGAR","COBRAR")</f>
        <v>COBRAR</v>
      </c>
      <c r="Y947" s="16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4" t="s">
        <v>9</v>
      </c>
      <c r="C948" s="155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4" t="s">
        <v>9</v>
      </c>
      <c r="Y948" s="155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6" t="s">
        <v>7</v>
      </c>
      <c r="F957" s="157"/>
      <c r="G957" s="158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6" t="s">
        <v>7</v>
      </c>
      <c r="AB957" s="157"/>
      <c r="AC957" s="158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6" t="s">
        <v>7</v>
      </c>
      <c r="O959" s="157"/>
      <c r="P959" s="157"/>
      <c r="Q959" s="158"/>
      <c r="R959" s="18">
        <f>SUM(R943:R958)</f>
        <v>0</v>
      </c>
      <c r="S959" s="3"/>
      <c r="V959" s="17"/>
      <c r="X959" s="12"/>
      <c r="Y959" s="10"/>
      <c r="AJ959" s="156" t="s">
        <v>7</v>
      </c>
      <c r="AK959" s="157"/>
      <c r="AL959" s="157"/>
      <c r="AM959" s="158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60" t="s">
        <v>30</v>
      </c>
      <c r="I981" s="160"/>
      <c r="J981" s="160"/>
      <c r="V981" s="17"/>
      <c r="AA981" s="160" t="s">
        <v>31</v>
      </c>
      <c r="AB981" s="160"/>
      <c r="AC981" s="160"/>
    </row>
    <row r="982" spans="1:43">
      <c r="H982" s="160"/>
      <c r="I982" s="160"/>
      <c r="J982" s="160"/>
      <c r="V982" s="17"/>
      <c r="AA982" s="160"/>
      <c r="AB982" s="160"/>
      <c r="AC982" s="160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61" t="s">
        <v>20</v>
      </c>
      <c r="F986" s="161"/>
      <c r="G986" s="161"/>
      <c r="H986" s="161"/>
      <c r="V986" s="17"/>
      <c r="X986" s="23" t="s">
        <v>32</v>
      </c>
      <c r="Y986" s="20">
        <f>IF(B1786="PAGADO",0,C991)</f>
        <v>0</v>
      </c>
      <c r="AA986" s="161" t="s">
        <v>20</v>
      </c>
      <c r="AB986" s="161"/>
      <c r="AC986" s="161"/>
      <c r="AD986" s="161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63" t="str">
        <f>IF(Y991&lt;0,"NO PAGAR","COBRAR'")</f>
        <v>COBRAR'</v>
      </c>
      <c r="Y992" s="16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63" t="str">
        <f>IF(C991&lt;0,"NO PAGAR","COBRAR'")</f>
        <v>COBRAR'</v>
      </c>
      <c r="C993" s="163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4" t="s">
        <v>9</v>
      </c>
      <c r="C994" s="155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4" t="s">
        <v>9</v>
      </c>
      <c r="Y994" s="155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6" t="s">
        <v>7</v>
      </c>
      <c r="F1002" s="157"/>
      <c r="G1002" s="158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6" t="s">
        <v>7</v>
      </c>
      <c r="AB1002" s="157"/>
      <c r="AC1002" s="158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6" t="s">
        <v>7</v>
      </c>
      <c r="O1004" s="157"/>
      <c r="P1004" s="157"/>
      <c r="Q1004" s="158"/>
      <c r="R1004" s="18">
        <f>SUM(R988:R1003)</f>
        <v>0</v>
      </c>
      <c r="S1004" s="3"/>
      <c r="V1004" s="17"/>
      <c r="X1004" s="12"/>
      <c r="Y1004" s="10"/>
      <c r="AJ1004" s="156" t="s">
        <v>7</v>
      </c>
      <c r="AK1004" s="157"/>
      <c r="AL1004" s="157"/>
      <c r="AM1004" s="158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9" t="s">
        <v>29</v>
      </c>
      <c r="AD1028" s="159"/>
      <c r="AE1028" s="159"/>
    </row>
    <row r="1029" spans="2:41">
      <c r="H1029" s="160" t="s">
        <v>28</v>
      </c>
      <c r="I1029" s="160"/>
      <c r="J1029" s="160"/>
      <c r="V1029" s="17"/>
      <c r="AC1029" s="159"/>
      <c r="AD1029" s="159"/>
      <c r="AE1029" s="159"/>
    </row>
    <row r="1030" spans="2:41">
      <c r="H1030" s="160"/>
      <c r="I1030" s="160"/>
      <c r="J1030" s="160"/>
      <c r="V1030" s="17"/>
      <c r="AC1030" s="159"/>
      <c r="AD1030" s="159"/>
      <c r="AE1030" s="15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61" t="s">
        <v>20</v>
      </c>
      <c r="F1034" s="161"/>
      <c r="G1034" s="161"/>
      <c r="H1034" s="161"/>
      <c r="V1034" s="17"/>
      <c r="X1034" s="23" t="s">
        <v>32</v>
      </c>
      <c r="Y1034" s="20">
        <f>IF(B1034="PAGADO",0,C1039)</f>
        <v>0</v>
      </c>
      <c r="AA1034" s="161" t="s">
        <v>20</v>
      </c>
      <c r="AB1034" s="161"/>
      <c r="AC1034" s="161"/>
      <c r="AD1034" s="161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62" t="str">
        <f>IF(C1039&lt;0,"NO PAGAR","COBRAR")</f>
        <v>COBRAR</v>
      </c>
      <c r="C1040" s="16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62" t="str">
        <f>IF(Y1039&lt;0,"NO PAGAR","COBRAR")</f>
        <v>COBRAR</v>
      </c>
      <c r="Y1040" s="16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4" t="s">
        <v>9</v>
      </c>
      <c r="C1041" s="155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4" t="s">
        <v>9</v>
      </c>
      <c r="Y1041" s="155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6" t="s">
        <v>7</v>
      </c>
      <c r="F1050" s="157"/>
      <c r="G1050" s="158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6" t="s">
        <v>7</v>
      </c>
      <c r="AB1050" s="157"/>
      <c r="AC1050" s="158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6" t="s">
        <v>7</v>
      </c>
      <c r="O1052" s="157"/>
      <c r="P1052" s="157"/>
      <c r="Q1052" s="158"/>
      <c r="R1052" s="18">
        <f>SUM(R1036:R1051)</f>
        <v>0</v>
      </c>
      <c r="S1052" s="3"/>
      <c r="V1052" s="17"/>
      <c r="X1052" s="12"/>
      <c r="Y1052" s="10"/>
      <c r="AJ1052" s="156" t="s">
        <v>7</v>
      </c>
      <c r="AK1052" s="157"/>
      <c r="AL1052" s="157"/>
      <c r="AM1052" s="158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60" t="s">
        <v>30</v>
      </c>
      <c r="I1074" s="160"/>
      <c r="J1074" s="160"/>
      <c r="V1074" s="17"/>
      <c r="AA1074" s="160" t="s">
        <v>31</v>
      </c>
      <c r="AB1074" s="160"/>
      <c r="AC1074" s="160"/>
    </row>
    <row r="1075" spans="2:41">
      <c r="H1075" s="160"/>
      <c r="I1075" s="160"/>
      <c r="J1075" s="160"/>
      <c r="V1075" s="17"/>
      <c r="AA1075" s="160"/>
      <c r="AB1075" s="160"/>
      <c r="AC1075" s="160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61" t="s">
        <v>20</v>
      </c>
      <c r="F1079" s="161"/>
      <c r="G1079" s="161"/>
      <c r="H1079" s="161"/>
      <c r="V1079" s="17"/>
      <c r="X1079" s="23" t="s">
        <v>32</v>
      </c>
      <c r="Y1079" s="20">
        <f>IF(B1879="PAGADO",0,C1084)</f>
        <v>0</v>
      </c>
      <c r="AA1079" s="161" t="s">
        <v>20</v>
      </c>
      <c r="AB1079" s="161"/>
      <c r="AC1079" s="161"/>
      <c r="AD1079" s="161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63" t="str">
        <f>IF(Y1084&lt;0,"NO PAGAR","COBRAR'")</f>
        <v>COBRAR'</v>
      </c>
      <c r="Y1085" s="16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63" t="str">
        <f>IF(C1084&lt;0,"NO PAGAR","COBRAR'")</f>
        <v>COBRAR'</v>
      </c>
      <c r="C1086" s="163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4" t="s">
        <v>9</v>
      </c>
      <c r="C1087" s="155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4" t="s">
        <v>9</v>
      </c>
      <c r="Y1087" s="155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6" t="s">
        <v>7</v>
      </c>
      <c r="F1095" s="157"/>
      <c r="G1095" s="158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6" t="s">
        <v>7</v>
      </c>
      <c r="AB1095" s="157"/>
      <c r="AC1095" s="158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6" t="s">
        <v>7</v>
      </c>
      <c r="O1097" s="157"/>
      <c r="P1097" s="157"/>
      <c r="Q1097" s="158"/>
      <c r="R1097" s="18">
        <f>SUM(R1081:R1096)</f>
        <v>0</v>
      </c>
      <c r="S1097" s="3"/>
      <c r="V1097" s="17"/>
      <c r="X1097" s="12"/>
      <c r="Y1097" s="10"/>
      <c r="AJ1097" s="156" t="s">
        <v>7</v>
      </c>
      <c r="AK1097" s="157"/>
      <c r="AL1097" s="157"/>
      <c r="AM1097" s="158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1" t="s">
        <v>224</v>
      </c>
      <c r="F8" s="161"/>
      <c r="G8" s="161"/>
      <c r="H8" s="161"/>
      <c r="V8" s="17"/>
      <c r="X8" s="23" t="s">
        <v>156</v>
      </c>
      <c r="Y8" s="20">
        <f>IF(B8="PAGADO",0,C13)</f>
        <v>0</v>
      </c>
      <c r="AA8" s="161" t="s">
        <v>215</v>
      </c>
      <c r="AB8" s="161"/>
      <c r="AC8" s="161"/>
      <c r="AD8" s="161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1" t="s">
        <v>202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238</v>
      </c>
      <c r="AB53" s="161"/>
      <c r="AC53" s="161"/>
      <c r="AD53" s="161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1"/>
      <c r="F106" s="161"/>
      <c r="G106" s="161"/>
      <c r="H106" s="161"/>
      <c r="V106" s="17"/>
      <c r="X106" s="23" t="s">
        <v>32</v>
      </c>
      <c r="Y106" s="20">
        <f>IF(B106="PAGADO",0,C111)</f>
        <v>0</v>
      </c>
      <c r="AA106" s="161" t="s">
        <v>20</v>
      </c>
      <c r="AB106" s="161"/>
      <c r="AC106" s="161"/>
      <c r="AD106" s="161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61" t="s">
        <v>20</v>
      </c>
      <c r="F151" s="161"/>
      <c r="G151" s="161"/>
      <c r="H151" s="161"/>
      <c r="V151" s="17"/>
      <c r="X151" s="23" t="s">
        <v>32</v>
      </c>
      <c r="Y151" s="20">
        <f>IF(B151="PAGADO",0,C156)</f>
        <v>0</v>
      </c>
      <c r="AA151" s="161" t="s">
        <v>20</v>
      </c>
      <c r="AB151" s="161"/>
      <c r="AC151" s="161"/>
      <c r="AD151" s="161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COBRAR'</v>
      </c>
      <c r="Y157" s="16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60" t="s">
        <v>28</v>
      </c>
      <c r="I195" s="160"/>
      <c r="J195" s="160"/>
      <c r="V195" s="17"/>
      <c r="AC195" s="159"/>
      <c r="AD195" s="159"/>
      <c r="AE195" s="159"/>
    </row>
    <row r="196" spans="2:41">
      <c r="H196" s="160"/>
      <c r="I196" s="160"/>
      <c r="J196" s="160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61" t="s">
        <v>402</v>
      </c>
      <c r="F200" s="161"/>
      <c r="G200" s="161"/>
      <c r="H200" s="161"/>
      <c r="V200" s="17"/>
      <c r="X200" s="23" t="s">
        <v>82</v>
      </c>
      <c r="Y200" s="20">
        <f>IF(B200="PAGADO",0,C205)</f>
        <v>0</v>
      </c>
      <c r="AA200" s="161" t="s">
        <v>439</v>
      </c>
      <c r="AB200" s="161"/>
      <c r="AC200" s="161"/>
      <c r="AD200" s="161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2" t="str">
        <f>IF(C205&lt;0,"NO PAGAR","COBRAR")</f>
        <v>COBRAR</v>
      </c>
      <c r="C206" s="162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2" t="str">
        <f>IF(Y205&lt;0,"NO PAGAR","COBRAR")</f>
        <v>COBRAR</v>
      </c>
      <c r="Y206" s="162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4" t="s">
        <v>9</v>
      </c>
      <c r="C207" s="155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4" t="s">
        <v>9</v>
      </c>
      <c r="Y207" s="155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6" t="s">
        <v>7</v>
      </c>
      <c r="F216" s="157"/>
      <c r="G216" s="158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6" t="s">
        <v>7</v>
      </c>
      <c r="AB216" s="157"/>
      <c r="AC216" s="158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6" t="s">
        <v>7</v>
      </c>
      <c r="O218" s="157"/>
      <c r="P218" s="157"/>
      <c r="Q218" s="158"/>
      <c r="R218" s="18">
        <f>SUM(R202:R217)</f>
        <v>50</v>
      </c>
      <c r="S218" s="3"/>
      <c r="V218" s="17"/>
      <c r="X218" s="12"/>
      <c r="Y218" s="10"/>
      <c r="AJ218" s="156" t="s">
        <v>7</v>
      </c>
      <c r="AK218" s="157"/>
      <c r="AL218" s="157"/>
      <c r="AM218" s="158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0" t="s">
        <v>30</v>
      </c>
      <c r="I240" s="160"/>
      <c r="J240" s="160"/>
      <c r="V240" s="17"/>
      <c r="AA240" s="160" t="s">
        <v>31</v>
      </c>
      <c r="AB240" s="160"/>
      <c r="AC240" s="160"/>
    </row>
    <row r="241" spans="2:41">
      <c r="H241" s="160"/>
      <c r="I241" s="160"/>
      <c r="J241" s="160"/>
      <c r="V241" s="17"/>
      <c r="AA241" s="160"/>
      <c r="AB241" s="160"/>
      <c r="AC241" s="160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61" t="s">
        <v>517</v>
      </c>
      <c r="F245" s="161"/>
      <c r="G245" s="161"/>
      <c r="H245" s="161"/>
      <c r="O245" s="178" t="s">
        <v>248</v>
      </c>
      <c r="P245" s="178"/>
      <c r="Q245" s="178"/>
      <c r="R245" s="178"/>
      <c r="V245" s="17"/>
      <c r="X245" s="23" t="s">
        <v>32</v>
      </c>
      <c r="Y245" s="20">
        <f>IF(B245="PAGADO",0,C250)</f>
        <v>0</v>
      </c>
      <c r="AA245" s="161" t="s">
        <v>402</v>
      </c>
      <c r="AB245" s="161"/>
      <c r="AC245" s="161"/>
      <c r="AD245" s="161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63" t="str">
        <f>IF(Y250&lt;0,"NO PAGAR","COBRAR'")</f>
        <v>NO PAGAR</v>
      </c>
      <c r="Y251" s="16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3" t="str">
        <f>IF(C250&lt;0,"NO PAGAR","COBRAR'")</f>
        <v>COBRAR'</v>
      </c>
      <c r="C252" s="163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4" t="s">
        <v>9</v>
      </c>
      <c r="C253" s="155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4" t="s">
        <v>9</v>
      </c>
      <c r="Y253" s="155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6" t="s">
        <v>7</v>
      </c>
      <c r="F261" s="157"/>
      <c r="G261" s="158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6" t="s">
        <v>7</v>
      </c>
      <c r="AB261" s="157"/>
      <c r="AC261" s="158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6" t="s">
        <v>7</v>
      </c>
      <c r="O263" s="157"/>
      <c r="P263" s="157"/>
      <c r="Q263" s="158"/>
      <c r="R263" s="18">
        <f>SUM(R247:R262)</f>
        <v>520</v>
      </c>
      <c r="S263" s="3"/>
      <c r="V263" s="17"/>
      <c r="X263" s="12"/>
      <c r="Y263" s="10"/>
      <c r="AE263" t="s">
        <v>563</v>
      </c>
      <c r="AJ263" s="156" t="s">
        <v>7</v>
      </c>
      <c r="AK263" s="157"/>
      <c r="AL263" s="157"/>
      <c r="AM263" s="158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60" t="s">
        <v>28</v>
      </c>
      <c r="I287" s="160"/>
      <c r="J287" s="160"/>
      <c r="V287" s="17"/>
      <c r="AC287" s="159"/>
      <c r="AD287" s="159"/>
      <c r="AE287" s="159"/>
    </row>
    <row r="288" spans="2:31">
      <c r="H288" s="160"/>
      <c r="I288" s="160"/>
      <c r="J288" s="160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61" t="s">
        <v>20</v>
      </c>
      <c r="F292" s="161"/>
      <c r="G292" s="161"/>
      <c r="H292" s="161"/>
      <c r="V292" s="17"/>
      <c r="X292" s="23" t="s">
        <v>32</v>
      </c>
      <c r="Y292" s="20">
        <f>IF(B292="PAGADO",0,C297)</f>
        <v>-200</v>
      </c>
      <c r="AA292" s="161" t="s">
        <v>614</v>
      </c>
      <c r="AB292" s="161"/>
      <c r="AC292" s="161"/>
      <c r="AD292" s="161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2" t="str">
        <f>IF(C297&lt;0,"NO PAGAR","COBRAR")</f>
        <v>NO PAGAR</v>
      </c>
      <c r="C298" s="162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2" t="str">
        <f>IF(Y297&lt;0,"NO PAGAR","COBRAR")</f>
        <v>COBRAR</v>
      </c>
      <c r="Y298" s="162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4" t="s">
        <v>9</v>
      </c>
      <c r="C299" s="155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4" t="s">
        <v>9</v>
      </c>
      <c r="Y299" s="155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6" t="s">
        <v>7</v>
      </c>
      <c r="F308" s="157"/>
      <c r="G308" s="158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6" t="s">
        <v>7</v>
      </c>
      <c r="AB308" s="157"/>
      <c r="AC308" s="158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6" t="s">
        <v>7</v>
      </c>
      <c r="O310" s="157"/>
      <c r="P310" s="157"/>
      <c r="Q310" s="158"/>
      <c r="R310" s="18">
        <f>SUM(R294:R309)</f>
        <v>0</v>
      </c>
      <c r="S310" s="3"/>
      <c r="V310" s="17"/>
      <c r="X310" s="12"/>
      <c r="Y310" s="10"/>
      <c r="AJ310" s="156" t="s">
        <v>7</v>
      </c>
      <c r="AK310" s="157"/>
      <c r="AL310" s="157"/>
      <c r="AM310" s="158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0" t="s">
        <v>30</v>
      </c>
      <c r="I332" s="160"/>
      <c r="J332" s="160"/>
      <c r="V332" s="17"/>
      <c r="AA332" s="160" t="s">
        <v>31</v>
      </c>
      <c r="AB332" s="160"/>
      <c r="AC332" s="160"/>
    </row>
    <row r="333" spans="1:43">
      <c r="H333" s="160"/>
      <c r="I333" s="160"/>
      <c r="J333" s="160"/>
      <c r="V333" s="17"/>
      <c r="AA333" s="160"/>
      <c r="AB333" s="160"/>
      <c r="AC333" s="160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61" t="s">
        <v>20</v>
      </c>
      <c r="F337" s="161"/>
      <c r="G337" s="161"/>
      <c r="H337" s="161"/>
      <c r="V337" s="17"/>
      <c r="X337" s="23" t="s">
        <v>32</v>
      </c>
      <c r="Y337" s="20">
        <f>IF(B1129="PAGADO",0,C342)</f>
        <v>14</v>
      </c>
      <c r="AA337" s="161" t="s">
        <v>20</v>
      </c>
      <c r="AB337" s="161"/>
      <c r="AC337" s="161"/>
      <c r="AD337" s="161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3" t="str">
        <f>IF(Y342&lt;0,"NO PAGAR","COBRAR'")</f>
        <v>COBRAR'</v>
      </c>
      <c r="Y343" s="16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3" t="str">
        <f>IF(C342&lt;0,"NO PAGAR","COBRAR'")</f>
        <v>COBRAR'</v>
      </c>
      <c r="C344" s="16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4" t="s">
        <v>9</v>
      </c>
      <c r="C345" s="155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4" t="s">
        <v>9</v>
      </c>
      <c r="Y345" s="155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6" t="s">
        <v>7</v>
      </c>
      <c r="F353" s="157"/>
      <c r="G353" s="158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6" t="s">
        <v>7</v>
      </c>
      <c r="AB353" s="157"/>
      <c r="AC353" s="158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6" t="s">
        <v>7</v>
      </c>
      <c r="O355" s="157"/>
      <c r="P355" s="157"/>
      <c r="Q355" s="158"/>
      <c r="R355" s="18">
        <f>SUM(R339:R354)</f>
        <v>0</v>
      </c>
      <c r="S355" s="3"/>
      <c r="V355" s="17"/>
      <c r="X355" s="12"/>
      <c r="Y355" s="10"/>
      <c r="AJ355" s="156" t="s">
        <v>7</v>
      </c>
      <c r="AK355" s="157"/>
      <c r="AL355" s="157"/>
      <c r="AM355" s="158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60" t="s">
        <v>28</v>
      </c>
      <c r="I380" s="160"/>
      <c r="J380" s="160"/>
      <c r="V380" s="17"/>
      <c r="AC380" s="159"/>
      <c r="AD380" s="159"/>
      <c r="AE380" s="159"/>
    </row>
    <row r="381" spans="2:31">
      <c r="H381" s="160"/>
      <c r="I381" s="160"/>
      <c r="J381" s="160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61" t="s">
        <v>20</v>
      </c>
      <c r="F385" s="161"/>
      <c r="G385" s="161"/>
      <c r="H385" s="161"/>
      <c r="V385" s="17"/>
      <c r="X385" s="23" t="s">
        <v>32</v>
      </c>
      <c r="Y385" s="20">
        <f>IF(B385="PAGADO",0,C390)</f>
        <v>14</v>
      </c>
      <c r="AA385" s="161" t="s">
        <v>20</v>
      </c>
      <c r="AB385" s="161"/>
      <c r="AC385" s="161"/>
      <c r="AD385" s="161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2" t="str">
        <f>IF(C390&lt;0,"NO PAGAR","COBRAR")</f>
        <v>COBRAR</v>
      </c>
      <c r="C391" s="162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2" t="str">
        <f>IF(Y390&lt;0,"NO PAGAR","COBRAR")</f>
        <v>COBRAR</v>
      </c>
      <c r="Y391" s="162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4" t="s">
        <v>9</v>
      </c>
      <c r="C392" s="155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4" t="s">
        <v>9</v>
      </c>
      <c r="Y392" s="155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6" t="s">
        <v>7</v>
      </c>
      <c r="F401" s="157"/>
      <c r="G401" s="158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6" t="s">
        <v>7</v>
      </c>
      <c r="AB401" s="157"/>
      <c r="AC401" s="158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6" t="s">
        <v>7</v>
      </c>
      <c r="O403" s="157"/>
      <c r="P403" s="157"/>
      <c r="Q403" s="158"/>
      <c r="R403" s="18">
        <f>SUM(R387:R402)</f>
        <v>0</v>
      </c>
      <c r="S403" s="3"/>
      <c r="V403" s="17"/>
      <c r="X403" s="12"/>
      <c r="Y403" s="10"/>
      <c r="AJ403" s="156" t="s">
        <v>7</v>
      </c>
      <c r="AK403" s="157"/>
      <c r="AL403" s="157"/>
      <c r="AM403" s="158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60" t="s">
        <v>30</v>
      </c>
      <c r="I425" s="160"/>
      <c r="J425" s="160"/>
      <c r="V425" s="17"/>
      <c r="AA425" s="160" t="s">
        <v>31</v>
      </c>
      <c r="AB425" s="160"/>
      <c r="AC425" s="160"/>
    </row>
    <row r="426" spans="1:43">
      <c r="H426" s="160"/>
      <c r="I426" s="160"/>
      <c r="J426" s="160"/>
      <c r="V426" s="17"/>
      <c r="AA426" s="160"/>
      <c r="AB426" s="160"/>
      <c r="AC426" s="160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61" t="s">
        <v>439</v>
      </c>
      <c r="F430" s="161"/>
      <c r="G430" s="161"/>
      <c r="H430" s="161"/>
      <c r="V430" s="17"/>
      <c r="X430" s="23" t="s">
        <v>75</v>
      </c>
      <c r="Y430" s="20">
        <f>IF(B430="PAGADO",0,C435)</f>
        <v>0</v>
      </c>
      <c r="AA430" s="161" t="s">
        <v>20</v>
      </c>
      <c r="AB430" s="161"/>
      <c r="AC430" s="161"/>
      <c r="AD430" s="161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3" t="str">
        <f>IF(Y435&lt;0,"NO PAGAR","COBRAR'")</f>
        <v>COBRAR'</v>
      </c>
      <c r="Y436" s="16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3" t="str">
        <f>IF(C435&lt;0,"NO PAGAR","COBRAR'")</f>
        <v>COBRAR'</v>
      </c>
      <c r="C437" s="16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4" t="s">
        <v>9</v>
      </c>
      <c r="C438" s="155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4" t="s">
        <v>9</v>
      </c>
      <c r="Y438" s="155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6" t="s">
        <v>7</v>
      </c>
      <c r="F446" s="157"/>
      <c r="G446" s="158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6" t="s">
        <v>7</v>
      </c>
      <c r="AB446" s="157"/>
      <c r="AC446" s="158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6" t="s">
        <v>7</v>
      </c>
      <c r="O448" s="157"/>
      <c r="P448" s="157"/>
      <c r="Q448" s="158"/>
      <c r="R448" s="18">
        <f>SUM(R432:R447)</f>
        <v>0</v>
      </c>
      <c r="S448" s="3"/>
      <c r="V448" s="17"/>
      <c r="X448" s="12"/>
      <c r="Y448" s="10"/>
      <c r="AJ448" s="156" t="s">
        <v>7</v>
      </c>
      <c r="AK448" s="157"/>
      <c r="AL448" s="157"/>
      <c r="AM448" s="158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9" t="s">
        <v>29</v>
      </c>
      <c r="AD468" s="159"/>
      <c r="AE468" s="159"/>
    </row>
    <row r="469" spans="2:41">
      <c r="H469" s="160" t="s">
        <v>28</v>
      </c>
      <c r="I469" s="160"/>
      <c r="J469" s="160"/>
      <c r="V469" s="17"/>
      <c r="AC469" s="159"/>
      <c r="AD469" s="159"/>
      <c r="AE469" s="159"/>
    </row>
    <row r="470" spans="2:41">
      <c r="H470" s="160"/>
      <c r="I470" s="160"/>
      <c r="J470" s="160"/>
      <c r="V470" s="17"/>
      <c r="AC470" s="159"/>
      <c r="AD470" s="159"/>
      <c r="AE470" s="15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61" t="s">
        <v>20</v>
      </c>
      <c r="F474" s="161"/>
      <c r="G474" s="161"/>
      <c r="H474" s="161"/>
      <c r="V474" s="17"/>
      <c r="X474" s="23" t="s">
        <v>32</v>
      </c>
      <c r="Y474" s="20">
        <f>IF(B474="PAGADO",0,C479)</f>
        <v>0</v>
      </c>
      <c r="AA474" s="161" t="s">
        <v>20</v>
      </c>
      <c r="AB474" s="161"/>
      <c r="AC474" s="161"/>
      <c r="AD474" s="161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62" t="str">
        <f>IF(C479&lt;0,"NO PAGAR","COBRAR")</f>
        <v>COBRAR</v>
      </c>
      <c r="C480" s="162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62" t="str">
        <f>IF(Y479&lt;0,"NO PAGAR","COBRAR")</f>
        <v>COBRAR</v>
      </c>
      <c r="Y480" s="162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4" t="s">
        <v>9</v>
      </c>
      <c r="C481" s="155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4" t="s">
        <v>9</v>
      </c>
      <c r="Y481" s="155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6" t="s">
        <v>7</v>
      </c>
      <c r="F490" s="157"/>
      <c r="G490" s="158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6" t="s">
        <v>7</v>
      </c>
      <c r="AB490" s="157"/>
      <c r="AC490" s="158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6" t="s">
        <v>7</v>
      </c>
      <c r="O492" s="157"/>
      <c r="P492" s="157"/>
      <c r="Q492" s="158"/>
      <c r="R492" s="18">
        <f>SUM(R476:R491)</f>
        <v>0</v>
      </c>
      <c r="S492" s="3"/>
      <c r="V492" s="17"/>
      <c r="X492" s="12"/>
      <c r="Y492" s="10"/>
      <c r="AJ492" s="156" t="s">
        <v>7</v>
      </c>
      <c r="AK492" s="157"/>
      <c r="AL492" s="157"/>
      <c r="AM492" s="158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60" t="s">
        <v>30</v>
      </c>
      <c r="I514" s="160"/>
      <c r="J514" s="160"/>
      <c r="V514" s="17"/>
      <c r="AA514" s="160" t="s">
        <v>31</v>
      </c>
      <c r="AB514" s="160"/>
      <c r="AC514" s="160"/>
    </row>
    <row r="515" spans="2:41">
      <c r="H515" s="160"/>
      <c r="I515" s="160"/>
      <c r="J515" s="160"/>
      <c r="V515" s="17"/>
      <c r="AA515" s="160"/>
      <c r="AB515" s="160"/>
      <c r="AC515" s="160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61" t="s">
        <v>20</v>
      </c>
      <c r="F519" s="161"/>
      <c r="G519" s="161"/>
      <c r="H519" s="161"/>
      <c r="V519" s="17"/>
      <c r="X519" s="23" t="s">
        <v>32</v>
      </c>
      <c r="Y519" s="20">
        <f>IF(B1319="PAGADO",0,C524)</f>
        <v>0</v>
      </c>
      <c r="AA519" s="161" t="s">
        <v>20</v>
      </c>
      <c r="AB519" s="161"/>
      <c r="AC519" s="161"/>
      <c r="AD519" s="161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63" t="str">
        <f>IF(Y524&lt;0,"NO PAGAR","COBRAR'")</f>
        <v>COBRAR'</v>
      </c>
      <c r="Y525" s="163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63" t="str">
        <f>IF(C524&lt;0,"NO PAGAR","COBRAR'")</f>
        <v>COBRAR'</v>
      </c>
      <c r="C526" s="163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4" t="s">
        <v>9</v>
      </c>
      <c r="C527" s="155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4" t="s">
        <v>9</v>
      </c>
      <c r="Y527" s="155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6" t="s">
        <v>7</v>
      </c>
      <c r="F535" s="157"/>
      <c r="G535" s="158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6" t="s">
        <v>7</v>
      </c>
      <c r="AB535" s="157"/>
      <c r="AC535" s="158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6" t="s">
        <v>7</v>
      </c>
      <c r="O537" s="157"/>
      <c r="P537" s="157"/>
      <c r="Q537" s="158"/>
      <c r="R537" s="18">
        <f>SUM(R521:R536)</f>
        <v>0</v>
      </c>
      <c r="S537" s="3"/>
      <c r="V537" s="17"/>
      <c r="X537" s="12"/>
      <c r="Y537" s="10"/>
      <c r="AJ537" s="156" t="s">
        <v>7</v>
      </c>
      <c r="AK537" s="157"/>
      <c r="AL537" s="157"/>
      <c r="AM537" s="158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9" t="s">
        <v>29</v>
      </c>
      <c r="AD567" s="159"/>
      <c r="AE567" s="159"/>
    </row>
    <row r="568" spans="2:41">
      <c r="H568" s="160" t="s">
        <v>28</v>
      </c>
      <c r="I568" s="160"/>
      <c r="J568" s="160"/>
      <c r="V568" s="17"/>
      <c r="AC568" s="159"/>
      <c r="AD568" s="159"/>
      <c r="AE568" s="159"/>
    </row>
    <row r="569" spans="2:41">
      <c r="H569" s="160"/>
      <c r="I569" s="160"/>
      <c r="J569" s="160"/>
      <c r="V569" s="17"/>
      <c r="AC569" s="159"/>
      <c r="AD569" s="159"/>
      <c r="AE569" s="15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61" t="s">
        <v>20</v>
      </c>
      <c r="F573" s="161"/>
      <c r="G573" s="161"/>
      <c r="H573" s="161"/>
      <c r="V573" s="17"/>
      <c r="X573" s="23" t="s">
        <v>32</v>
      </c>
      <c r="Y573" s="20">
        <f>IF(B573="PAGADO",0,C578)</f>
        <v>0</v>
      </c>
      <c r="AA573" s="161" t="s">
        <v>20</v>
      </c>
      <c r="AB573" s="161"/>
      <c r="AC573" s="161"/>
      <c r="AD573" s="161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62" t="str">
        <f>IF(C578&lt;0,"NO PAGAR","COBRAR")</f>
        <v>COBRAR</v>
      </c>
      <c r="C579" s="162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2" t="str">
        <f>IF(Y578&lt;0,"NO PAGAR","COBRAR")</f>
        <v>COBRAR</v>
      </c>
      <c r="Y579" s="162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4" t="s">
        <v>9</v>
      </c>
      <c r="C580" s="155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4" t="s">
        <v>9</v>
      </c>
      <c r="Y580" s="155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6" t="s">
        <v>7</v>
      </c>
      <c r="F589" s="157"/>
      <c r="G589" s="158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6" t="s">
        <v>7</v>
      </c>
      <c r="AB589" s="157"/>
      <c r="AC589" s="158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6" t="s">
        <v>7</v>
      </c>
      <c r="O591" s="157"/>
      <c r="P591" s="157"/>
      <c r="Q591" s="158"/>
      <c r="R591" s="18">
        <f>SUM(R575:R590)</f>
        <v>0</v>
      </c>
      <c r="S591" s="3"/>
      <c r="V591" s="17"/>
      <c r="X591" s="12"/>
      <c r="Y591" s="10"/>
      <c r="AJ591" s="156" t="s">
        <v>7</v>
      </c>
      <c r="AK591" s="157"/>
      <c r="AL591" s="157"/>
      <c r="AM591" s="158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60" t="s">
        <v>30</v>
      </c>
      <c r="I613" s="160"/>
      <c r="J613" s="160"/>
      <c r="V613" s="17"/>
      <c r="AA613" s="160" t="s">
        <v>31</v>
      </c>
      <c r="AB613" s="160"/>
      <c r="AC613" s="160"/>
    </row>
    <row r="614" spans="1:43">
      <c r="H614" s="160"/>
      <c r="I614" s="160"/>
      <c r="J614" s="160"/>
      <c r="V614" s="17"/>
      <c r="AA614" s="160"/>
      <c r="AB614" s="160"/>
      <c r="AC614" s="160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61" t="s">
        <v>20</v>
      </c>
      <c r="F618" s="161"/>
      <c r="G618" s="161"/>
      <c r="H618" s="161"/>
      <c r="V618" s="17"/>
      <c r="X618" s="23" t="s">
        <v>32</v>
      </c>
      <c r="Y618" s="20">
        <f>IF(B1418="PAGADO",0,C623)</f>
        <v>0</v>
      </c>
      <c r="AA618" s="161" t="s">
        <v>20</v>
      </c>
      <c r="AB618" s="161"/>
      <c r="AC618" s="161"/>
      <c r="AD618" s="161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63" t="str">
        <f>IF(Y623&lt;0,"NO PAGAR","COBRAR'")</f>
        <v>COBRAR'</v>
      </c>
      <c r="Y624" s="163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63" t="str">
        <f>IF(C623&lt;0,"NO PAGAR","COBRAR'")</f>
        <v>COBRAR'</v>
      </c>
      <c r="C625" s="163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4" t="s">
        <v>9</v>
      </c>
      <c r="C626" s="15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4" t="s">
        <v>9</v>
      </c>
      <c r="Y626" s="15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6" t="s">
        <v>7</v>
      </c>
      <c r="F634" s="157"/>
      <c r="G634" s="158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6" t="s">
        <v>7</v>
      </c>
      <c r="AB634" s="157"/>
      <c r="AC634" s="158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6" t="s">
        <v>7</v>
      </c>
      <c r="O636" s="157"/>
      <c r="P636" s="157"/>
      <c r="Q636" s="158"/>
      <c r="R636" s="18">
        <f>SUM(R620:R635)</f>
        <v>0</v>
      </c>
      <c r="S636" s="3"/>
      <c r="V636" s="17"/>
      <c r="X636" s="12"/>
      <c r="Y636" s="10"/>
      <c r="AJ636" s="156" t="s">
        <v>7</v>
      </c>
      <c r="AK636" s="157"/>
      <c r="AL636" s="157"/>
      <c r="AM636" s="158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9" t="s">
        <v>29</v>
      </c>
      <c r="AD660" s="159"/>
      <c r="AE660" s="159"/>
    </row>
    <row r="661" spans="2:41">
      <c r="H661" s="160" t="s">
        <v>28</v>
      </c>
      <c r="I661" s="160"/>
      <c r="J661" s="160"/>
      <c r="V661" s="17"/>
      <c r="AC661" s="159"/>
      <c r="AD661" s="159"/>
      <c r="AE661" s="159"/>
    </row>
    <row r="662" spans="2:41">
      <c r="H662" s="160"/>
      <c r="I662" s="160"/>
      <c r="J662" s="160"/>
      <c r="V662" s="17"/>
      <c r="AC662" s="159"/>
      <c r="AD662" s="159"/>
      <c r="AE662" s="15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61" t="s">
        <v>20</v>
      </c>
      <c r="F666" s="161"/>
      <c r="G666" s="161"/>
      <c r="H666" s="161"/>
      <c r="V666" s="17"/>
      <c r="X666" s="23" t="s">
        <v>32</v>
      </c>
      <c r="Y666" s="20">
        <f>IF(B666="PAGADO",0,C671)</f>
        <v>0</v>
      </c>
      <c r="AA666" s="161" t="s">
        <v>20</v>
      </c>
      <c r="AB666" s="161"/>
      <c r="AC666" s="161"/>
      <c r="AD666" s="161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62" t="str">
        <f>IF(C671&lt;0,"NO PAGAR","COBRAR")</f>
        <v>COBRAR</v>
      </c>
      <c r="C672" s="162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2" t="str">
        <f>IF(Y671&lt;0,"NO PAGAR","COBRAR")</f>
        <v>COBRAR</v>
      </c>
      <c r="Y672" s="162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4" t="s">
        <v>9</v>
      </c>
      <c r="C673" s="155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4" t="s">
        <v>9</v>
      </c>
      <c r="Y673" s="155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6" t="s">
        <v>7</v>
      </c>
      <c r="F682" s="157"/>
      <c r="G682" s="158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6" t="s">
        <v>7</v>
      </c>
      <c r="AB682" s="157"/>
      <c r="AC682" s="158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6" t="s">
        <v>7</v>
      </c>
      <c r="O684" s="157"/>
      <c r="P684" s="157"/>
      <c r="Q684" s="158"/>
      <c r="R684" s="18">
        <f>SUM(R668:R683)</f>
        <v>0</v>
      </c>
      <c r="S684" s="3"/>
      <c r="V684" s="17"/>
      <c r="X684" s="12"/>
      <c r="Y684" s="10"/>
      <c r="AJ684" s="156" t="s">
        <v>7</v>
      </c>
      <c r="AK684" s="157"/>
      <c r="AL684" s="157"/>
      <c r="AM684" s="158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60" t="s">
        <v>30</v>
      </c>
      <c r="I706" s="160"/>
      <c r="J706" s="160"/>
      <c r="V706" s="17"/>
      <c r="AA706" s="160" t="s">
        <v>31</v>
      </c>
      <c r="AB706" s="160"/>
      <c r="AC706" s="160"/>
    </row>
    <row r="707" spans="2:41">
      <c r="H707" s="160"/>
      <c r="I707" s="160"/>
      <c r="J707" s="160"/>
      <c r="V707" s="17"/>
      <c r="AA707" s="160"/>
      <c r="AB707" s="160"/>
      <c r="AC707" s="160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61" t="s">
        <v>20</v>
      </c>
      <c r="F711" s="161"/>
      <c r="G711" s="161"/>
      <c r="H711" s="161"/>
      <c r="V711" s="17"/>
      <c r="X711" s="23" t="s">
        <v>32</v>
      </c>
      <c r="Y711" s="20">
        <f>IF(B1511="PAGADO",0,C716)</f>
        <v>0</v>
      </c>
      <c r="AA711" s="161" t="s">
        <v>20</v>
      </c>
      <c r="AB711" s="161"/>
      <c r="AC711" s="161"/>
      <c r="AD711" s="161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63" t="str">
        <f>IF(Y716&lt;0,"NO PAGAR","COBRAR'")</f>
        <v>COBRAR'</v>
      </c>
      <c r="Y717" s="163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63" t="str">
        <f>IF(C716&lt;0,"NO PAGAR","COBRAR'")</f>
        <v>COBRAR'</v>
      </c>
      <c r="C718" s="163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4" t="s">
        <v>9</v>
      </c>
      <c r="C719" s="15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4" t="s">
        <v>9</v>
      </c>
      <c r="Y719" s="155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6" t="s">
        <v>7</v>
      </c>
      <c r="F727" s="157"/>
      <c r="G727" s="158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6" t="s">
        <v>7</v>
      </c>
      <c r="AB727" s="157"/>
      <c r="AC727" s="158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6" t="s">
        <v>7</v>
      </c>
      <c r="O729" s="157"/>
      <c r="P729" s="157"/>
      <c r="Q729" s="158"/>
      <c r="R729" s="18">
        <f>SUM(R713:R728)</f>
        <v>0</v>
      </c>
      <c r="S729" s="3"/>
      <c r="V729" s="17"/>
      <c r="X729" s="12"/>
      <c r="Y729" s="10"/>
      <c r="AJ729" s="156" t="s">
        <v>7</v>
      </c>
      <c r="AK729" s="157"/>
      <c r="AL729" s="157"/>
      <c r="AM729" s="158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9" t="s">
        <v>29</v>
      </c>
      <c r="AD753" s="159"/>
      <c r="AE753" s="159"/>
    </row>
    <row r="754" spans="2:41">
      <c r="H754" s="160" t="s">
        <v>28</v>
      </c>
      <c r="I754" s="160"/>
      <c r="J754" s="160"/>
      <c r="V754" s="17"/>
      <c r="AC754" s="159"/>
      <c r="AD754" s="159"/>
      <c r="AE754" s="159"/>
    </row>
    <row r="755" spans="2:41">
      <c r="H755" s="160"/>
      <c r="I755" s="160"/>
      <c r="J755" s="160"/>
      <c r="V755" s="17"/>
      <c r="AC755" s="159"/>
      <c r="AD755" s="159"/>
      <c r="AE755" s="15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61" t="s">
        <v>20</v>
      </c>
      <c r="F759" s="161"/>
      <c r="G759" s="161"/>
      <c r="H759" s="161"/>
      <c r="V759" s="17"/>
      <c r="X759" s="23" t="s">
        <v>32</v>
      </c>
      <c r="Y759" s="20">
        <f>IF(B759="PAGADO",0,C764)</f>
        <v>0</v>
      </c>
      <c r="AA759" s="161" t="s">
        <v>20</v>
      </c>
      <c r="AB759" s="161"/>
      <c r="AC759" s="161"/>
      <c r="AD759" s="161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62" t="str">
        <f>IF(C764&lt;0,"NO PAGAR","COBRAR")</f>
        <v>COBRAR</v>
      </c>
      <c r="C765" s="162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2" t="str">
        <f>IF(Y764&lt;0,"NO PAGAR","COBRAR")</f>
        <v>COBRAR</v>
      </c>
      <c r="Y765" s="162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4" t="s">
        <v>9</v>
      </c>
      <c r="C766" s="15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4" t="s">
        <v>9</v>
      </c>
      <c r="Y766" s="155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6" t="s">
        <v>7</v>
      </c>
      <c r="F775" s="157"/>
      <c r="G775" s="158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6" t="s">
        <v>7</v>
      </c>
      <c r="AB775" s="157"/>
      <c r="AC775" s="158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6" t="s">
        <v>7</v>
      </c>
      <c r="O777" s="157"/>
      <c r="P777" s="157"/>
      <c r="Q777" s="158"/>
      <c r="R777" s="18">
        <f>SUM(R761:R776)</f>
        <v>0</v>
      </c>
      <c r="S777" s="3"/>
      <c r="V777" s="17"/>
      <c r="X777" s="12"/>
      <c r="Y777" s="10"/>
      <c r="AJ777" s="156" t="s">
        <v>7</v>
      </c>
      <c r="AK777" s="157"/>
      <c r="AL777" s="157"/>
      <c r="AM777" s="158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60" t="s">
        <v>30</v>
      </c>
      <c r="I799" s="160"/>
      <c r="J799" s="160"/>
      <c r="V799" s="17"/>
      <c r="AA799" s="160" t="s">
        <v>31</v>
      </c>
      <c r="AB799" s="160"/>
      <c r="AC799" s="160"/>
    </row>
    <row r="800" spans="1:43">
      <c r="H800" s="160"/>
      <c r="I800" s="160"/>
      <c r="J800" s="160"/>
      <c r="V800" s="17"/>
      <c r="AA800" s="160"/>
      <c r="AB800" s="160"/>
      <c r="AC800" s="160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61" t="s">
        <v>20</v>
      </c>
      <c r="F804" s="161"/>
      <c r="G804" s="161"/>
      <c r="H804" s="161"/>
      <c r="V804" s="17"/>
      <c r="X804" s="23" t="s">
        <v>32</v>
      </c>
      <c r="Y804" s="20">
        <f>IF(B1604="PAGADO",0,C809)</f>
        <v>0</v>
      </c>
      <c r="AA804" s="161" t="s">
        <v>20</v>
      </c>
      <c r="AB804" s="161"/>
      <c r="AC804" s="161"/>
      <c r="AD804" s="161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63" t="str">
        <f>IF(Y809&lt;0,"NO PAGAR","COBRAR'")</f>
        <v>COBRAR'</v>
      </c>
      <c r="Y810" s="163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63" t="str">
        <f>IF(C809&lt;0,"NO PAGAR","COBRAR'")</f>
        <v>COBRAR'</v>
      </c>
      <c r="C811" s="163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4" t="s">
        <v>9</v>
      </c>
      <c r="C812" s="15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4" t="s">
        <v>9</v>
      </c>
      <c r="Y812" s="155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6" t="s">
        <v>7</v>
      </c>
      <c r="F820" s="157"/>
      <c r="G820" s="158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6" t="s">
        <v>7</v>
      </c>
      <c r="AB820" s="157"/>
      <c r="AC820" s="158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6" t="s">
        <v>7</v>
      </c>
      <c r="O822" s="157"/>
      <c r="P822" s="157"/>
      <c r="Q822" s="158"/>
      <c r="R822" s="18">
        <f>SUM(R806:R821)</f>
        <v>0</v>
      </c>
      <c r="S822" s="3"/>
      <c r="V822" s="17"/>
      <c r="X822" s="12"/>
      <c r="Y822" s="10"/>
      <c r="AJ822" s="156" t="s">
        <v>7</v>
      </c>
      <c r="AK822" s="157"/>
      <c r="AL822" s="157"/>
      <c r="AM822" s="158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9" t="s">
        <v>29</v>
      </c>
      <c r="AD846" s="159"/>
      <c r="AE846" s="159"/>
    </row>
    <row r="847" spans="5:31">
      <c r="H847" s="160" t="s">
        <v>28</v>
      </c>
      <c r="I847" s="160"/>
      <c r="J847" s="160"/>
      <c r="V847" s="17"/>
      <c r="AC847" s="159"/>
      <c r="AD847" s="159"/>
      <c r="AE847" s="159"/>
    </row>
    <row r="848" spans="5:31">
      <c r="H848" s="160"/>
      <c r="I848" s="160"/>
      <c r="J848" s="160"/>
      <c r="V848" s="17"/>
      <c r="AC848" s="159"/>
      <c r="AD848" s="159"/>
      <c r="AE848" s="15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61" t="s">
        <v>20</v>
      </c>
      <c r="F852" s="161"/>
      <c r="G852" s="161"/>
      <c r="H852" s="161"/>
      <c r="V852" s="17"/>
      <c r="X852" s="23" t="s">
        <v>32</v>
      </c>
      <c r="Y852" s="20">
        <f>IF(B852="PAGADO",0,C857)</f>
        <v>0</v>
      </c>
      <c r="AA852" s="161" t="s">
        <v>20</v>
      </c>
      <c r="AB852" s="161"/>
      <c r="AC852" s="161"/>
      <c r="AD852" s="161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62" t="str">
        <f>IF(C857&lt;0,"NO PAGAR","COBRAR")</f>
        <v>COBRAR</v>
      </c>
      <c r="C858" s="162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2" t="str">
        <f>IF(Y857&lt;0,"NO PAGAR","COBRAR")</f>
        <v>COBRAR</v>
      </c>
      <c r="Y858" s="162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4" t="s">
        <v>9</v>
      </c>
      <c r="C859" s="15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4" t="s">
        <v>9</v>
      </c>
      <c r="Y859" s="15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6" t="s">
        <v>7</v>
      </c>
      <c r="F868" s="157"/>
      <c r="G868" s="158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6" t="s">
        <v>7</v>
      </c>
      <c r="AB868" s="157"/>
      <c r="AC868" s="158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6" t="s">
        <v>7</v>
      </c>
      <c r="O870" s="157"/>
      <c r="P870" s="157"/>
      <c r="Q870" s="158"/>
      <c r="R870" s="18">
        <f>SUM(R854:R869)</f>
        <v>0</v>
      </c>
      <c r="S870" s="3"/>
      <c r="V870" s="17"/>
      <c r="X870" s="12"/>
      <c r="Y870" s="10"/>
      <c r="AJ870" s="156" t="s">
        <v>7</v>
      </c>
      <c r="AK870" s="157"/>
      <c r="AL870" s="157"/>
      <c r="AM870" s="158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60" t="s">
        <v>30</v>
      </c>
      <c r="I892" s="160"/>
      <c r="J892" s="160"/>
      <c r="V892" s="17"/>
      <c r="AA892" s="160" t="s">
        <v>31</v>
      </c>
      <c r="AB892" s="160"/>
      <c r="AC892" s="160"/>
    </row>
    <row r="893" spans="1:43">
      <c r="H893" s="160"/>
      <c r="I893" s="160"/>
      <c r="J893" s="160"/>
      <c r="V893" s="17"/>
      <c r="AA893" s="160"/>
      <c r="AB893" s="160"/>
      <c r="AC893" s="160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61" t="s">
        <v>20</v>
      </c>
      <c r="F897" s="161"/>
      <c r="G897" s="161"/>
      <c r="H897" s="161"/>
      <c r="V897" s="17"/>
      <c r="X897" s="23" t="s">
        <v>32</v>
      </c>
      <c r="Y897" s="20">
        <f>IF(B1697="PAGADO",0,C902)</f>
        <v>0</v>
      </c>
      <c r="AA897" s="161" t="s">
        <v>20</v>
      </c>
      <c r="AB897" s="161"/>
      <c r="AC897" s="161"/>
      <c r="AD897" s="161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3" t="str">
        <f>IF(Y902&lt;0,"NO PAGAR","COBRAR'")</f>
        <v>COBRAR'</v>
      </c>
      <c r="Y903" s="163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63" t="str">
        <f>IF(C902&lt;0,"NO PAGAR","COBRAR'")</f>
        <v>COBRAR'</v>
      </c>
      <c r="C904" s="163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4" t="s">
        <v>9</v>
      </c>
      <c r="C905" s="15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4" t="s">
        <v>9</v>
      </c>
      <c r="Y905" s="155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6" t="s">
        <v>7</v>
      </c>
      <c r="F913" s="157"/>
      <c r="G913" s="158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6" t="s">
        <v>7</v>
      </c>
      <c r="AB913" s="157"/>
      <c r="AC913" s="158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6" t="s">
        <v>7</v>
      </c>
      <c r="O915" s="157"/>
      <c r="P915" s="157"/>
      <c r="Q915" s="158"/>
      <c r="R915" s="18">
        <f>SUM(R899:R914)</f>
        <v>0</v>
      </c>
      <c r="S915" s="3"/>
      <c r="V915" s="17"/>
      <c r="X915" s="12"/>
      <c r="Y915" s="10"/>
      <c r="AJ915" s="156" t="s">
        <v>7</v>
      </c>
      <c r="AK915" s="157"/>
      <c r="AL915" s="157"/>
      <c r="AM915" s="158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9" t="s">
        <v>29</v>
      </c>
      <c r="AD940" s="159"/>
      <c r="AE940" s="159"/>
    </row>
    <row r="941" spans="8:31">
      <c r="H941" s="160" t="s">
        <v>28</v>
      </c>
      <c r="I941" s="160"/>
      <c r="J941" s="160"/>
      <c r="V941" s="17"/>
      <c r="AC941" s="159"/>
      <c r="AD941" s="159"/>
      <c r="AE941" s="159"/>
    </row>
    <row r="942" spans="8:31">
      <c r="H942" s="160"/>
      <c r="I942" s="160"/>
      <c r="J942" s="160"/>
      <c r="V942" s="17"/>
      <c r="AC942" s="159"/>
      <c r="AD942" s="159"/>
      <c r="AE942" s="15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61" t="s">
        <v>20</v>
      </c>
      <c r="F946" s="161"/>
      <c r="G946" s="161"/>
      <c r="H946" s="161"/>
      <c r="V946" s="17"/>
      <c r="X946" s="23" t="s">
        <v>32</v>
      </c>
      <c r="Y946" s="20">
        <f>IF(B946="PAGADO",0,C951)</f>
        <v>0</v>
      </c>
      <c r="AA946" s="161" t="s">
        <v>20</v>
      </c>
      <c r="AB946" s="161"/>
      <c r="AC946" s="161"/>
      <c r="AD946" s="161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62" t="str">
        <f>IF(C951&lt;0,"NO PAGAR","COBRAR")</f>
        <v>COBRAR</v>
      </c>
      <c r="C952" s="162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2" t="str">
        <f>IF(Y951&lt;0,"NO PAGAR","COBRAR")</f>
        <v>COBRAR</v>
      </c>
      <c r="Y952" s="162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4" t="s">
        <v>9</v>
      </c>
      <c r="C953" s="15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4" t="s">
        <v>9</v>
      </c>
      <c r="Y953" s="15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6" t="s">
        <v>7</v>
      </c>
      <c r="F962" s="157"/>
      <c r="G962" s="158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6" t="s">
        <v>7</v>
      </c>
      <c r="AB962" s="157"/>
      <c r="AC962" s="158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6" t="s">
        <v>7</v>
      </c>
      <c r="O964" s="157"/>
      <c r="P964" s="157"/>
      <c r="Q964" s="158"/>
      <c r="R964" s="18">
        <f>SUM(R948:R963)</f>
        <v>0</v>
      </c>
      <c r="S964" s="3"/>
      <c r="V964" s="17"/>
      <c r="X964" s="12"/>
      <c r="Y964" s="10"/>
      <c r="AJ964" s="156" t="s">
        <v>7</v>
      </c>
      <c r="AK964" s="157"/>
      <c r="AL964" s="157"/>
      <c r="AM964" s="158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60" t="s">
        <v>30</v>
      </c>
      <c r="I986" s="160"/>
      <c r="J986" s="160"/>
      <c r="V986" s="17"/>
      <c r="AA986" s="160" t="s">
        <v>31</v>
      </c>
      <c r="AB986" s="160"/>
      <c r="AC986" s="160"/>
    </row>
    <row r="987" spans="1:43">
      <c r="H987" s="160"/>
      <c r="I987" s="160"/>
      <c r="J987" s="160"/>
      <c r="V987" s="17"/>
      <c r="AA987" s="160"/>
      <c r="AB987" s="160"/>
      <c r="AC987" s="160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61" t="s">
        <v>20</v>
      </c>
      <c r="F991" s="161"/>
      <c r="G991" s="161"/>
      <c r="H991" s="161"/>
      <c r="V991" s="17"/>
      <c r="X991" s="23" t="s">
        <v>32</v>
      </c>
      <c r="Y991" s="20">
        <f>IF(B1791="PAGADO",0,C996)</f>
        <v>0</v>
      </c>
      <c r="AA991" s="161" t="s">
        <v>20</v>
      </c>
      <c r="AB991" s="161"/>
      <c r="AC991" s="161"/>
      <c r="AD991" s="161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63" t="str">
        <f>IF(Y996&lt;0,"NO PAGAR","COBRAR'")</f>
        <v>COBRAR'</v>
      </c>
      <c r="Y997" s="163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63" t="str">
        <f>IF(C996&lt;0,"NO PAGAR","COBRAR'")</f>
        <v>COBRAR'</v>
      </c>
      <c r="C998" s="163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4" t="s">
        <v>9</v>
      </c>
      <c r="C999" s="15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4" t="s">
        <v>9</v>
      </c>
      <c r="Y999" s="155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6" t="s">
        <v>7</v>
      </c>
      <c r="F1007" s="157"/>
      <c r="G1007" s="158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6" t="s">
        <v>7</v>
      </c>
      <c r="AB1007" s="157"/>
      <c r="AC1007" s="158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6" t="s">
        <v>7</v>
      </c>
      <c r="O1009" s="157"/>
      <c r="P1009" s="157"/>
      <c r="Q1009" s="158"/>
      <c r="R1009" s="18">
        <f>SUM(R993:R1008)</f>
        <v>0</v>
      </c>
      <c r="S1009" s="3"/>
      <c r="V1009" s="17"/>
      <c r="X1009" s="12"/>
      <c r="Y1009" s="10"/>
      <c r="AJ1009" s="156" t="s">
        <v>7</v>
      </c>
      <c r="AK1009" s="157"/>
      <c r="AL1009" s="157"/>
      <c r="AM1009" s="158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9" t="s">
        <v>29</v>
      </c>
      <c r="AD1033" s="159"/>
      <c r="AE1033" s="159"/>
    </row>
    <row r="1034" spans="2:41">
      <c r="H1034" s="160" t="s">
        <v>28</v>
      </c>
      <c r="I1034" s="160"/>
      <c r="J1034" s="160"/>
      <c r="V1034" s="17"/>
      <c r="AC1034" s="159"/>
      <c r="AD1034" s="159"/>
      <c r="AE1034" s="159"/>
    </row>
    <row r="1035" spans="2:41">
      <c r="H1035" s="160"/>
      <c r="I1035" s="160"/>
      <c r="J1035" s="160"/>
      <c r="V1035" s="17"/>
      <c r="AC1035" s="159"/>
      <c r="AD1035" s="159"/>
      <c r="AE1035" s="15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61" t="s">
        <v>20</v>
      </c>
      <c r="F1039" s="161"/>
      <c r="G1039" s="161"/>
      <c r="H1039" s="161"/>
      <c r="V1039" s="17"/>
      <c r="X1039" s="23" t="s">
        <v>32</v>
      </c>
      <c r="Y1039" s="20">
        <f>IF(B1039="PAGADO",0,C1044)</f>
        <v>0</v>
      </c>
      <c r="AA1039" s="161" t="s">
        <v>20</v>
      </c>
      <c r="AB1039" s="161"/>
      <c r="AC1039" s="161"/>
      <c r="AD1039" s="161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62" t="str">
        <f>IF(C1044&lt;0,"NO PAGAR","COBRAR")</f>
        <v>COBRAR</v>
      </c>
      <c r="C1045" s="162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2" t="str">
        <f>IF(Y1044&lt;0,"NO PAGAR","COBRAR")</f>
        <v>COBRAR</v>
      </c>
      <c r="Y1045" s="162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4" t="s">
        <v>9</v>
      </c>
      <c r="C1046" s="15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4" t="s">
        <v>9</v>
      </c>
      <c r="Y1046" s="15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6" t="s">
        <v>7</v>
      </c>
      <c r="F1055" s="157"/>
      <c r="G1055" s="158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6" t="s">
        <v>7</v>
      </c>
      <c r="AB1055" s="157"/>
      <c r="AC1055" s="158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6" t="s">
        <v>7</v>
      </c>
      <c r="O1057" s="157"/>
      <c r="P1057" s="157"/>
      <c r="Q1057" s="158"/>
      <c r="R1057" s="18">
        <f>SUM(R1041:R1056)</f>
        <v>0</v>
      </c>
      <c r="S1057" s="3"/>
      <c r="V1057" s="17"/>
      <c r="X1057" s="12"/>
      <c r="Y1057" s="10"/>
      <c r="AJ1057" s="156" t="s">
        <v>7</v>
      </c>
      <c r="AK1057" s="157"/>
      <c r="AL1057" s="157"/>
      <c r="AM1057" s="158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60" t="s">
        <v>30</v>
      </c>
      <c r="I1079" s="160"/>
      <c r="J1079" s="160"/>
      <c r="V1079" s="17"/>
      <c r="AA1079" s="160" t="s">
        <v>31</v>
      </c>
      <c r="AB1079" s="160"/>
      <c r="AC1079" s="160"/>
    </row>
    <row r="1080" spans="1:43">
      <c r="H1080" s="160"/>
      <c r="I1080" s="160"/>
      <c r="J1080" s="160"/>
      <c r="V1080" s="17"/>
      <c r="AA1080" s="160"/>
      <c r="AB1080" s="160"/>
      <c r="AC1080" s="160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61" t="s">
        <v>20</v>
      </c>
      <c r="F1084" s="161"/>
      <c r="G1084" s="161"/>
      <c r="H1084" s="161"/>
      <c r="V1084" s="17"/>
      <c r="X1084" s="23" t="s">
        <v>32</v>
      </c>
      <c r="Y1084" s="20">
        <f>IF(B1884="PAGADO",0,C1089)</f>
        <v>0</v>
      </c>
      <c r="AA1084" s="161" t="s">
        <v>20</v>
      </c>
      <c r="AB1084" s="161"/>
      <c r="AC1084" s="161"/>
      <c r="AD1084" s="161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63" t="str">
        <f>IF(Y1089&lt;0,"NO PAGAR","COBRAR'")</f>
        <v>COBRAR'</v>
      </c>
      <c r="Y1090" s="163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63" t="str">
        <f>IF(C1089&lt;0,"NO PAGAR","COBRAR'")</f>
        <v>COBRAR'</v>
      </c>
      <c r="C1091" s="163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4" t="s">
        <v>9</v>
      </c>
      <c r="C1092" s="15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4" t="s">
        <v>9</v>
      </c>
      <c r="Y1092" s="155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6" t="s">
        <v>7</v>
      </c>
      <c r="F1100" s="157"/>
      <c r="G1100" s="158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6" t="s">
        <v>7</v>
      </c>
      <c r="AB1100" s="157"/>
      <c r="AC1100" s="158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6" t="s">
        <v>7</v>
      </c>
      <c r="O1102" s="157"/>
      <c r="P1102" s="157"/>
      <c r="Q1102" s="158"/>
      <c r="R1102" s="18">
        <f>SUM(R1086:R1101)</f>
        <v>0</v>
      </c>
      <c r="S1102" s="3"/>
      <c r="V1102" s="17"/>
      <c r="X1102" s="12"/>
      <c r="Y1102" s="10"/>
      <c r="AJ1102" s="156" t="s">
        <v>7</v>
      </c>
      <c r="AK1102" s="157"/>
      <c r="AL1102" s="157"/>
      <c r="AM1102" s="158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1"/>
      <c r="F8" s="161"/>
      <c r="G8" s="161"/>
      <c r="H8" s="161"/>
      <c r="V8" s="17"/>
      <c r="X8" s="23" t="s">
        <v>156</v>
      </c>
      <c r="Y8" s="20">
        <f>IF(B8="PAGADO",0,C13)</f>
        <v>0</v>
      </c>
      <c r="AA8" s="161" t="s">
        <v>215</v>
      </c>
      <c r="AB8" s="161"/>
      <c r="AC8" s="161"/>
      <c r="AD8" s="161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1" t="s">
        <v>202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259</v>
      </c>
      <c r="AB53" s="161"/>
      <c r="AC53" s="161"/>
      <c r="AD53" s="161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6" t="s">
        <v>7</v>
      </c>
      <c r="AB69" s="157"/>
      <c r="AC69" s="158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1"/>
      <c r="F106" s="161"/>
      <c r="G106" s="161"/>
      <c r="H106" s="161"/>
      <c r="V106" s="17"/>
      <c r="X106" s="23" t="s">
        <v>32</v>
      </c>
      <c r="Y106" s="20">
        <f>IF(B106="PAGADO",0,C111)</f>
        <v>0</v>
      </c>
      <c r="AA106" s="161" t="s">
        <v>312</v>
      </c>
      <c r="AB106" s="161"/>
      <c r="AC106" s="161"/>
      <c r="AD106" s="161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61" t="s">
        <v>224</v>
      </c>
      <c r="F151" s="161"/>
      <c r="G151" s="161"/>
      <c r="H151" s="161"/>
      <c r="V151" s="17"/>
      <c r="X151" s="23" t="s">
        <v>32</v>
      </c>
      <c r="Y151" s="20">
        <f>IF(B151="PAGADO",0,C156)</f>
        <v>0</v>
      </c>
      <c r="AA151" s="161" t="s">
        <v>20</v>
      </c>
      <c r="AB151" s="161"/>
      <c r="AC151" s="161"/>
      <c r="AD151" s="161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COBRAR'</v>
      </c>
      <c r="Y157" s="16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60" t="s">
        <v>28</v>
      </c>
      <c r="I195" s="160"/>
      <c r="J195" s="160"/>
      <c r="V195" s="17"/>
      <c r="AC195" s="159"/>
      <c r="AD195" s="159"/>
      <c r="AE195" s="159"/>
    </row>
    <row r="196" spans="2:41">
      <c r="H196" s="160"/>
      <c r="I196" s="160"/>
      <c r="J196" s="160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61" t="s">
        <v>441</v>
      </c>
      <c r="F200" s="161"/>
      <c r="G200" s="161"/>
      <c r="H200" s="161"/>
      <c r="V200" s="17"/>
      <c r="X200" s="23" t="s">
        <v>130</v>
      </c>
      <c r="Y200" s="20">
        <f>IF(B200="PAGADO",0,C205)</f>
        <v>520</v>
      </c>
      <c r="AA200" s="161" t="s">
        <v>20</v>
      </c>
      <c r="AB200" s="161"/>
      <c r="AC200" s="161"/>
      <c r="AD200" s="161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2" t="str">
        <f>IF(C205&lt;0,"NO PAGAR","COBRAR")</f>
        <v>COBRAR</v>
      </c>
      <c r="C206" s="162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2" t="str">
        <f>IF(Y205&lt;0,"NO PAGAR","COBRAR")</f>
        <v>COBRAR</v>
      </c>
      <c r="Y206" s="162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4" t="s">
        <v>9</v>
      </c>
      <c r="C207" s="155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4" t="s">
        <v>9</v>
      </c>
      <c r="Y207" s="155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6" t="s">
        <v>7</v>
      </c>
      <c r="F216" s="157"/>
      <c r="G216" s="158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6" t="s">
        <v>7</v>
      </c>
      <c r="AB216" s="157"/>
      <c r="AC216" s="158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6" t="s">
        <v>7</v>
      </c>
      <c r="O218" s="157"/>
      <c r="P218" s="157"/>
      <c r="Q218" s="158"/>
      <c r="R218" s="18">
        <f>SUM(R202:R217)</f>
        <v>0</v>
      </c>
      <c r="S218" s="3"/>
      <c r="V218" s="17"/>
      <c r="X218" s="12"/>
      <c r="Y218" s="10"/>
      <c r="AJ218" s="156" t="s">
        <v>7</v>
      </c>
      <c r="AK218" s="157"/>
      <c r="AL218" s="157"/>
      <c r="AM218" s="158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0" t="s">
        <v>30</v>
      </c>
      <c r="I240" s="160"/>
      <c r="J240" s="160"/>
      <c r="V240" s="17"/>
      <c r="AA240" s="160" t="s">
        <v>31</v>
      </c>
      <c r="AB240" s="160"/>
      <c r="AC240" s="160"/>
    </row>
    <row r="241" spans="2:41">
      <c r="H241" s="160"/>
      <c r="I241" s="160"/>
      <c r="J241" s="160"/>
      <c r="V241" s="17"/>
      <c r="AA241" s="160"/>
      <c r="AB241" s="160"/>
      <c r="AC241" s="160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61" t="s">
        <v>224</v>
      </c>
      <c r="F245" s="161"/>
      <c r="G245" s="161"/>
      <c r="H245" s="161"/>
      <c r="V245" s="17"/>
      <c r="X245" s="23" t="s">
        <v>130</v>
      </c>
      <c r="Y245" s="20">
        <f>IF(B245="PAGADO",0,C250)</f>
        <v>0</v>
      </c>
      <c r="AA245" s="161" t="s">
        <v>566</v>
      </c>
      <c r="AB245" s="161"/>
      <c r="AC245" s="161"/>
      <c r="AD245" s="161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3" t="str">
        <f>IF(Y250&lt;0,"NO PAGAR","COBRAR'")</f>
        <v>COBRAR'</v>
      </c>
      <c r="Y251" s="16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3" t="str">
        <f>IF(C250&lt;0,"NO PAGAR","COBRAR'")</f>
        <v>COBRAR'</v>
      </c>
      <c r="C252" s="16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4" t="s">
        <v>9</v>
      </c>
      <c r="C253" s="155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4" t="s">
        <v>9</v>
      </c>
      <c r="Y253" s="155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6" t="s">
        <v>7</v>
      </c>
      <c r="F261" s="157"/>
      <c r="G261" s="158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6" t="s">
        <v>7</v>
      </c>
      <c r="AB261" s="157"/>
      <c r="AC261" s="158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6" t="s">
        <v>7</v>
      </c>
      <c r="O263" s="157"/>
      <c r="P263" s="157"/>
      <c r="Q263" s="158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6" t="s">
        <v>7</v>
      </c>
      <c r="AK263" s="157"/>
      <c r="AL263" s="157"/>
      <c r="AM263" s="158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60" t="s">
        <v>28</v>
      </c>
      <c r="I287" s="160"/>
      <c r="J287" s="160"/>
      <c r="V287" s="17"/>
      <c r="AC287" s="159"/>
      <c r="AD287" s="159"/>
      <c r="AE287" s="159"/>
    </row>
    <row r="288" spans="2:31">
      <c r="H288" s="160"/>
      <c r="I288" s="160"/>
      <c r="J288" s="160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61" t="s">
        <v>20</v>
      </c>
      <c r="F292" s="161"/>
      <c r="G292" s="161"/>
      <c r="H292" s="161"/>
      <c r="V292" s="17"/>
      <c r="X292" s="23" t="s">
        <v>583</v>
      </c>
      <c r="Y292" s="20">
        <f>IF(B292="PAGADO",0,C297)</f>
        <v>0</v>
      </c>
      <c r="AA292" s="161" t="s">
        <v>224</v>
      </c>
      <c r="AB292" s="161"/>
      <c r="AC292" s="161"/>
      <c r="AD292" s="161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2" t="str">
        <f>IF(C297&lt;0,"NO PAGAR","COBRAR")</f>
        <v>COBRAR</v>
      </c>
      <c r="C298" s="162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2" t="str">
        <f>IF(Y297&lt;0,"NO PAGAR","COBRAR")</f>
        <v>COBRAR</v>
      </c>
      <c r="Y298" s="162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4" t="s">
        <v>9</v>
      </c>
      <c r="C299" s="155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4" t="s">
        <v>9</v>
      </c>
      <c r="Y299" s="155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6" t="s">
        <v>7</v>
      </c>
      <c r="F308" s="157"/>
      <c r="G308" s="158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6" t="s">
        <v>7</v>
      </c>
      <c r="AB308" s="157"/>
      <c r="AC308" s="158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6" t="s">
        <v>7</v>
      </c>
      <c r="O310" s="157"/>
      <c r="P310" s="157"/>
      <c r="Q310" s="158"/>
      <c r="R310" s="18">
        <f>SUM(R294:R309)</f>
        <v>0</v>
      </c>
      <c r="S310" s="3"/>
      <c r="V310" s="17"/>
      <c r="X310" s="12"/>
      <c r="Y310" s="10"/>
      <c r="AJ310" s="156" t="s">
        <v>7</v>
      </c>
      <c r="AK310" s="157"/>
      <c r="AL310" s="157"/>
      <c r="AM310" s="158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0" t="s">
        <v>30</v>
      </c>
      <c r="I332" s="160"/>
      <c r="J332" s="160"/>
      <c r="V332" s="17"/>
      <c r="AA332" s="160" t="s">
        <v>31</v>
      </c>
      <c r="AB332" s="160"/>
      <c r="AC332" s="160"/>
    </row>
    <row r="333" spans="1:43">
      <c r="H333" s="160"/>
      <c r="I333" s="160"/>
      <c r="J333" s="160"/>
      <c r="V333" s="17"/>
      <c r="AA333" s="160"/>
      <c r="AB333" s="160"/>
      <c r="AC333" s="160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61" t="s">
        <v>566</v>
      </c>
      <c r="F337" s="161"/>
      <c r="G337" s="161"/>
      <c r="H337" s="161"/>
      <c r="V337" s="17"/>
      <c r="X337" s="23" t="s">
        <v>32</v>
      </c>
      <c r="Y337" s="20">
        <f>IF(B337="PAGADO",0,C342)</f>
        <v>0</v>
      </c>
      <c r="AA337" s="161" t="s">
        <v>20</v>
      </c>
      <c r="AB337" s="161"/>
      <c r="AC337" s="161"/>
      <c r="AD337" s="161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3" t="str">
        <f>IF(Y342&lt;0,"NO PAGAR","COBRAR'")</f>
        <v>COBRAR'</v>
      </c>
      <c r="Y343" s="16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3" t="str">
        <f>IF(C342&lt;0,"NO PAGAR","COBRAR'")</f>
        <v>COBRAR'</v>
      </c>
      <c r="C344" s="16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4" t="s">
        <v>9</v>
      </c>
      <c r="C345" s="155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4" t="s">
        <v>9</v>
      </c>
      <c r="Y345" s="155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6" t="s">
        <v>7</v>
      </c>
      <c r="F353" s="157"/>
      <c r="G353" s="158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6" t="s">
        <v>7</v>
      </c>
      <c r="AB353" s="157"/>
      <c r="AC353" s="158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6" t="s">
        <v>7</v>
      </c>
      <c r="O355" s="157"/>
      <c r="P355" s="157"/>
      <c r="Q355" s="158"/>
      <c r="R355" s="18">
        <f>SUM(R339:R354)</f>
        <v>0</v>
      </c>
      <c r="S355" s="3"/>
      <c r="V355" s="17"/>
      <c r="X355" s="12"/>
      <c r="Y355" s="10"/>
      <c r="AJ355" s="156" t="s">
        <v>7</v>
      </c>
      <c r="AK355" s="157"/>
      <c r="AL355" s="157"/>
      <c r="AM355" s="158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9" t="s">
        <v>29</v>
      </c>
      <c r="AD373" s="159"/>
      <c r="AE373" s="159"/>
    </row>
    <row r="374" spans="2:41">
      <c r="H374" s="160" t="s">
        <v>28</v>
      </c>
      <c r="I374" s="160"/>
      <c r="J374" s="160"/>
      <c r="V374" s="17"/>
      <c r="AC374" s="159"/>
      <c r="AD374" s="159"/>
      <c r="AE374" s="159"/>
    </row>
    <row r="375" spans="2:41">
      <c r="H375" s="160"/>
      <c r="I375" s="160"/>
      <c r="J375" s="160"/>
      <c r="V375" s="17"/>
      <c r="AC375" s="159"/>
      <c r="AD375" s="159"/>
      <c r="AE375" s="15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61" t="s">
        <v>20</v>
      </c>
      <c r="F379" s="161"/>
      <c r="G379" s="161"/>
      <c r="H379" s="161"/>
      <c r="V379" s="17"/>
      <c r="X379" s="23" t="s">
        <v>82</v>
      </c>
      <c r="Y379" s="20">
        <f>IF(B379="PAGADO",0,C384)</f>
        <v>0</v>
      </c>
      <c r="AA379" s="161" t="s">
        <v>566</v>
      </c>
      <c r="AB379" s="161"/>
      <c r="AC379" s="161"/>
      <c r="AD379" s="161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62" t="str">
        <f>IF(C384&lt;0,"NO PAGAR","COBRAR")</f>
        <v>COBRAR</v>
      </c>
      <c r="C385" s="162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62" t="str">
        <f>IF(Y384&lt;0,"NO PAGAR","COBRAR")</f>
        <v>COBRAR</v>
      </c>
      <c r="Y385" s="162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4" t="s">
        <v>9</v>
      </c>
      <c r="C386" s="155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4" t="s">
        <v>9</v>
      </c>
      <c r="Y386" s="155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6" t="s">
        <v>7</v>
      </c>
      <c r="F395" s="157"/>
      <c r="G395" s="158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6" t="s">
        <v>7</v>
      </c>
      <c r="AB395" s="157"/>
      <c r="AC395" s="158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6" t="s">
        <v>7</v>
      </c>
      <c r="O397" s="157"/>
      <c r="P397" s="157"/>
      <c r="Q397" s="158"/>
      <c r="R397" s="18">
        <f>SUM(R381:R396)</f>
        <v>0</v>
      </c>
      <c r="S397" s="3"/>
      <c r="V397" s="17"/>
      <c r="X397" s="12"/>
      <c r="Y397" s="10"/>
      <c r="AJ397" s="156" t="s">
        <v>7</v>
      </c>
      <c r="AK397" s="157"/>
      <c r="AL397" s="157"/>
      <c r="AM397" s="158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60" t="s">
        <v>30</v>
      </c>
      <c r="I414" s="160"/>
      <c r="J414" s="160"/>
      <c r="V414" s="17"/>
      <c r="AA414" s="160" t="s">
        <v>31</v>
      </c>
      <c r="AB414" s="160"/>
      <c r="AC414" s="160"/>
    </row>
    <row r="415" spans="1:43">
      <c r="H415" s="160"/>
      <c r="I415" s="160"/>
      <c r="J415" s="160"/>
      <c r="V415" s="17"/>
      <c r="AA415" s="160"/>
      <c r="AB415" s="160"/>
      <c r="AC415" s="160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61" t="s">
        <v>20</v>
      </c>
      <c r="F419" s="161"/>
      <c r="G419" s="161"/>
      <c r="H419" s="161"/>
      <c r="V419" s="17"/>
      <c r="X419" s="23" t="s">
        <v>82</v>
      </c>
      <c r="Y419" s="20">
        <f>IF(B1212="PAGADO",0,C424)</f>
        <v>0</v>
      </c>
      <c r="AA419" s="161" t="s">
        <v>852</v>
      </c>
      <c r="AB419" s="161"/>
      <c r="AC419" s="161"/>
      <c r="AD419" s="161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3" t="str">
        <f>IF(Y424&lt;0,"NO PAGAR","COBRAR'")</f>
        <v>COBRAR'</v>
      </c>
      <c r="Y425" s="163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63" t="str">
        <f>IF(C424&lt;0,"NO PAGAR","COBRAR'")</f>
        <v>COBRAR'</v>
      </c>
      <c r="C426" s="163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4" t="s">
        <v>9</v>
      </c>
      <c r="C427" s="155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4" t="s">
        <v>9</v>
      </c>
      <c r="Y427" s="155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6" t="s">
        <v>7</v>
      </c>
      <c r="F435" s="157"/>
      <c r="G435" s="158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6" t="s">
        <v>7</v>
      </c>
      <c r="AB435" s="157"/>
      <c r="AC435" s="158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6" t="s">
        <v>7</v>
      </c>
      <c r="O437" s="157"/>
      <c r="P437" s="157"/>
      <c r="Q437" s="158"/>
      <c r="R437" s="18">
        <f>SUM(R421:R436)</f>
        <v>0</v>
      </c>
      <c r="S437" s="3"/>
      <c r="V437" s="17"/>
      <c r="X437" s="12"/>
      <c r="Y437" s="10"/>
      <c r="AJ437" s="156" t="s">
        <v>7</v>
      </c>
      <c r="AK437" s="157"/>
      <c r="AL437" s="157"/>
      <c r="AM437" s="158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9" t="s">
        <v>29</v>
      </c>
      <c r="AD458" s="159"/>
      <c r="AE458" s="159"/>
    </row>
    <row r="459" spans="2:31">
      <c r="H459" s="160" t="s">
        <v>28</v>
      </c>
      <c r="I459" s="160"/>
      <c r="J459" s="160"/>
      <c r="V459" s="17"/>
      <c r="AC459" s="159"/>
      <c r="AD459" s="159"/>
      <c r="AE459" s="159"/>
    </row>
    <row r="460" spans="2:31">
      <c r="H460" s="160"/>
      <c r="I460" s="160"/>
      <c r="J460" s="160"/>
      <c r="V460" s="17"/>
      <c r="AC460" s="159"/>
      <c r="AD460" s="159"/>
      <c r="AE460" s="15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61" t="s">
        <v>20</v>
      </c>
      <c r="F464" s="161"/>
      <c r="G464" s="161"/>
      <c r="H464" s="161"/>
      <c r="V464" s="17"/>
      <c r="X464" s="23" t="s">
        <v>32</v>
      </c>
      <c r="Y464" s="20">
        <f>IF(B464="PAGADO",0,C469)</f>
        <v>0</v>
      </c>
      <c r="AA464" s="161" t="s">
        <v>20</v>
      </c>
      <c r="AB464" s="161"/>
      <c r="AC464" s="161"/>
      <c r="AD464" s="161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62" t="str">
        <f>IF(C469&lt;0,"NO PAGAR","COBRAR")</f>
        <v>COBRAR</v>
      </c>
      <c r="C470" s="162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2" t="str">
        <f>IF(Y469&lt;0,"NO PAGAR","COBRAR")</f>
        <v>COBRAR</v>
      </c>
      <c r="Y470" s="162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4" t="s">
        <v>9</v>
      </c>
      <c r="C471" s="155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4" t="s">
        <v>9</v>
      </c>
      <c r="Y471" s="155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6" t="s">
        <v>7</v>
      </c>
      <c r="F480" s="157"/>
      <c r="G480" s="158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6" t="s">
        <v>7</v>
      </c>
      <c r="AB480" s="157"/>
      <c r="AC480" s="158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6" t="s">
        <v>7</v>
      </c>
      <c r="O482" s="157"/>
      <c r="P482" s="157"/>
      <c r="Q482" s="158"/>
      <c r="R482" s="18">
        <f>SUM(R466:R481)</f>
        <v>0</v>
      </c>
      <c r="S482" s="3"/>
      <c r="V482" s="17"/>
      <c r="X482" s="12"/>
      <c r="Y482" s="10"/>
      <c r="AJ482" s="156" t="s">
        <v>7</v>
      </c>
      <c r="AK482" s="157"/>
      <c r="AL482" s="157"/>
      <c r="AM482" s="158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60" t="s">
        <v>30</v>
      </c>
      <c r="I504" s="160"/>
      <c r="J504" s="160"/>
      <c r="V504" s="17"/>
      <c r="AA504" s="160" t="s">
        <v>31</v>
      </c>
      <c r="AB504" s="160"/>
      <c r="AC504" s="160"/>
    </row>
    <row r="505" spans="1:43">
      <c r="H505" s="160"/>
      <c r="I505" s="160"/>
      <c r="J505" s="160"/>
      <c r="V505" s="17"/>
      <c r="AA505" s="160"/>
      <c r="AB505" s="160"/>
      <c r="AC505" s="160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61" t="s">
        <v>20</v>
      </c>
      <c r="F509" s="161"/>
      <c r="G509" s="161"/>
      <c r="H509" s="161"/>
      <c r="V509" s="17"/>
      <c r="X509" s="23" t="s">
        <v>32</v>
      </c>
      <c r="Y509" s="20">
        <f>IF(B1309="PAGADO",0,C514)</f>
        <v>0</v>
      </c>
      <c r="AA509" s="161" t="s">
        <v>20</v>
      </c>
      <c r="AB509" s="161"/>
      <c r="AC509" s="161"/>
      <c r="AD509" s="161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63" t="str">
        <f>IF(Y514&lt;0,"NO PAGAR","COBRAR'")</f>
        <v>COBRAR'</v>
      </c>
      <c r="Y515" s="163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63" t="str">
        <f>IF(C514&lt;0,"NO PAGAR","COBRAR'")</f>
        <v>COBRAR'</v>
      </c>
      <c r="C516" s="163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4" t="s">
        <v>9</v>
      </c>
      <c r="C517" s="155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4" t="s">
        <v>9</v>
      </c>
      <c r="Y517" s="155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6" t="s">
        <v>7</v>
      </c>
      <c r="F525" s="157"/>
      <c r="G525" s="158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6" t="s">
        <v>7</v>
      </c>
      <c r="AB525" s="157"/>
      <c r="AC525" s="158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6" t="s">
        <v>7</v>
      </c>
      <c r="O527" s="157"/>
      <c r="P527" s="157"/>
      <c r="Q527" s="158"/>
      <c r="R527" s="18">
        <f>SUM(R511:R526)</f>
        <v>0</v>
      </c>
      <c r="S527" s="3"/>
      <c r="V527" s="17"/>
      <c r="X527" s="12"/>
      <c r="Y527" s="10"/>
      <c r="AJ527" s="156" t="s">
        <v>7</v>
      </c>
      <c r="AK527" s="157"/>
      <c r="AL527" s="157"/>
      <c r="AM527" s="158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9" t="s">
        <v>29</v>
      </c>
      <c r="AD557" s="159"/>
      <c r="AE557" s="159"/>
    </row>
    <row r="558" spans="8:31">
      <c r="H558" s="160" t="s">
        <v>28</v>
      </c>
      <c r="I558" s="160"/>
      <c r="J558" s="160"/>
      <c r="V558" s="17"/>
      <c r="AC558" s="159"/>
      <c r="AD558" s="159"/>
      <c r="AE558" s="159"/>
    </row>
    <row r="559" spans="8:31">
      <c r="H559" s="160"/>
      <c r="I559" s="160"/>
      <c r="J559" s="160"/>
      <c r="V559" s="17"/>
      <c r="AC559" s="159"/>
      <c r="AD559" s="159"/>
      <c r="AE559" s="159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61" t="s">
        <v>20</v>
      </c>
      <c r="F563" s="161"/>
      <c r="G563" s="161"/>
      <c r="H563" s="161"/>
      <c r="V563" s="17"/>
      <c r="X563" s="23" t="s">
        <v>32</v>
      </c>
      <c r="Y563" s="20">
        <f>IF(B563="PAGADO",0,C568)</f>
        <v>0</v>
      </c>
      <c r="AA563" s="161" t="s">
        <v>20</v>
      </c>
      <c r="AB563" s="161"/>
      <c r="AC563" s="161"/>
      <c r="AD563" s="161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62" t="str">
        <f>IF(C568&lt;0,"NO PAGAR","COBRAR")</f>
        <v>COBRAR</v>
      </c>
      <c r="C569" s="162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2" t="str">
        <f>IF(Y568&lt;0,"NO PAGAR","COBRAR")</f>
        <v>COBRAR</v>
      </c>
      <c r="Y569" s="16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4" t="s">
        <v>9</v>
      </c>
      <c r="C570" s="155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4" t="s">
        <v>9</v>
      </c>
      <c r="Y570" s="155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6" t="s">
        <v>7</v>
      </c>
      <c r="F579" s="157"/>
      <c r="G579" s="158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6" t="s">
        <v>7</v>
      </c>
      <c r="AB579" s="157"/>
      <c r="AC579" s="158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6" t="s">
        <v>7</v>
      </c>
      <c r="O581" s="157"/>
      <c r="P581" s="157"/>
      <c r="Q581" s="158"/>
      <c r="R581" s="18">
        <f>SUM(R565:R580)</f>
        <v>0</v>
      </c>
      <c r="S581" s="3"/>
      <c r="V581" s="17"/>
      <c r="X581" s="12"/>
      <c r="Y581" s="10"/>
      <c r="AJ581" s="156" t="s">
        <v>7</v>
      </c>
      <c r="AK581" s="157"/>
      <c r="AL581" s="157"/>
      <c r="AM581" s="158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60" t="s">
        <v>30</v>
      </c>
      <c r="I603" s="160"/>
      <c r="J603" s="160"/>
      <c r="V603" s="17"/>
      <c r="AA603" s="160" t="s">
        <v>31</v>
      </c>
      <c r="AB603" s="160"/>
      <c r="AC603" s="160"/>
    </row>
    <row r="604" spans="1:43">
      <c r="H604" s="160"/>
      <c r="I604" s="160"/>
      <c r="J604" s="160"/>
      <c r="V604" s="17"/>
      <c r="AA604" s="160"/>
      <c r="AB604" s="160"/>
      <c r="AC604" s="160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61" t="s">
        <v>20</v>
      </c>
      <c r="F608" s="161"/>
      <c r="G608" s="161"/>
      <c r="H608" s="161"/>
      <c r="V608" s="17"/>
      <c r="X608" s="23" t="s">
        <v>32</v>
      </c>
      <c r="Y608" s="20">
        <f>IF(B1408="PAGADO",0,C613)</f>
        <v>0</v>
      </c>
      <c r="AA608" s="161" t="s">
        <v>20</v>
      </c>
      <c r="AB608" s="161"/>
      <c r="AC608" s="161"/>
      <c r="AD608" s="161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3" t="str">
        <f>IF(Y613&lt;0,"NO PAGAR","COBRAR'")</f>
        <v>COBRAR'</v>
      </c>
      <c r="Y614" s="163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63" t="str">
        <f>IF(C613&lt;0,"NO PAGAR","COBRAR'")</f>
        <v>COBRAR'</v>
      </c>
      <c r="C615" s="163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4" t="s">
        <v>9</v>
      </c>
      <c r="C616" s="155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4" t="s">
        <v>9</v>
      </c>
      <c r="Y616" s="155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6" t="s">
        <v>7</v>
      </c>
      <c r="F624" s="157"/>
      <c r="G624" s="158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6" t="s">
        <v>7</v>
      </c>
      <c r="AB624" s="157"/>
      <c r="AC624" s="158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6" t="s">
        <v>7</v>
      </c>
      <c r="O626" s="157"/>
      <c r="P626" s="157"/>
      <c r="Q626" s="158"/>
      <c r="R626" s="18">
        <f>SUM(R610:R625)</f>
        <v>0</v>
      </c>
      <c r="S626" s="3"/>
      <c r="V626" s="17"/>
      <c r="X626" s="12"/>
      <c r="Y626" s="10"/>
      <c r="AJ626" s="156" t="s">
        <v>7</v>
      </c>
      <c r="AK626" s="157"/>
      <c r="AL626" s="157"/>
      <c r="AM626" s="158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9" t="s">
        <v>29</v>
      </c>
      <c r="AD650" s="159"/>
      <c r="AE650" s="159"/>
    </row>
    <row r="651" spans="2:31">
      <c r="H651" s="160" t="s">
        <v>28</v>
      </c>
      <c r="I651" s="160"/>
      <c r="J651" s="160"/>
      <c r="V651" s="17"/>
      <c r="AC651" s="159"/>
      <c r="AD651" s="159"/>
      <c r="AE651" s="159"/>
    </row>
    <row r="652" spans="2:31">
      <c r="H652" s="160"/>
      <c r="I652" s="160"/>
      <c r="J652" s="160"/>
      <c r="V652" s="17"/>
      <c r="AC652" s="159"/>
      <c r="AD652" s="159"/>
      <c r="AE652" s="159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61" t="s">
        <v>20</v>
      </c>
      <c r="F656" s="161"/>
      <c r="G656" s="161"/>
      <c r="H656" s="161"/>
      <c r="V656" s="17"/>
      <c r="X656" s="23" t="s">
        <v>32</v>
      </c>
      <c r="Y656" s="20">
        <f>IF(B656="PAGADO",0,C661)</f>
        <v>0</v>
      </c>
      <c r="AA656" s="161" t="s">
        <v>20</v>
      </c>
      <c r="AB656" s="161"/>
      <c r="AC656" s="161"/>
      <c r="AD656" s="161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62" t="str">
        <f>IF(C661&lt;0,"NO PAGAR","COBRAR")</f>
        <v>COBRAR</v>
      </c>
      <c r="C662" s="162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2" t="str">
        <f>IF(Y661&lt;0,"NO PAGAR","COBRAR")</f>
        <v>COBRAR</v>
      </c>
      <c r="Y662" s="162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4" t="s">
        <v>9</v>
      </c>
      <c r="C663" s="15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4" t="s">
        <v>9</v>
      </c>
      <c r="Y663" s="155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6" t="s">
        <v>7</v>
      </c>
      <c r="F672" s="157"/>
      <c r="G672" s="158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6" t="s">
        <v>7</v>
      </c>
      <c r="AB672" s="157"/>
      <c r="AC672" s="158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6" t="s">
        <v>7</v>
      </c>
      <c r="O674" s="157"/>
      <c r="P674" s="157"/>
      <c r="Q674" s="158"/>
      <c r="R674" s="18">
        <f>SUM(R658:R673)</f>
        <v>0</v>
      </c>
      <c r="S674" s="3"/>
      <c r="V674" s="17"/>
      <c r="X674" s="12"/>
      <c r="Y674" s="10"/>
      <c r="AJ674" s="156" t="s">
        <v>7</v>
      </c>
      <c r="AK674" s="157"/>
      <c r="AL674" s="157"/>
      <c r="AM674" s="158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60" t="s">
        <v>30</v>
      </c>
      <c r="I696" s="160"/>
      <c r="J696" s="160"/>
      <c r="V696" s="17"/>
      <c r="AA696" s="160" t="s">
        <v>31</v>
      </c>
      <c r="AB696" s="160"/>
      <c r="AC696" s="160"/>
    </row>
    <row r="697" spans="1:43">
      <c r="H697" s="160"/>
      <c r="I697" s="160"/>
      <c r="J697" s="160"/>
      <c r="V697" s="17"/>
      <c r="AA697" s="160"/>
      <c r="AB697" s="160"/>
      <c r="AC697" s="160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61" t="s">
        <v>20</v>
      </c>
      <c r="F701" s="161"/>
      <c r="G701" s="161"/>
      <c r="H701" s="161"/>
      <c r="V701" s="17"/>
      <c r="X701" s="23" t="s">
        <v>32</v>
      </c>
      <c r="Y701" s="20">
        <f>IF(B1501="PAGADO",0,C706)</f>
        <v>0</v>
      </c>
      <c r="AA701" s="161" t="s">
        <v>20</v>
      </c>
      <c r="AB701" s="161"/>
      <c r="AC701" s="161"/>
      <c r="AD701" s="161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3" t="str">
        <f>IF(Y706&lt;0,"NO PAGAR","COBRAR'")</f>
        <v>COBRAR'</v>
      </c>
      <c r="Y707" s="163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63" t="str">
        <f>IF(C706&lt;0,"NO PAGAR","COBRAR'")</f>
        <v>COBRAR'</v>
      </c>
      <c r="C708" s="163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4" t="s">
        <v>9</v>
      </c>
      <c r="C709" s="155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4" t="s">
        <v>9</v>
      </c>
      <c r="Y709" s="155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6" t="s">
        <v>7</v>
      </c>
      <c r="F717" s="157"/>
      <c r="G717" s="158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6" t="s">
        <v>7</v>
      </c>
      <c r="AB717" s="157"/>
      <c r="AC717" s="158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6" t="s">
        <v>7</v>
      </c>
      <c r="O719" s="157"/>
      <c r="P719" s="157"/>
      <c r="Q719" s="158"/>
      <c r="R719" s="18">
        <f>SUM(R703:R718)</f>
        <v>0</v>
      </c>
      <c r="S719" s="3"/>
      <c r="V719" s="17"/>
      <c r="X719" s="12"/>
      <c r="Y719" s="10"/>
      <c r="AJ719" s="156" t="s">
        <v>7</v>
      </c>
      <c r="AK719" s="157"/>
      <c r="AL719" s="157"/>
      <c r="AM719" s="158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9" t="s">
        <v>29</v>
      </c>
      <c r="AD743" s="159"/>
      <c r="AE743" s="159"/>
    </row>
    <row r="744" spans="2:41">
      <c r="H744" s="160" t="s">
        <v>28</v>
      </c>
      <c r="I744" s="160"/>
      <c r="J744" s="160"/>
      <c r="V744" s="17"/>
      <c r="AC744" s="159"/>
      <c r="AD744" s="159"/>
      <c r="AE744" s="159"/>
    </row>
    <row r="745" spans="2:41">
      <c r="H745" s="160"/>
      <c r="I745" s="160"/>
      <c r="J745" s="160"/>
      <c r="V745" s="17"/>
      <c r="AC745" s="159"/>
      <c r="AD745" s="159"/>
      <c r="AE745" s="159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61" t="s">
        <v>20</v>
      </c>
      <c r="F749" s="161"/>
      <c r="G749" s="161"/>
      <c r="H749" s="161"/>
      <c r="V749" s="17"/>
      <c r="X749" s="23" t="s">
        <v>32</v>
      </c>
      <c r="Y749" s="20">
        <f>IF(B749="PAGADO",0,C754)</f>
        <v>0</v>
      </c>
      <c r="AA749" s="161" t="s">
        <v>20</v>
      </c>
      <c r="AB749" s="161"/>
      <c r="AC749" s="161"/>
      <c r="AD749" s="161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62" t="str">
        <f>IF(C754&lt;0,"NO PAGAR","COBRAR")</f>
        <v>COBRAR</v>
      </c>
      <c r="C755" s="162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2" t="str">
        <f>IF(Y754&lt;0,"NO PAGAR","COBRAR")</f>
        <v>COBRAR</v>
      </c>
      <c r="Y755" s="162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4" t="s">
        <v>9</v>
      </c>
      <c r="C756" s="155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4" t="s">
        <v>9</v>
      </c>
      <c r="Y756" s="155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6" t="s">
        <v>7</v>
      </c>
      <c r="F765" s="157"/>
      <c r="G765" s="158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6" t="s">
        <v>7</v>
      </c>
      <c r="AB765" s="157"/>
      <c r="AC765" s="158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6" t="s">
        <v>7</v>
      </c>
      <c r="O767" s="157"/>
      <c r="P767" s="157"/>
      <c r="Q767" s="158"/>
      <c r="R767" s="18">
        <f>SUM(R751:R766)</f>
        <v>0</v>
      </c>
      <c r="S767" s="3"/>
      <c r="V767" s="17"/>
      <c r="X767" s="12"/>
      <c r="Y767" s="10"/>
      <c r="AJ767" s="156" t="s">
        <v>7</v>
      </c>
      <c r="AK767" s="157"/>
      <c r="AL767" s="157"/>
      <c r="AM767" s="158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60" t="s">
        <v>30</v>
      </c>
      <c r="I789" s="160"/>
      <c r="J789" s="160"/>
      <c r="V789" s="17"/>
      <c r="AA789" s="160" t="s">
        <v>31</v>
      </c>
      <c r="AB789" s="160"/>
      <c r="AC789" s="160"/>
    </row>
    <row r="790" spans="1:43">
      <c r="H790" s="160"/>
      <c r="I790" s="160"/>
      <c r="J790" s="160"/>
      <c r="V790" s="17"/>
      <c r="AA790" s="160"/>
      <c r="AB790" s="160"/>
      <c r="AC790" s="160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61" t="s">
        <v>20</v>
      </c>
      <c r="F794" s="161"/>
      <c r="G794" s="161"/>
      <c r="H794" s="161"/>
      <c r="V794" s="17"/>
      <c r="X794" s="23" t="s">
        <v>32</v>
      </c>
      <c r="Y794" s="20">
        <f>IF(B1594="PAGADO",0,C799)</f>
        <v>0</v>
      </c>
      <c r="AA794" s="161" t="s">
        <v>20</v>
      </c>
      <c r="AB794" s="161"/>
      <c r="AC794" s="161"/>
      <c r="AD794" s="161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3" t="str">
        <f>IF(Y799&lt;0,"NO PAGAR","COBRAR'")</f>
        <v>COBRAR'</v>
      </c>
      <c r="Y800" s="163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63" t="str">
        <f>IF(C799&lt;0,"NO PAGAR","COBRAR'")</f>
        <v>COBRAR'</v>
      </c>
      <c r="C801" s="163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4" t="s">
        <v>9</v>
      </c>
      <c r="C802" s="155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4" t="s">
        <v>9</v>
      </c>
      <c r="Y802" s="155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6" t="s">
        <v>7</v>
      </c>
      <c r="F810" s="157"/>
      <c r="G810" s="158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6" t="s">
        <v>7</v>
      </c>
      <c r="AB810" s="157"/>
      <c r="AC810" s="158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6" t="s">
        <v>7</v>
      </c>
      <c r="O812" s="157"/>
      <c r="P812" s="157"/>
      <c r="Q812" s="158"/>
      <c r="R812" s="18">
        <f>SUM(R796:R811)</f>
        <v>0</v>
      </c>
      <c r="S812" s="3"/>
      <c r="V812" s="17"/>
      <c r="X812" s="12"/>
      <c r="Y812" s="10"/>
      <c r="AJ812" s="156" t="s">
        <v>7</v>
      </c>
      <c r="AK812" s="157"/>
      <c r="AL812" s="157"/>
      <c r="AM812" s="158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9" t="s">
        <v>29</v>
      </c>
      <c r="AD836" s="159"/>
      <c r="AE836" s="159"/>
    </row>
    <row r="837" spans="2:41">
      <c r="H837" s="160" t="s">
        <v>28</v>
      </c>
      <c r="I837" s="160"/>
      <c r="J837" s="160"/>
      <c r="V837" s="17"/>
      <c r="AC837" s="159"/>
      <c r="AD837" s="159"/>
      <c r="AE837" s="159"/>
    </row>
    <row r="838" spans="2:41">
      <c r="H838" s="160"/>
      <c r="I838" s="160"/>
      <c r="J838" s="160"/>
      <c r="V838" s="17"/>
      <c r="AC838" s="159"/>
      <c r="AD838" s="159"/>
      <c r="AE838" s="159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61" t="s">
        <v>20</v>
      </c>
      <c r="F842" s="161"/>
      <c r="G842" s="161"/>
      <c r="H842" s="161"/>
      <c r="V842" s="17"/>
      <c r="X842" s="23" t="s">
        <v>32</v>
      </c>
      <c r="Y842" s="20">
        <f>IF(B842="PAGADO",0,C847)</f>
        <v>0</v>
      </c>
      <c r="AA842" s="161" t="s">
        <v>20</v>
      </c>
      <c r="AB842" s="161"/>
      <c r="AC842" s="161"/>
      <c r="AD842" s="161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62" t="str">
        <f>IF(C847&lt;0,"NO PAGAR","COBRAR")</f>
        <v>COBRAR</v>
      </c>
      <c r="C848" s="162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2" t="str">
        <f>IF(Y847&lt;0,"NO PAGAR","COBRAR")</f>
        <v>COBRAR</v>
      </c>
      <c r="Y848" s="162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4" t="s">
        <v>9</v>
      </c>
      <c r="C849" s="155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4" t="s">
        <v>9</v>
      </c>
      <c r="Y849" s="155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6" t="s">
        <v>7</v>
      </c>
      <c r="F858" s="157"/>
      <c r="G858" s="158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6" t="s">
        <v>7</v>
      </c>
      <c r="AB858" s="157"/>
      <c r="AC858" s="158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6" t="s">
        <v>7</v>
      </c>
      <c r="O860" s="157"/>
      <c r="P860" s="157"/>
      <c r="Q860" s="158"/>
      <c r="R860" s="18">
        <f>SUM(R844:R859)</f>
        <v>0</v>
      </c>
      <c r="S860" s="3"/>
      <c r="V860" s="17"/>
      <c r="X860" s="12"/>
      <c r="Y860" s="10"/>
      <c r="AJ860" s="156" t="s">
        <v>7</v>
      </c>
      <c r="AK860" s="157"/>
      <c r="AL860" s="157"/>
      <c r="AM860" s="158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60" t="s">
        <v>30</v>
      </c>
      <c r="I882" s="160"/>
      <c r="J882" s="160"/>
      <c r="V882" s="17"/>
      <c r="AA882" s="160" t="s">
        <v>31</v>
      </c>
      <c r="AB882" s="160"/>
      <c r="AC882" s="160"/>
    </row>
    <row r="883" spans="2:41">
      <c r="H883" s="160"/>
      <c r="I883" s="160"/>
      <c r="J883" s="160"/>
      <c r="V883" s="17"/>
      <c r="AA883" s="160"/>
      <c r="AB883" s="160"/>
      <c r="AC883" s="160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61" t="s">
        <v>20</v>
      </c>
      <c r="F887" s="161"/>
      <c r="G887" s="161"/>
      <c r="H887" s="161"/>
      <c r="V887" s="17"/>
      <c r="X887" s="23" t="s">
        <v>32</v>
      </c>
      <c r="Y887" s="20">
        <f>IF(B1687="PAGADO",0,C892)</f>
        <v>0</v>
      </c>
      <c r="AA887" s="161" t="s">
        <v>20</v>
      </c>
      <c r="AB887" s="161"/>
      <c r="AC887" s="161"/>
      <c r="AD887" s="161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63" t="str">
        <f>IF(Y892&lt;0,"NO PAGAR","COBRAR'")</f>
        <v>COBRAR'</v>
      </c>
      <c r="Y893" s="163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63" t="str">
        <f>IF(C892&lt;0,"NO PAGAR","COBRAR'")</f>
        <v>COBRAR'</v>
      </c>
      <c r="C894" s="163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4" t="s">
        <v>9</v>
      </c>
      <c r="C895" s="155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4" t="s">
        <v>9</v>
      </c>
      <c r="Y895" s="155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6" t="s">
        <v>7</v>
      </c>
      <c r="F903" s="157"/>
      <c r="G903" s="158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6" t="s">
        <v>7</v>
      </c>
      <c r="AB903" s="157"/>
      <c r="AC903" s="158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6" t="s">
        <v>7</v>
      </c>
      <c r="O905" s="157"/>
      <c r="P905" s="157"/>
      <c r="Q905" s="158"/>
      <c r="R905" s="18">
        <f>SUM(R889:R904)</f>
        <v>0</v>
      </c>
      <c r="S905" s="3"/>
      <c r="V905" s="17"/>
      <c r="X905" s="12"/>
      <c r="Y905" s="10"/>
      <c r="AJ905" s="156" t="s">
        <v>7</v>
      </c>
      <c r="AK905" s="157"/>
      <c r="AL905" s="157"/>
      <c r="AM905" s="158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9" t="s">
        <v>29</v>
      </c>
      <c r="AD930" s="159"/>
      <c r="AE930" s="159"/>
    </row>
    <row r="931" spans="2:41">
      <c r="H931" s="160" t="s">
        <v>28</v>
      </c>
      <c r="I931" s="160"/>
      <c r="J931" s="160"/>
      <c r="V931" s="17"/>
      <c r="AC931" s="159"/>
      <c r="AD931" s="159"/>
      <c r="AE931" s="159"/>
    </row>
    <row r="932" spans="2:41">
      <c r="H932" s="160"/>
      <c r="I932" s="160"/>
      <c r="J932" s="160"/>
      <c r="V932" s="17"/>
      <c r="AC932" s="159"/>
      <c r="AD932" s="159"/>
      <c r="AE932" s="159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61" t="s">
        <v>20</v>
      </c>
      <c r="F936" s="161"/>
      <c r="G936" s="161"/>
      <c r="H936" s="161"/>
      <c r="V936" s="17"/>
      <c r="X936" s="23" t="s">
        <v>32</v>
      </c>
      <c r="Y936" s="20">
        <f>IF(B936="PAGADO",0,C941)</f>
        <v>0</v>
      </c>
      <c r="AA936" s="161" t="s">
        <v>20</v>
      </c>
      <c r="AB936" s="161"/>
      <c r="AC936" s="161"/>
      <c r="AD936" s="161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62" t="str">
        <f>IF(C941&lt;0,"NO PAGAR","COBRAR")</f>
        <v>COBRAR</v>
      </c>
      <c r="C942" s="16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2" t="str">
        <f>IF(Y941&lt;0,"NO PAGAR","COBRAR")</f>
        <v>COBRAR</v>
      </c>
      <c r="Y942" s="16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4" t="s">
        <v>9</v>
      </c>
      <c r="C943" s="155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4" t="s">
        <v>9</v>
      </c>
      <c r="Y943" s="155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6" t="s">
        <v>7</v>
      </c>
      <c r="F952" s="157"/>
      <c r="G952" s="158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6" t="s">
        <v>7</v>
      </c>
      <c r="AB952" s="157"/>
      <c r="AC952" s="158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6" t="s">
        <v>7</v>
      </c>
      <c r="O954" s="157"/>
      <c r="P954" s="157"/>
      <c r="Q954" s="158"/>
      <c r="R954" s="18">
        <f>SUM(R938:R953)</f>
        <v>0</v>
      </c>
      <c r="S954" s="3"/>
      <c r="V954" s="17"/>
      <c r="X954" s="12"/>
      <c r="Y954" s="10"/>
      <c r="AJ954" s="156" t="s">
        <v>7</v>
      </c>
      <c r="AK954" s="157"/>
      <c r="AL954" s="157"/>
      <c r="AM954" s="158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60" t="s">
        <v>30</v>
      </c>
      <c r="I976" s="160"/>
      <c r="J976" s="160"/>
      <c r="V976" s="17"/>
      <c r="AA976" s="160" t="s">
        <v>31</v>
      </c>
      <c r="AB976" s="160"/>
      <c r="AC976" s="160"/>
    </row>
    <row r="977" spans="2:41">
      <c r="H977" s="160"/>
      <c r="I977" s="160"/>
      <c r="J977" s="160"/>
      <c r="V977" s="17"/>
      <c r="AA977" s="160"/>
      <c r="AB977" s="160"/>
      <c r="AC977" s="160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61" t="s">
        <v>20</v>
      </c>
      <c r="F981" s="161"/>
      <c r="G981" s="161"/>
      <c r="H981" s="161"/>
      <c r="V981" s="17"/>
      <c r="X981" s="23" t="s">
        <v>32</v>
      </c>
      <c r="Y981" s="20">
        <f>IF(B1781="PAGADO",0,C986)</f>
        <v>0</v>
      </c>
      <c r="AA981" s="161" t="s">
        <v>20</v>
      </c>
      <c r="AB981" s="161"/>
      <c r="AC981" s="161"/>
      <c r="AD981" s="161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3" t="str">
        <f>IF(Y986&lt;0,"NO PAGAR","COBRAR'")</f>
        <v>COBRAR'</v>
      </c>
      <c r="Y987" s="163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63" t="str">
        <f>IF(C986&lt;0,"NO PAGAR","COBRAR'")</f>
        <v>COBRAR'</v>
      </c>
      <c r="C988" s="163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4" t="s">
        <v>9</v>
      </c>
      <c r="C989" s="155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4" t="s">
        <v>9</v>
      </c>
      <c r="Y989" s="155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6" t="s">
        <v>7</v>
      </c>
      <c r="F997" s="157"/>
      <c r="G997" s="158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6" t="s">
        <v>7</v>
      </c>
      <c r="AB997" s="157"/>
      <c r="AC997" s="158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6" t="s">
        <v>7</v>
      </c>
      <c r="O999" s="157"/>
      <c r="P999" s="157"/>
      <c r="Q999" s="158"/>
      <c r="R999" s="18">
        <f>SUM(R983:R998)</f>
        <v>0</v>
      </c>
      <c r="S999" s="3"/>
      <c r="V999" s="17"/>
      <c r="X999" s="12"/>
      <c r="Y999" s="10"/>
      <c r="AJ999" s="156" t="s">
        <v>7</v>
      </c>
      <c r="AK999" s="157"/>
      <c r="AL999" s="157"/>
      <c r="AM999" s="158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9" t="s">
        <v>29</v>
      </c>
      <c r="AD1023" s="159"/>
      <c r="AE1023" s="159"/>
    </row>
    <row r="1024" spans="2:31">
      <c r="H1024" s="160" t="s">
        <v>28</v>
      </c>
      <c r="I1024" s="160"/>
      <c r="J1024" s="160"/>
      <c r="V1024" s="17"/>
      <c r="AC1024" s="159"/>
      <c r="AD1024" s="159"/>
      <c r="AE1024" s="159"/>
    </row>
    <row r="1025" spans="2:41">
      <c r="H1025" s="160"/>
      <c r="I1025" s="160"/>
      <c r="J1025" s="160"/>
      <c r="V1025" s="17"/>
      <c r="AC1025" s="159"/>
      <c r="AD1025" s="159"/>
      <c r="AE1025" s="159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61" t="s">
        <v>20</v>
      </c>
      <c r="F1029" s="161"/>
      <c r="G1029" s="161"/>
      <c r="H1029" s="161"/>
      <c r="V1029" s="17"/>
      <c r="X1029" s="23" t="s">
        <v>32</v>
      </c>
      <c r="Y1029" s="20">
        <f>IF(B1029="PAGADO",0,C1034)</f>
        <v>0</v>
      </c>
      <c r="AA1029" s="161" t="s">
        <v>20</v>
      </c>
      <c r="AB1029" s="161"/>
      <c r="AC1029" s="161"/>
      <c r="AD1029" s="161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62" t="str">
        <f>IF(C1034&lt;0,"NO PAGAR","COBRAR")</f>
        <v>COBRAR</v>
      </c>
      <c r="C1035" s="16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2" t="str">
        <f>IF(Y1034&lt;0,"NO PAGAR","COBRAR")</f>
        <v>COBRAR</v>
      </c>
      <c r="Y1035" s="16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4" t="s">
        <v>9</v>
      </c>
      <c r="C1036" s="155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4" t="s">
        <v>9</v>
      </c>
      <c r="Y1036" s="155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6" t="s">
        <v>7</v>
      </c>
      <c r="F1045" s="157"/>
      <c r="G1045" s="158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6" t="s">
        <v>7</v>
      </c>
      <c r="AB1045" s="157"/>
      <c r="AC1045" s="158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6" t="s">
        <v>7</v>
      </c>
      <c r="O1047" s="157"/>
      <c r="P1047" s="157"/>
      <c r="Q1047" s="158"/>
      <c r="R1047" s="18">
        <f>SUM(R1031:R1046)</f>
        <v>0</v>
      </c>
      <c r="S1047" s="3"/>
      <c r="V1047" s="17"/>
      <c r="X1047" s="12"/>
      <c r="Y1047" s="10"/>
      <c r="AJ1047" s="156" t="s">
        <v>7</v>
      </c>
      <c r="AK1047" s="157"/>
      <c r="AL1047" s="157"/>
      <c r="AM1047" s="158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60" t="s">
        <v>30</v>
      </c>
      <c r="I1069" s="160"/>
      <c r="J1069" s="160"/>
      <c r="V1069" s="17"/>
      <c r="AA1069" s="160" t="s">
        <v>31</v>
      </c>
      <c r="AB1069" s="160"/>
      <c r="AC1069" s="160"/>
    </row>
    <row r="1070" spans="1:43">
      <c r="H1070" s="160"/>
      <c r="I1070" s="160"/>
      <c r="J1070" s="160"/>
      <c r="V1070" s="17"/>
      <c r="AA1070" s="160"/>
      <c r="AB1070" s="160"/>
      <c r="AC1070" s="160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61" t="s">
        <v>20</v>
      </c>
      <c r="F1074" s="161"/>
      <c r="G1074" s="161"/>
      <c r="H1074" s="161"/>
      <c r="V1074" s="17"/>
      <c r="X1074" s="23" t="s">
        <v>32</v>
      </c>
      <c r="Y1074" s="20">
        <f>IF(B1874="PAGADO",0,C1079)</f>
        <v>0</v>
      </c>
      <c r="AA1074" s="161" t="s">
        <v>20</v>
      </c>
      <c r="AB1074" s="161"/>
      <c r="AC1074" s="161"/>
      <c r="AD1074" s="161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63" t="str">
        <f>IF(Y1079&lt;0,"NO PAGAR","COBRAR'")</f>
        <v>COBRAR'</v>
      </c>
      <c r="Y1080" s="163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63" t="str">
        <f>IF(C1079&lt;0,"NO PAGAR","COBRAR'")</f>
        <v>COBRAR'</v>
      </c>
      <c r="C1081" s="163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4" t="s">
        <v>9</v>
      </c>
      <c r="C1082" s="155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4" t="s">
        <v>9</v>
      </c>
      <c r="Y1082" s="155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6" t="s">
        <v>7</v>
      </c>
      <c r="F1090" s="157"/>
      <c r="G1090" s="158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6" t="s">
        <v>7</v>
      </c>
      <c r="AB1090" s="157"/>
      <c r="AC1090" s="158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6" t="s">
        <v>7</v>
      </c>
      <c r="O1092" s="157"/>
      <c r="P1092" s="157"/>
      <c r="Q1092" s="158"/>
      <c r="R1092" s="18">
        <f>SUM(R1076:R1091)</f>
        <v>0</v>
      </c>
      <c r="S1092" s="3"/>
      <c r="V1092" s="17"/>
      <c r="X1092" s="12"/>
      <c r="Y1092" s="10"/>
      <c r="AJ1092" s="156" t="s">
        <v>7</v>
      </c>
      <c r="AK1092" s="157"/>
      <c r="AL1092" s="157"/>
      <c r="AM1092" s="158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500" workbookViewId="0">
      <selection activeCell="K510" sqref="K510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1" t="s">
        <v>134</v>
      </c>
      <c r="F8" s="161"/>
      <c r="G8" s="161"/>
      <c r="H8" s="161"/>
      <c r="V8" s="17"/>
      <c r="X8" s="23" t="s">
        <v>156</v>
      </c>
      <c r="Y8" s="20">
        <f>IF(B8="PAGADO",0,C13)</f>
        <v>0</v>
      </c>
      <c r="AA8" s="161" t="s">
        <v>157</v>
      </c>
      <c r="AB8" s="161"/>
      <c r="AC8" s="161"/>
      <c r="AD8" s="161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 ht="15" customHeight="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1" t="s">
        <v>195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239</v>
      </c>
      <c r="AB53" s="161"/>
      <c r="AC53" s="161"/>
      <c r="AD53" s="161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9" t="s">
        <v>29</v>
      </c>
      <c r="AD93" s="159"/>
      <c r="AE93" s="159"/>
    </row>
    <row r="94" spans="2:31">
      <c r="H94" s="160" t="s">
        <v>28</v>
      </c>
      <c r="I94" s="160"/>
      <c r="J94" s="160"/>
      <c r="V94" s="17"/>
      <c r="AC94" s="159"/>
      <c r="AD94" s="159"/>
      <c r="AE94" s="159"/>
    </row>
    <row r="95" spans="2:31">
      <c r="H95" s="160"/>
      <c r="I95" s="160"/>
      <c r="J95" s="160"/>
      <c r="V95" s="17"/>
      <c r="AC95" s="159"/>
      <c r="AD95" s="159"/>
      <c r="AE95" s="15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61" t="s">
        <v>287</v>
      </c>
      <c r="F99" s="161"/>
      <c r="G99" s="161"/>
      <c r="H99" s="161"/>
      <c r="V99" s="17"/>
      <c r="X99" s="23" t="s">
        <v>282</v>
      </c>
      <c r="Y99" s="20">
        <f>IF(B99="PAGADO",0,C104)</f>
        <v>0</v>
      </c>
      <c r="AA99" s="161" t="s">
        <v>134</v>
      </c>
      <c r="AB99" s="161"/>
      <c r="AC99" s="161"/>
      <c r="AD99" s="161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62" t="str">
        <f>IF(C104&lt;0,"NO PAGAR","COBRAR")</f>
        <v>COBRAR</v>
      </c>
      <c r="C105" s="162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62" t="str">
        <f>IF(Y104&lt;0,"NO PAGAR","COBRAR")</f>
        <v>COBRAR</v>
      </c>
      <c r="Y105" s="162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4" t="s">
        <v>9</v>
      </c>
      <c r="C106" s="155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4" t="s">
        <v>9</v>
      </c>
      <c r="Y106" s="155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6" t="s">
        <v>7</v>
      </c>
      <c r="F115" s="157"/>
      <c r="G115" s="158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6" t="s">
        <v>7</v>
      </c>
      <c r="AB115" s="157"/>
      <c r="AC115" s="158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6" t="s">
        <v>7</v>
      </c>
      <c r="O117" s="157"/>
      <c r="P117" s="157"/>
      <c r="Q117" s="158"/>
      <c r="R117" s="18">
        <f>SUM(R101:R116)</f>
        <v>0</v>
      </c>
      <c r="S117" s="3"/>
      <c r="V117" s="17"/>
      <c r="X117" s="12"/>
      <c r="Y117" s="10"/>
      <c r="AJ117" s="156" t="s">
        <v>7</v>
      </c>
      <c r="AK117" s="157"/>
      <c r="AL117" s="157"/>
      <c r="AM117" s="158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60" t="s">
        <v>30</v>
      </c>
      <c r="I131" s="160"/>
      <c r="J131" s="160"/>
      <c r="V131" s="17"/>
      <c r="AA131" s="160" t="s">
        <v>31</v>
      </c>
      <c r="AB131" s="160"/>
      <c r="AC131" s="160"/>
    </row>
    <row r="132" spans="1:43">
      <c r="H132" s="160"/>
      <c r="I132" s="160"/>
      <c r="J132" s="160"/>
      <c r="V132" s="17"/>
      <c r="AA132" s="160"/>
      <c r="AB132" s="160"/>
      <c r="AC132" s="160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61" t="s">
        <v>20</v>
      </c>
      <c r="F136" s="161"/>
      <c r="G136" s="161"/>
      <c r="H136" s="161"/>
      <c r="V136" s="17"/>
      <c r="X136" s="23" t="s">
        <v>82</v>
      </c>
      <c r="Y136" s="20">
        <f>IF(B136="PAGADO",0,C141)</f>
        <v>0</v>
      </c>
      <c r="AA136" s="161" t="s">
        <v>20</v>
      </c>
      <c r="AB136" s="161"/>
      <c r="AC136" s="161"/>
      <c r="AD136" s="161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3" t="str">
        <f>IF(Y141&lt;0,"NO PAGAR","COBRAR'")</f>
        <v>COBRAR'</v>
      </c>
      <c r="Y142" s="163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63" t="str">
        <f>IF(C141&lt;0,"NO PAGAR","COBRAR'")</f>
        <v>COBRAR'</v>
      </c>
      <c r="C143" s="163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4" t="s">
        <v>9</v>
      </c>
      <c r="C144" s="15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4" t="s">
        <v>9</v>
      </c>
      <c r="Y144" s="15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6" t="s">
        <v>7</v>
      </c>
      <c r="F152" s="157"/>
      <c r="G152" s="158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6" t="s">
        <v>7</v>
      </c>
      <c r="AB152" s="157"/>
      <c r="AC152" s="158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6" t="s">
        <v>7</v>
      </c>
      <c r="O154" s="157"/>
      <c r="P154" s="157"/>
      <c r="Q154" s="158"/>
      <c r="R154" s="18">
        <f>SUM(R138:R153)</f>
        <v>0</v>
      </c>
      <c r="S154" s="3"/>
      <c r="V154" s="17"/>
      <c r="X154" s="12"/>
      <c r="Y154" s="10"/>
      <c r="AJ154" s="156" t="s">
        <v>7</v>
      </c>
      <c r="AK154" s="157"/>
      <c r="AL154" s="157"/>
      <c r="AM154" s="158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9" t="s">
        <v>29</v>
      </c>
      <c r="AD179" s="159"/>
      <c r="AE179" s="159"/>
    </row>
    <row r="180" spans="2:41">
      <c r="H180" s="160" t="s">
        <v>28</v>
      </c>
      <c r="I180" s="160"/>
      <c r="J180" s="160"/>
      <c r="V180" s="17"/>
      <c r="AC180" s="159"/>
      <c r="AD180" s="159"/>
      <c r="AE180" s="159"/>
    </row>
    <row r="181" spans="2:41">
      <c r="H181" s="160"/>
      <c r="I181" s="160"/>
      <c r="J181" s="160"/>
      <c r="V181" s="17"/>
      <c r="AC181" s="159"/>
      <c r="AD181" s="159"/>
      <c r="AE181" s="15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61" t="s">
        <v>20</v>
      </c>
      <c r="F185" s="161"/>
      <c r="G185" s="161"/>
      <c r="H185" s="161"/>
      <c r="V185" s="17"/>
      <c r="X185" s="23" t="s">
        <v>82</v>
      </c>
      <c r="Y185" s="20">
        <f>IF(B185="PAGADO",0,C190)</f>
        <v>0</v>
      </c>
      <c r="AA185" s="161" t="s">
        <v>20</v>
      </c>
      <c r="AB185" s="161"/>
      <c r="AC185" s="161"/>
      <c r="AD185" s="161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62" t="str">
        <f>IF(C190&lt;0,"NO PAGAR","COBRAR")</f>
        <v>COBRAR</v>
      </c>
      <c r="C191" s="162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62" t="str">
        <f>IF(Y190&lt;0,"NO PAGAR","COBRAR")</f>
        <v>COBRAR</v>
      </c>
      <c r="Y191" s="162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4" t="s">
        <v>9</v>
      </c>
      <c r="C192" s="15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4" t="s">
        <v>9</v>
      </c>
      <c r="Y192" s="15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6" t="s">
        <v>7</v>
      </c>
      <c r="F201" s="157"/>
      <c r="G201" s="158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6" t="s">
        <v>7</v>
      </c>
      <c r="AB201" s="157"/>
      <c r="AC201" s="158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6" t="s">
        <v>7</v>
      </c>
      <c r="O203" s="157"/>
      <c r="P203" s="157"/>
      <c r="Q203" s="158"/>
      <c r="R203" s="18">
        <f>SUM(R187:R202)</f>
        <v>0</v>
      </c>
      <c r="S203" s="3"/>
      <c r="V203" s="17"/>
      <c r="X203" s="12"/>
      <c r="Y203" s="10"/>
      <c r="AJ203" s="156" t="s">
        <v>7</v>
      </c>
      <c r="AK203" s="157"/>
      <c r="AL203" s="157"/>
      <c r="AM203" s="158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60" t="s">
        <v>30</v>
      </c>
      <c r="I225" s="160"/>
      <c r="J225" s="160"/>
      <c r="V225" s="17"/>
      <c r="AA225" s="160" t="s">
        <v>31</v>
      </c>
      <c r="AB225" s="160"/>
      <c r="AC225" s="160"/>
    </row>
    <row r="226" spans="2:41">
      <c r="H226" s="160"/>
      <c r="I226" s="160"/>
      <c r="J226" s="160"/>
      <c r="V226" s="17"/>
      <c r="AA226" s="160"/>
      <c r="AB226" s="160"/>
      <c r="AC226" s="160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61" t="s">
        <v>20</v>
      </c>
      <c r="F230" s="161"/>
      <c r="G230" s="161"/>
      <c r="H230" s="161"/>
      <c r="V230" s="17"/>
      <c r="X230" s="23" t="s">
        <v>32</v>
      </c>
      <c r="Y230" s="20">
        <f>IF(B1016="PAGADO",0,C235)</f>
        <v>0</v>
      </c>
      <c r="AA230" s="161" t="s">
        <v>20</v>
      </c>
      <c r="AB230" s="161"/>
      <c r="AC230" s="161"/>
      <c r="AD230" s="161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63" t="str">
        <f>IF(Y235&lt;0,"NO PAGAR","COBRAR'")</f>
        <v>COBRAR'</v>
      </c>
      <c r="Y236" s="163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63" t="str">
        <f>IF(C235&lt;0,"NO PAGAR","COBRAR'")</f>
        <v>COBRAR'</v>
      </c>
      <c r="C237" s="163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4" t="s">
        <v>9</v>
      </c>
      <c r="C238" s="155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4" t="s">
        <v>9</v>
      </c>
      <c r="Y238" s="15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6" t="s">
        <v>7</v>
      </c>
      <c r="F246" s="157"/>
      <c r="G246" s="158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6" t="s">
        <v>7</v>
      </c>
      <c r="AB246" s="157"/>
      <c r="AC246" s="158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6" t="s">
        <v>7</v>
      </c>
      <c r="O248" s="157"/>
      <c r="P248" s="157"/>
      <c r="Q248" s="158"/>
      <c r="R248" s="18">
        <f>SUM(R232:R247)</f>
        <v>0</v>
      </c>
      <c r="S248" s="3"/>
      <c r="V248" s="17"/>
      <c r="X248" s="12"/>
      <c r="Y248" s="10"/>
      <c r="AJ248" s="156" t="s">
        <v>7</v>
      </c>
      <c r="AK248" s="157"/>
      <c r="AL248" s="157"/>
      <c r="AM248" s="158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9" t="s">
        <v>29</v>
      </c>
      <c r="AD271" s="159"/>
      <c r="AE271" s="159"/>
    </row>
    <row r="272" spans="2:31">
      <c r="H272" s="160" t="s">
        <v>28</v>
      </c>
      <c r="I272" s="160"/>
      <c r="J272" s="160"/>
      <c r="V272" s="17"/>
      <c r="AC272" s="159"/>
      <c r="AD272" s="159"/>
      <c r="AE272" s="159"/>
    </row>
    <row r="273" spans="2:41">
      <c r="H273" s="160"/>
      <c r="I273" s="160"/>
      <c r="J273" s="160"/>
      <c r="V273" s="17"/>
      <c r="AC273" s="159"/>
      <c r="AD273" s="159"/>
      <c r="AE273" s="15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61" t="s">
        <v>20</v>
      </c>
      <c r="F277" s="161"/>
      <c r="G277" s="161"/>
      <c r="H277" s="161"/>
      <c r="V277" s="17"/>
      <c r="X277" s="23" t="s">
        <v>282</v>
      </c>
      <c r="Y277" s="20">
        <f>IF(B277="PAGADO",0,C282)</f>
        <v>0</v>
      </c>
      <c r="AA277" s="161" t="s">
        <v>134</v>
      </c>
      <c r="AB277" s="161"/>
      <c r="AC277" s="161"/>
      <c r="AD277" s="161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62" t="str">
        <f>IF(C282&lt;0,"NO PAGAR","COBRAR")</f>
        <v>COBRAR</v>
      </c>
      <c r="C283" s="162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62" t="str">
        <f>IF(Y282&lt;0,"NO PAGAR","COBRAR")</f>
        <v>COBRAR</v>
      </c>
      <c r="Y283" s="162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4" t="s">
        <v>9</v>
      </c>
      <c r="C284" s="15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4" t="s">
        <v>9</v>
      </c>
      <c r="Y284" s="15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6" t="s">
        <v>7</v>
      </c>
      <c r="F293" s="157"/>
      <c r="G293" s="158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6" t="s">
        <v>7</v>
      </c>
      <c r="AB293" s="157"/>
      <c r="AC293" s="158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6" t="s">
        <v>7</v>
      </c>
      <c r="O295" s="157"/>
      <c r="P295" s="157"/>
      <c r="Q295" s="158"/>
      <c r="R295" s="18">
        <f>SUM(R279:R294)</f>
        <v>0</v>
      </c>
      <c r="S295" s="3"/>
      <c r="V295" s="17"/>
      <c r="X295" s="12"/>
      <c r="Y295" s="10"/>
      <c r="AJ295" s="156" t="s">
        <v>7</v>
      </c>
      <c r="AK295" s="157"/>
      <c r="AL295" s="157"/>
      <c r="AM295" s="158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60" t="s">
        <v>30</v>
      </c>
      <c r="I317" s="160"/>
      <c r="J317" s="160"/>
      <c r="V317" s="17"/>
      <c r="AA317" s="160" t="s">
        <v>31</v>
      </c>
      <c r="AB317" s="160"/>
      <c r="AC317" s="160"/>
    </row>
    <row r="318" spans="1:43">
      <c r="H318" s="160"/>
      <c r="I318" s="160"/>
      <c r="J318" s="160"/>
      <c r="V318" s="17"/>
      <c r="AA318" s="160"/>
      <c r="AB318" s="160"/>
      <c r="AC318" s="160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61" t="s">
        <v>20</v>
      </c>
      <c r="F322" s="161"/>
      <c r="G322" s="161"/>
      <c r="H322" s="161"/>
      <c r="V322" s="17"/>
      <c r="X322" s="23" t="s">
        <v>32</v>
      </c>
      <c r="Y322" s="20">
        <f>IF(B1108="PAGADO",0,C327)</f>
        <v>0</v>
      </c>
      <c r="AA322" s="161" t="s">
        <v>20</v>
      </c>
      <c r="AB322" s="161"/>
      <c r="AC322" s="161"/>
      <c r="AD322" s="161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63" t="str">
        <f>IF(Y327&lt;0,"NO PAGAR","COBRAR'")</f>
        <v>COBRAR'</v>
      </c>
      <c r="Y328" s="163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63" t="str">
        <f>IF(C327&lt;0,"NO PAGAR","COBRAR'")</f>
        <v>COBRAR'</v>
      </c>
      <c r="C329" s="163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4" t="s">
        <v>9</v>
      </c>
      <c r="C330" s="155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4" t="s">
        <v>9</v>
      </c>
      <c r="Y330" s="15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6" t="s">
        <v>7</v>
      </c>
      <c r="F338" s="157"/>
      <c r="G338" s="158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6" t="s">
        <v>7</v>
      </c>
      <c r="AB338" s="157"/>
      <c r="AC338" s="158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6" t="s">
        <v>7</v>
      </c>
      <c r="O340" s="157"/>
      <c r="P340" s="157"/>
      <c r="Q340" s="158"/>
      <c r="R340" s="18">
        <f>SUM(R324:R339)</f>
        <v>0</v>
      </c>
      <c r="S340" s="3"/>
      <c r="V340" s="17"/>
      <c r="X340" s="12"/>
      <c r="Y340" s="10"/>
      <c r="AJ340" s="156" t="s">
        <v>7</v>
      </c>
      <c r="AK340" s="157"/>
      <c r="AL340" s="157"/>
      <c r="AM340" s="158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9" t="s">
        <v>29</v>
      </c>
      <c r="AD364" s="159"/>
      <c r="AE364" s="159"/>
    </row>
    <row r="365" spans="8:31">
      <c r="H365" s="160" t="s">
        <v>28</v>
      </c>
      <c r="I365" s="160"/>
      <c r="J365" s="160"/>
      <c r="V365" s="17"/>
      <c r="AC365" s="159"/>
      <c r="AD365" s="159"/>
      <c r="AE365" s="159"/>
    </row>
    <row r="366" spans="8:31">
      <c r="H366" s="160"/>
      <c r="I366" s="160"/>
      <c r="J366" s="160"/>
      <c r="V366" s="17"/>
      <c r="AC366" s="159"/>
      <c r="AD366" s="159"/>
      <c r="AE366" s="15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61" t="s">
        <v>20</v>
      </c>
      <c r="F370" s="161"/>
      <c r="G370" s="161"/>
      <c r="H370" s="161"/>
      <c r="V370" s="17"/>
      <c r="X370" s="23" t="s">
        <v>32</v>
      </c>
      <c r="Y370" s="20">
        <f>IF(B370="PAGADO",0,C375)</f>
        <v>0</v>
      </c>
      <c r="AA370" s="161" t="s">
        <v>20</v>
      </c>
      <c r="AB370" s="161"/>
      <c r="AC370" s="161"/>
      <c r="AD370" s="161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62" t="str">
        <f>IF(C375&lt;0,"NO PAGAR","COBRAR")</f>
        <v>COBRAR</v>
      </c>
      <c r="C376" s="16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2" t="str">
        <f>IF(Y375&lt;0,"NO PAGAR","COBRAR")</f>
        <v>COBRAR</v>
      </c>
      <c r="Y376" s="16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4" t="s">
        <v>9</v>
      </c>
      <c r="C377" s="155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4" t="s">
        <v>9</v>
      </c>
      <c r="Y377" s="155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6" t="s">
        <v>7</v>
      </c>
      <c r="F386" s="157"/>
      <c r="G386" s="158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6" t="s">
        <v>7</v>
      </c>
      <c r="AB386" s="157"/>
      <c r="AC386" s="158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6" t="s">
        <v>7</v>
      </c>
      <c r="O388" s="157"/>
      <c r="P388" s="157"/>
      <c r="Q388" s="158"/>
      <c r="R388" s="18">
        <f>SUM(R372:R387)</f>
        <v>0</v>
      </c>
      <c r="S388" s="3"/>
      <c r="V388" s="17"/>
      <c r="X388" s="12"/>
      <c r="Y388" s="10"/>
      <c r="AJ388" s="156" t="s">
        <v>7</v>
      </c>
      <c r="AK388" s="157"/>
      <c r="AL388" s="157"/>
      <c r="AM388" s="158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60" t="s">
        <v>30</v>
      </c>
      <c r="I410" s="160"/>
      <c r="J410" s="160"/>
      <c r="V410" s="17"/>
      <c r="AA410" s="160" t="s">
        <v>31</v>
      </c>
      <c r="AB410" s="160"/>
      <c r="AC410" s="160"/>
    </row>
    <row r="411" spans="1:43">
      <c r="H411" s="160"/>
      <c r="I411" s="160"/>
      <c r="J411" s="160"/>
      <c r="V411" s="17"/>
      <c r="AA411" s="160"/>
      <c r="AB411" s="160"/>
      <c r="AC411" s="160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61" t="s">
        <v>20</v>
      </c>
      <c r="F415" s="161"/>
      <c r="G415" s="161"/>
      <c r="H415" s="161"/>
      <c r="V415" s="17"/>
      <c r="X415" s="23" t="s">
        <v>156</v>
      </c>
      <c r="Y415" s="20">
        <f>IF(B1201="PAGADO",0,C420)</f>
        <v>0</v>
      </c>
      <c r="AA415" s="161" t="s">
        <v>864</v>
      </c>
      <c r="AB415" s="161"/>
      <c r="AC415" s="161"/>
      <c r="AD415" s="161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3" t="str">
        <f>IF(Y420&lt;0,"NO PAGAR","COBRAR'")</f>
        <v>COBRAR'</v>
      </c>
      <c r="Y421" s="16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3" t="str">
        <f>IF(C420&lt;0,"NO PAGAR","COBRAR'")</f>
        <v>COBRAR'</v>
      </c>
      <c r="C422" s="16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4" t="s">
        <v>9</v>
      </c>
      <c r="C423" s="155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4" t="s">
        <v>9</v>
      </c>
      <c r="Y423" s="15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6" t="s">
        <v>7</v>
      </c>
      <c r="F431" s="157"/>
      <c r="G431" s="158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6" t="s">
        <v>7</v>
      </c>
      <c r="AB431" s="157"/>
      <c r="AC431" s="158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6" t="s">
        <v>7</v>
      </c>
      <c r="O433" s="157"/>
      <c r="P433" s="157"/>
      <c r="Q433" s="158"/>
      <c r="R433" s="18">
        <f>SUM(R417:R432)</f>
        <v>0</v>
      </c>
      <c r="S433" s="3"/>
      <c r="V433" s="17"/>
      <c r="X433" s="12"/>
      <c r="Y433" s="10"/>
      <c r="AJ433" s="156" t="s">
        <v>7</v>
      </c>
      <c r="AK433" s="157"/>
      <c r="AL433" s="157"/>
      <c r="AM433" s="158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9" t="s">
        <v>29</v>
      </c>
      <c r="AD454" s="159"/>
      <c r="AE454" s="159"/>
    </row>
    <row r="455" spans="2:41">
      <c r="H455" s="160" t="s">
        <v>28</v>
      </c>
      <c r="I455" s="160"/>
      <c r="J455" s="160"/>
      <c r="V455" s="17"/>
      <c r="AC455" s="159"/>
      <c r="AD455" s="159"/>
      <c r="AE455" s="159"/>
    </row>
    <row r="456" spans="2:41">
      <c r="H456" s="160"/>
      <c r="I456" s="160"/>
      <c r="J456" s="160"/>
      <c r="V456" s="17"/>
      <c r="AC456" s="159"/>
      <c r="AD456" s="159"/>
      <c r="AE456" s="15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61" t="s">
        <v>20</v>
      </c>
      <c r="F460" s="161"/>
      <c r="G460" s="161"/>
      <c r="H460" s="161"/>
      <c r="V460" s="17"/>
      <c r="X460" s="23" t="s">
        <v>32</v>
      </c>
      <c r="Y460" s="20">
        <f>IF(B460="PAGADO",0,C465)</f>
        <v>0</v>
      </c>
      <c r="AA460" s="161" t="s">
        <v>925</v>
      </c>
      <c r="AB460" s="161"/>
      <c r="AC460" s="161"/>
      <c r="AD460" s="161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926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62" t="str">
        <f>IF(C465&lt;0,"NO PAGAR","COBRAR")</f>
        <v>COBRAR</v>
      </c>
      <c r="C466" s="16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2" t="str">
        <f>IF(Y465&lt;0,"NO PAGAR","COBRAR")</f>
        <v>COBRAR</v>
      </c>
      <c r="Y466" s="16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4" t="s">
        <v>9</v>
      </c>
      <c r="C467" s="155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4" t="s">
        <v>9</v>
      </c>
      <c r="Y467" s="155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6" t="s">
        <v>7</v>
      </c>
      <c r="F476" s="157"/>
      <c r="G476" s="158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6" t="s">
        <v>7</v>
      </c>
      <c r="AB476" s="157"/>
      <c r="AC476" s="158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6" t="s">
        <v>7</v>
      </c>
      <c r="O478" s="157"/>
      <c r="P478" s="157"/>
      <c r="Q478" s="158"/>
      <c r="R478" s="18">
        <f>SUM(R462:R477)</f>
        <v>0</v>
      </c>
      <c r="S478" s="3"/>
      <c r="V478" s="17"/>
      <c r="X478" s="12"/>
      <c r="Y478" s="10"/>
      <c r="AJ478" s="156" t="s">
        <v>7</v>
      </c>
      <c r="AK478" s="157"/>
      <c r="AL478" s="157"/>
      <c r="AM478" s="158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60" t="s">
        <v>30</v>
      </c>
      <c r="I500" s="160"/>
      <c r="J500" s="160"/>
      <c r="V500" s="17"/>
      <c r="AA500" s="160" t="s">
        <v>31</v>
      </c>
      <c r="AB500" s="160"/>
      <c r="AC500" s="160"/>
    </row>
    <row r="501" spans="1:43">
      <c r="H501" s="160"/>
      <c r="I501" s="160"/>
      <c r="J501" s="160"/>
      <c r="V501" s="17"/>
      <c r="AA501" s="160"/>
      <c r="AB501" s="160"/>
      <c r="AC501" s="160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61" t="s">
        <v>566</v>
      </c>
      <c r="F505" s="161"/>
      <c r="G505" s="161"/>
      <c r="H505" s="161"/>
      <c r="V505" s="17"/>
      <c r="X505" s="23" t="s">
        <v>32</v>
      </c>
      <c r="Y505" s="20">
        <f>IF(B505="PAGADO",0,C510)</f>
        <v>0</v>
      </c>
      <c r="AA505" s="161" t="s">
        <v>20</v>
      </c>
      <c r="AB505" s="161"/>
      <c r="AC505" s="161"/>
      <c r="AD505" s="161"/>
    </row>
    <row r="506" spans="1:43">
      <c r="B506" s="1" t="s">
        <v>0</v>
      </c>
      <c r="C506" s="19">
        <f>H521</f>
        <v>550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45056</v>
      </c>
      <c r="F507" s="3" t="s">
        <v>401</v>
      </c>
      <c r="G507" s="3" t="s">
        <v>924</v>
      </c>
      <c r="H507" s="5">
        <v>550</v>
      </c>
      <c r="I507" t="s">
        <v>927</v>
      </c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550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550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3" t="str">
        <f>IF(Y510&lt;0,"NO PAGAR","COBRAR'")</f>
        <v>COBRAR'</v>
      </c>
      <c r="Y511" s="163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63" t="str">
        <f>IF(C510&lt;0,"NO PAGAR","COBRAR'")</f>
        <v>COBRAR'</v>
      </c>
      <c r="C512" s="163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4" t="s">
        <v>9</v>
      </c>
      <c r="C513" s="155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4" t="s">
        <v>9</v>
      </c>
      <c r="Y513" s="155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959</v>
      </c>
      <c r="C521" s="10"/>
      <c r="E521" s="156" t="s">
        <v>7</v>
      </c>
      <c r="F521" s="157"/>
      <c r="G521" s="158"/>
      <c r="H521" s="5">
        <f>SUM(H507:H520)</f>
        <v>550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6" t="s">
        <v>7</v>
      </c>
      <c r="AB521" s="157"/>
      <c r="AC521" s="158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6" t="s">
        <v>7</v>
      </c>
      <c r="O523" s="157"/>
      <c r="P523" s="157"/>
      <c r="Q523" s="158"/>
      <c r="R523" s="18">
        <f>SUM(R507:R522)</f>
        <v>0</v>
      </c>
      <c r="S523" s="3"/>
      <c r="V523" s="17"/>
      <c r="X523" s="12"/>
      <c r="Y523" s="10"/>
      <c r="AJ523" s="156" t="s">
        <v>7</v>
      </c>
      <c r="AK523" s="157"/>
      <c r="AL523" s="157"/>
      <c r="AM523" s="158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59" t="s">
        <v>29</v>
      </c>
      <c r="AD546" s="159"/>
      <c r="AE546" s="159"/>
    </row>
    <row r="547" spans="2:41">
      <c r="H547" s="160" t="s">
        <v>28</v>
      </c>
      <c r="I547" s="160"/>
      <c r="J547" s="160"/>
      <c r="V547" s="17"/>
      <c r="AC547" s="159"/>
      <c r="AD547" s="159"/>
      <c r="AE547" s="159"/>
    </row>
    <row r="548" spans="2:41">
      <c r="H548" s="160"/>
      <c r="I548" s="160"/>
      <c r="J548" s="160"/>
      <c r="V548" s="17"/>
      <c r="AC548" s="159"/>
      <c r="AD548" s="159"/>
      <c r="AE548" s="15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61" t="s">
        <v>20</v>
      </c>
      <c r="F552" s="161"/>
      <c r="G552" s="161"/>
      <c r="H552" s="161"/>
      <c r="V552" s="17"/>
      <c r="X552" s="23" t="s">
        <v>32</v>
      </c>
      <c r="Y552" s="20">
        <f>IF(B552="PAGADO",0,C557)</f>
        <v>0</v>
      </c>
      <c r="AA552" s="161" t="s">
        <v>20</v>
      </c>
      <c r="AB552" s="161"/>
      <c r="AC552" s="161"/>
      <c r="AD552" s="161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2" t="str">
        <f>IF(C557&lt;0,"NO PAGAR","COBRAR")</f>
        <v>COBRAR</v>
      </c>
      <c r="C558" s="16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2" t="str">
        <f>IF(Y557&lt;0,"NO PAGAR","COBRAR")</f>
        <v>COBRAR</v>
      </c>
      <c r="Y558" s="162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4" t="s">
        <v>9</v>
      </c>
      <c r="C559" s="155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4" t="s">
        <v>9</v>
      </c>
      <c r="Y559" s="155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56" t="s">
        <v>7</v>
      </c>
      <c r="F568" s="157"/>
      <c r="G568" s="158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56" t="s">
        <v>7</v>
      </c>
      <c r="AB568" s="157"/>
      <c r="AC568" s="158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56" t="s">
        <v>7</v>
      </c>
      <c r="O570" s="157"/>
      <c r="P570" s="157"/>
      <c r="Q570" s="158"/>
      <c r="R570" s="18">
        <f>SUM(R554:R569)</f>
        <v>0</v>
      </c>
      <c r="S570" s="3"/>
      <c r="V570" s="17"/>
      <c r="X570" s="12"/>
      <c r="Y570" s="10"/>
      <c r="AJ570" s="156" t="s">
        <v>7</v>
      </c>
      <c r="AK570" s="157"/>
      <c r="AL570" s="157"/>
      <c r="AM570" s="158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0" t="s">
        <v>30</v>
      </c>
      <c r="I592" s="160"/>
      <c r="J592" s="160"/>
      <c r="V592" s="17"/>
      <c r="AA592" s="160" t="s">
        <v>31</v>
      </c>
      <c r="AB592" s="160"/>
      <c r="AC592" s="160"/>
    </row>
    <row r="593" spans="2:41">
      <c r="H593" s="160"/>
      <c r="I593" s="160"/>
      <c r="J593" s="160"/>
      <c r="V593" s="17"/>
      <c r="AA593" s="160"/>
      <c r="AB593" s="160"/>
      <c r="AC593" s="160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61" t="s">
        <v>20</v>
      </c>
      <c r="F597" s="161"/>
      <c r="G597" s="161"/>
      <c r="H597" s="161"/>
      <c r="V597" s="17"/>
      <c r="X597" s="23" t="s">
        <v>32</v>
      </c>
      <c r="Y597" s="20">
        <f>IF(B1397="PAGADO",0,C602)</f>
        <v>0</v>
      </c>
      <c r="AA597" s="161" t="s">
        <v>20</v>
      </c>
      <c r="AB597" s="161"/>
      <c r="AC597" s="161"/>
      <c r="AD597" s="161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3" t="str">
        <f>IF(Y602&lt;0,"NO PAGAR","COBRAR'")</f>
        <v>COBRAR'</v>
      </c>
      <c r="Y603" s="16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3" t="str">
        <f>IF(C602&lt;0,"NO PAGAR","COBRAR'")</f>
        <v>COBRAR'</v>
      </c>
      <c r="C604" s="163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4" t="s">
        <v>9</v>
      </c>
      <c r="C605" s="155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4" t="s">
        <v>9</v>
      </c>
      <c r="Y605" s="155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56" t="s">
        <v>7</v>
      </c>
      <c r="F613" s="157"/>
      <c r="G613" s="158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56" t="s">
        <v>7</v>
      </c>
      <c r="AB613" s="157"/>
      <c r="AC613" s="158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56" t="s">
        <v>7</v>
      </c>
      <c r="O615" s="157"/>
      <c r="P615" s="157"/>
      <c r="Q615" s="158"/>
      <c r="R615" s="18">
        <f>SUM(R599:R614)</f>
        <v>0</v>
      </c>
      <c r="S615" s="3"/>
      <c r="V615" s="17"/>
      <c r="X615" s="12"/>
      <c r="Y615" s="10"/>
      <c r="AJ615" s="156" t="s">
        <v>7</v>
      </c>
      <c r="AK615" s="157"/>
      <c r="AL615" s="157"/>
      <c r="AM615" s="158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59" t="s">
        <v>29</v>
      </c>
      <c r="AD639" s="159"/>
      <c r="AE639" s="159"/>
    </row>
    <row r="640" spans="2:31">
      <c r="H640" s="160" t="s">
        <v>28</v>
      </c>
      <c r="I640" s="160"/>
      <c r="J640" s="160"/>
      <c r="V640" s="17"/>
      <c r="AC640" s="159"/>
      <c r="AD640" s="159"/>
      <c r="AE640" s="159"/>
    </row>
    <row r="641" spans="2:41">
      <c r="H641" s="160"/>
      <c r="I641" s="160"/>
      <c r="J641" s="160"/>
      <c r="V641" s="17"/>
      <c r="AC641" s="159"/>
      <c r="AD641" s="159"/>
      <c r="AE641" s="15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61" t="s">
        <v>20</v>
      </c>
      <c r="F645" s="161"/>
      <c r="G645" s="161"/>
      <c r="H645" s="161"/>
      <c r="V645" s="17"/>
      <c r="X645" s="23" t="s">
        <v>32</v>
      </c>
      <c r="Y645" s="20">
        <f>IF(B645="PAGADO",0,C650)</f>
        <v>0</v>
      </c>
      <c r="AA645" s="161" t="s">
        <v>20</v>
      </c>
      <c r="AB645" s="161"/>
      <c r="AC645" s="161"/>
      <c r="AD645" s="161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2" t="str">
        <f>IF(C650&lt;0,"NO PAGAR","COBRAR")</f>
        <v>COBRAR</v>
      </c>
      <c r="C651" s="16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2" t="str">
        <f>IF(Y650&lt;0,"NO PAGAR","COBRAR")</f>
        <v>COBRAR</v>
      </c>
      <c r="Y651" s="16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4" t="s">
        <v>9</v>
      </c>
      <c r="C652" s="155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4" t="s">
        <v>9</v>
      </c>
      <c r="Y652" s="155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56" t="s">
        <v>7</v>
      </c>
      <c r="F661" s="157"/>
      <c r="G661" s="158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56" t="s">
        <v>7</v>
      </c>
      <c r="AB661" s="157"/>
      <c r="AC661" s="158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56" t="s">
        <v>7</v>
      </c>
      <c r="O663" s="157"/>
      <c r="P663" s="157"/>
      <c r="Q663" s="158"/>
      <c r="R663" s="18">
        <f>SUM(R647:R662)</f>
        <v>0</v>
      </c>
      <c r="S663" s="3"/>
      <c r="V663" s="17"/>
      <c r="X663" s="12"/>
      <c r="Y663" s="10"/>
      <c r="AJ663" s="156" t="s">
        <v>7</v>
      </c>
      <c r="AK663" s="157"/>
      <c r="AL663" s="157"/>
      <c r="AM663" s="158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0" t="s">
        <v>30</v>
      </c>
      <c r="I685" s="160"/>
      <c r="J685" s="160"/>
      <c r="V685" s="17"/>
      <c r="AA685" s="160" t="s">
        <v>31</v>
      </c>
      <c r="AB685" s="160"/>
      <c r="AC685" s="160"/>
    </row>
    <row r="686" spans="1:43">
      <c r="H686" s="160"/>
      <c r="I686" s="160"/>
      <c r="J686" s="160"/>
      <c r="V686" s="17"/>
      <c r="AA686" s="160"/>
      <c r="AB686" s="160"/>
      <c r="AC686" s="160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0</v>
      </c>
      <c r="E690" s="161" t="s">
        <v>20</v>
      </c>
      <c r="F690" s="161"/>
      <c r="G690" s="161"/>
      <c r="H690" s="161"/>
      <c r="V690" s="17"/>
      <c r="X690" s="23" t="s">
        <v>32</v>
      </c>
      <c r="Y690" s="20">
        <f>IF(B1490="PAGADO",0,C695)</f>
        <v>0</v>
      </c>
      <c r="AA690" s="161" t="s">
        <v>20</v>
      </c>
      <c r="AB690" s="161"/>
      <c r="AC690" s="161"/>
      <c r="AD690" s="161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3" t="str">
        <f>IF(Y695&lt;0,"NO PAGAR","COBRAR'")</f>
        <v>COBRAR'</v>
      </c>
      <c r="Y696" s="163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3" t="str">
        <f>IF(C695&lt;0,"NO PAGAR","COBRAR'")</f>
        <v>COBRAR'</v>
      </c>
      <c r="C697" s="163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4" t="s">
        <v>9</v>
      </c>
      <c r="C698" s="155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4" t="s">
        <v>9</v>
      </c>
      <c r="Y698" s="155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56" t="s">
        <v>7</v>
      </c>
      <c r="F706" s="157"/>
      <c r="G706" s="158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56" t="s">
        <v>7</v>
      </c>
      <c r="AB706" s="157"/>
      <c r="AC706" s="158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56" t="s">
        <v>7</v>
      </c>
      <c r="O708" s="157"/>
      <c r="P708" s="157"/>
      <c r="Q708" s="158"/>
      <c r="R708" s="18">
        <f>SUM(R692:R707)</f>
        <v>0</v>
      </c>
      <c r="S708" s="3"/>
      <c r="V708" s="17"/>
      <c r="X708" s="12"/>
      <c r="Y708" s="10"/>
      <c r="AJ708" s="156" t="s">
        <v>7</v>
      </c>
      <c r="AK708" s="157"/>
      <c r="AL708" s="157"/>
      <c r="AM708" s="158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59" t="s">
        <v>29</v>
      </c>
      <c r="AD732" s="159"/>
      <c r="AE732" s="159"/>
    </row>
    <row r="733" spans="8:31">
      <c r="H733" s="160" t="s">
        <v>28</v>
      </c>
      <c r="I733" s="160"/>
      <c r="J733" s="160"/>
      <c r="V733" s="17"/>
      <c r="AC733" s="159"/>
      <c r="AD733" s="159"/>
      <c r="AE733" s="159"/>
    </row>
    <row r="734" spans="8:31">
      <c r="H734" s="160"/>
      <c r="I734" s="160"/>
      <c r="J734" s="160"/>
      <c r="V734" s="17"/>
      <c r="AC734" s="159"/>
      <c r="AD734" s="159"/>
      <c r="AE734" s="159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0</v>
      </c>
      <c r="E738" s="161" t="s">
        <v>20</v>
      </c>
      <c r="F738" s="161"/>
      <c r="G738" s="161"/>
      <c r="H738" s="161"/>
      <c r="V738" s="17"/>
      <c r="X738" s="23" t="s">
        <v>32</v>
      </c>
      <c r="Y738" s="20">
        <f>IF(B738="PAGADO",0,C743)</f>
        <v>0</v>
      </c>
      <c r="AA738" s="161" t="s">
        <v>20</v>
      </c>
      <c r="AB738" s="161"/>
      <c r="AC738" s="161"/>
      <c r="AD738" s="161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2" t="str">
        <f>IF(C743&lt;0,"NO PAGAR","COBRAR")</f>
        <v>COBRAR</v>
      </c>
      <c r="C744" s="162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2" t="str">
        <f>IF(Y743&lt;0,"NO PAGAR","COBRAR")</f>
        <v>COBRAR</v>
      </c>
      <c r="Y744" s="162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4" t="s">
        <v>9</v>
      </c>
      <c r="C745" s="155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4" t="s">
        <v>9</v>
      </c>
      <c r="Y745" s="155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56" t="s">
        <v>7</v>
      </c>
      <c r="F754" s="157"/>
      <c r="G754" s="158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56" t="s">
        <v>7</v>
      </c>
      <c r="AB754" s="157"/>
      <c r="AC754" s="158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56" t="s">
        <v>7</v>
      </c>
      <c r="O756" s="157"/>
      <c r="P756" s="157"/>
      <c r="Q756" s="158"/>
      <c r="R756" s="18">
        <f>SUM(R740:R755)</f>
        <v>0</v>
      </c>
      <c r="S756" s="3"/>
      <c r="V756" s="17"/>
      <c r="X756" s="12"/>
      <c r="Y756" s="10"/>
      <c r="AJ756" s="156" t="s">
        <v>7</v>
      </c>
      <c r="AK756" s="157"/>
      <c r="AL756" s="157"/>
      <c r="AM756" s="158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0" t="s">
        <v>30</v>
      </c>
      <c r="I778" s="160"/>
      <c r="J778" s="160"/>
      <c r="V778" s="17"/>
      <c r="AA778" s="160" t="s">
        <v>31</v>
      </c>
      <c r="AB778" s="160"/>
      <c r="AC778" s="160"/>
    </row>
    <row r="779" spans="1:43">
      <c r="H779" s="160"/>
      <c r="I779" s="160"/>
      <c r="J779" s="160"/>
      <c r="V779" s="17"/>
      <c r="AA779" s="160"/>
      <c r="AB779" s="160"/>
      <c r="AC779" s="160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0</v>
      </c>
      <c r="E783" s="161" t="s">
        <v>20</v>
      </c>
      <c r="F783" s="161"/>
      <c r="G783" s="161"/>
      <c r="H783" s="161"/>
      <c r="V783" s="17"/>
      <c r="X783" s="23" t="s">
        <v>32</v>
      </c>
      <c r="Y783" s="20">
        <f>IF(B1583="PAGADO",0,C788)</f>
        <v>0</v>
      </c>
      <c r="AA783" s="161" t="s">
        <v>20</v>
      </c>
      <c r="AB783" s="161"/>
      <c r="AC783" s="161"/>
      <c r="AD783" s="161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3" t="str">
        <f>IF(Y788&lt;0,"NO PAGAR","COBRAR'")</f>
        <v>COBRAR'</v>
      </c>
      <c r="Y789" s="163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3" t="str">
        <f>IF(C788&lt;0,"NO PAGAR","COBRAR'")</f>
        <v>COBRAR'</v>
      </c>
      <c r="C790" s="163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4" t="s">
        <v>9</v>
      </c>
      <c r="C791" s="155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4" t="s">
        <v>9</v>
      </c>
      <c r="Y791" s="155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56" t="s">
        <v>7</v>
      </c>
      <c r="F799" s="157"/>
      <c r="G799" s="158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56" t="s">
        <v>7</v>
      </c>
      <c r="AB799" s="157"/>
      <c r="AC799" s="158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56" t="s">
        <v>7</v>
      </c>
      <c r="O801" s="157"/>
      <c r="P801" s="157"/>
      <c r="Q801" s="158"/>
      <c r="R801" s="18">
        <f>SUM(R785:R800)</f>
        <v>0</v>
      </c>
      <c r="S801" s="3"/>
      <c r="V801" s="17"/>
      <c r="X801" s="12"/>
      <c r="Y801" s="10"/>
      <c r="AJ801" s="156" t="s">
        <v>7</v>
      </c>
      <c r="AK801" s="157"/>
      <c r="AL801" s="157"/>
      <c r="AM801" s="158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59" t="s">
        <v>29</v>
      </c>
      <c r="AD825" s="159"/>
      <c r="AE825" s="159"/>
    </row>
    <row r="826" spans="2:41">
      <c r="H826" s="160" t="s">
        <v>28</v>
      </c>
      <c r="I826" s="160"/>
      <c r="J826" s="160"/>
      <c r="V826" s="17"/>
      <c r="AC826" s="159"/>
      <c r="AD826" s="159"/>
      <c r="AE826" s="159"/>
    </row>
    <row r="827" spans="2:41">
      <c r="H827" s="160"/>
      <c r="I827" s="160"/>
      <c r="J827" s="160"/>
      <c r="V827" s="17"/>
      <c r="AC827" s="159"/>
      <c r="AD827" s="159"/>
      <c r="AE827" s="159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0</v>
      </c>
      <c r="E831" s="161" t="s">
        <v>20</v>
      </c>
      <c r="F831" s="161"/>
      <c r="G831" s="161"/>
      <c r="H831" s="161"/>
      <c r="V831" s="17"/>
      <c r="X831" s="23" t="s">
        <v>32</v>
      </c>
      <c r="Y831" s="20">
        <f>IF(B831="PAGADO",0,C836)</f>
        <v>0</v>
      </c>
      <c r="AA831" s="161" t="s">
        <v>20</v>
      </c>
      <c r="AB831" s="161"/>
      <c r="AC831" s="161"/>
      <c r="AD831" s="161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2" t="str">
        <f>IF(C836&lt;0,"NO PAGAR","COBRAR")</f>
        <v>COBRAR</v>
      </c>
      <c r="C837" s="16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2" t="str">
        <f>IF(Y836&lt;0,"NO PAGAR","COBRAR")</f>
        <v>COBRAR</v>
      </c>
      <c r="Y837" s="16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4" t="s">
        <v>9</v>
      </c>
      <c r="C838" s="155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4" t="s">
        <v>9</v>
      </c>
      <c r="Y838" s="155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56" t="s">
        <v>7</v>
      </c>
      <c r="F847" s="157"/>
      <c r="G847" s="158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56" t="s">
        <v>7</v>
      </c>
      <c r="AB847" s="157"/>
      <c r="AC847" s="158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56" t="s">
        <v>7</v>
      </c>
      <c r="O849" s="157"/>
      <c r="P849" s="157"/>
      <c r="Q849" s="158"/>
      <c r="R849" s="18">
        <f>SUM(R833:R848)</f>
        <v>0</v>
      </c>
      <c r="S849" s="3"/>
      <c r="V849" s="17"/>
      <c r="X849" s="12"/>
      <c r="Y849" s="10"/>
      <c r="AJ849" s="156" t="s">
        <v>7</v>
      </c>
      <c r="AK849" s="157"/>
      <c r="AL849" s="157"/>
      <c r="AM849" s="158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0" t="s">
        <v>30</v>
      </c>
      <c r="I871" s="160"/>
      <c r="J871" s="160"/>
      <c r="V871" s="17"/>
      <c r="AA871" s="160" t="s">
        <v>31</v>
      </c>
      <c r="AB871" s="160"/>
      <c r="AC871" s="160"/>
    </row>
    <row r="872" spans="1:43">
      <c r="H872" s="160"/>
      <c r="I872" s="160"/>
      <c r="J872" s="160"/>
      <c r="V872" s="17"/>
      <c r="AA872" s="160"/>
      <c r="AB872" s="160"/>
      <c r="AC872" s="160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0</v>
      </c>
      <c r="E876" s="161" t="s">
        <v>20</v>
      </c>
      <c r="F876" s="161"/>
      <c r="G876" s="161"/>
      <c r="H876" s="161"/>
      <c r="V876" s="17"/>
      <c r="X876" s="23" t="s">
        <v>32</v>
      </c>
      <c r="Y876" s="20">
        <f>IF(B1676="PAGADO",0,C881)</f>
        <v>0</v>
      </c>
      <c r="AA876" s="161" t="s">
        <v>20</v>
      </c>
      <c r="AB876" s="161"/>
      <c r="AC876" s="161"/>
      <c r="AD876" s="161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3" t="str">
        <f>IF(Y881&lt;0,"NO PAGAR","COBRAR'")</f>
        <v>COBRAR'</v>
      </c>
      <c r="Y882" s="163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3" t="str">
        <f>IF(C881&lt;0,"NO PAGAR","COBRAR'")</f>
        <v>COBRAR'</v>
      </c>
      <c r="C883" s="163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4" t="s">
        <v>9</v>
      </c>
      <c r="C884" s="155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4" t="s">
        <v>9</v>
      </c>
      <c r="Y884" s="155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56" t="s">
        <v>7</v>
      </c>
      <c r="F892" s="157"/>
      <c r="G892" s="158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56" t="s">
        <v>7</v>
      </c>
      <c r="AB892" s="157"/>
      <c r="AC892" s="158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56" t="s">
        <v>7</v>
      </c>
      <c r="O894" s="157"/>
      <c r="P894" s="157"/>
      <c r="Q894" s="158"/>
      <c r="R894" s="18">
        <f>SUM(R878:R893)</f>
        <v>0</v>
      </c>
      <c r="S894" s="3"/>
      <c r="V894" s="17"/>
      <c r="X894" s="12"/>
      <c r="Y894" s="10"/>
      <c r="AJ894" s="156" t="s">
        <v>7</v>
      </c>
      <c r="AK894" s="157"/>
      <c r="AL894" s="157"/>
      <c r="AM894" s="158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59" t="s">
        <v>29</v>
      </c>
      <c r="AD919" s="159"/>
      <c r="AE919" s="159"/>
    </row>
    <row r="920" spans="2:41">
      <c r="H920" s="160" t="s">
        <v>28</v>
      </c>
      <c r="I920" s="160"/>
      <c r="J920" s="160"/>
      <c r="V920" s="17"/>
      <c r="AC920" s="159"/>
      <c r="AD920" s="159"/>
      <c r="AE920" s="159"/>
    </row>
    <row r="921" spans="2:41">
      <c r="H921" s="160"/>
      <c r="I921" s="160"/>
      <c r="J921" s="160"/>
      <c r="V921" s="17"/>
      <c r="AC921" s="159"/>
      <c r="AD921" s="159"/>
      <c r="AE921" s="159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0</v>
      </c>
      <c r="E925" s="161" t="s">
        <v>20</v>
      </c>
      <c r="F925" s="161"/>
      <c r="G925" s="161"/>
      <c r="H925" s="161"/>
      <c r="V925" s="17"/>
      <c r="X925" s="23" t="s">
        <v>32</v>
      </c>
      <c r="Y925" s="20">
        <f>IF(B925="PAGADO",0,C930)</f>
        <v>0</v>
      </c>
      <c r="AA925" s="161" t="s">
        <v>20</v>
      </c>
      <c r="AB925" s="161"/>
      <c r="AC925" s="161"/>
      <c r="AD925" s="161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2" t="str">
        <f>IF(C930&lt;0,"NO PAGAR","COBRAR")</f>
        <v>COBRAR</v>
      </c>
      <c r="C931" s="16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2" t="str">
        <f>IF(Y930&lt;0,"NO PAGAR","COBRAR")</f>
        <v>COBRAR</v>
      </c>
      <c r="Y931" s="16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4" t="s">
        <v>9</v>
      </c>
      <c r="C932" s="155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4" t="s">
        <v>9</v>
      </c>
      <c r="Y932" s="155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56" t="s">
        <v>7</v>
      </c>
      <c r="F941" s="157"/>
      <c r="G941" s="158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56" t="s">
        <v>7</v>
      </c>
      <c r="AB941" s="157"/>
      <c r="AC941" s="158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56" t="s">
        <v>7</v>
      </c>
      <c r="O943" s="157"/>
      <c r="P943" s="157"/>
      <c r="Q943" s="158"/>
      <c r="R943" s="18">
        <f>SUM(R927:R942)</f>
        <v>0</v>
      </c>
      <c r="S943" s="3"/>
      <c r="V943" s="17"/>
      <c r="X943" s="12"/>
      <c r="Y943" s="10"/>
      <c r="AJ943" s="156" t="s">
        <v>7</v>
      </c>
      <c r="AK943" s="157"/>
      <c r="AL943" s="157"/>
      <c r="AM943" s="158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0" t="s">
        <v>30</v>
      </c>
      <c r="I965" s="160"/>
      <c r="J965" s="160"/>
      <c r="V965" s="17"/>
      <c r="AA965" s="160" t="s">
        <v>31</v>
      </c>
      <c r="AB965" s="160"/>
      <c r="AC965" s="160"/>
    </row>
    <row r="966" spans="1:43">
      <c r="H966" s="160"/>
      <c r="I966" s="160"/>
      <c r="J966" s="160"/>
      <c r="V966" s="17"/>
      <c r="AA966" s="160"/>
      <c r="AB966" s="160"/>
      <c r="AC966" s="160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0</v>
      </c>
      <c r="E970" s="161" t="s">
        <v>20</v>
      </c>
      <c r="F970" s="161"/>
      <c r="G970" s="161"/>
      <c r="H970" s="161"/>
      <c r="V970" s="17"/>
      <c r="X970" s="23" t="s">
        <v>32</v>
      </c>
      <c r="Y970" s="20">
        <f>IF(B1770="PAGADO",0,C975)</f>
        <v>0</v>
      </c>
      <c r="AA970" s="161" t="s">
        <v>20</v>
      </c>
      <c r="AB970" s="161"/>
      <c r="AC970" s="161"/>
      <c r="AD970" s="161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3" t="str">
        <f>IF(Y975&lt;0,"NO PAGAR","COBRAR'")</f>
        <v>COBRAR'</v>
      </c>
      <c r="Y976" s="163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3" t="str">
        <f>IF(C975&lt;0,"NO PAGAR","COBRAR'")</f>
        <v>COBRAR'</v>
      </c>
      <c r="C977" s="163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4" t="s">
        <v>9</v>
      </c>
      <c r="C978" s="155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4" t="s">
        <v>9</v>
      </c>
      <c r="Y978" s="155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56" t="s">
        <v>7</v>
      </c>
      <c r="F986" s="157"/>
      <c r="G986" s="158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56" t="s">
        <v>7</v>
      </c>
      <c r="AB986" s="157"/>
      <c r="AC986" s="158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56" t="s">
        <v>7</v>
      </c>
      <c r="O988" s="157"/>
      <c r="P988" s="157"/>
      <c r="Q988" s="158"/>
      <c r="R988" s="18">
        <f>SUM(R972:R987)</f>
        <v>0</v>
      </c>
      <c r="S988" s="3"/>
      <c r="V988" s="17"/>
      <c r="X988" s="12"/>
      <c r="Y988" s="10"/>
      <c r="AJ988" s="156" t="s">
        <v>7</v>
      </c>
      <c r="AK988" s="157"/>
      <c r="AL988" s="157"/>
      <c r="AM988" s="158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59" t="s">
        <v>29</v>
      </c>
      <c r="AD1012" s="159"/>
      <c r="AE1012" s="159"/>
    </row>
    <row r="1013" spans="2:41">
      <c r="H1013" s="160" t="s">
        <v>28</v>
      </c>
      <c r="I1013" s="160"/>
      <c r="J1013" s="160"/>
      <c r="V1013" s="17"/>
      <c r="AC1013" s="159"/>
      <c r="AD1013" s="159"/>
      <c r="AE1013" s="159"/>
    </row>
    <row r="1014" spans="2:41">
      <c r="H1014" s="160"/>
      <c r="I1014" s="160"/>
      <c r="J1014" s="160"/>
      <c r="V1014" s="17"/>
      <c r="AC1014" s="159"/>
      <c r="AD1014" s="159"/>
      <c r="AE1014" s="159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0</v>
      </c>
      <c r="E1018" s="161" t="s">
        <v>20</v>
      </c>
      <c r="F1018" s="161"/>
      <c r="G1018" s="161"/>
      <c r="H1018" s="161"/>
      <c r="V1018" s="17"/>
      <c r="X1018" s="23" t="s">
        <v>32</v>
      </c>
      <c r="Y1018" s="20">
        <f>IF(B1018="PAGADO",0,C1023)</f>
        <v>0</v>
      </c>
      <c r="AA1018" s="161" t="s">
        <v>20</v>
      </c>
      <c r="AB1018" s="161"/>
      <c r="AC1018" s="161"/>
      <c r="AD1018" s="161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2" t="str">
        <f>IF(C1023&lt;0,"NO PAGAR","COBRAR")</f>
        <v>COBRAR</v>
      </c>
      <c r="C1024" s="16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2" t="str">
        <f>IF(Y1023&lt;0,"NO PAGAR","COBRAR")</f>
        <v>COBRAR</v>
      </c>
      <c r="Y1024" s="16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4" t="s">
        <v>9</v>
      </c>
      <c r="C1025" s="155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4" t="s">
        <v>9</v>
      </c>
      <c r="Y1025" s="15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56" t="s">
        <v>7</v>
      </c>
      <c r="F1034" s="157"/>
      <c r="G1034" s="158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56" t="s">
        <v>7</v>
      </c>
      <c r="AB1034" s="157"/>
      <c r="AC1034" s="158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56" t="s">
        <v>7</v>
      </c>
      <c r="O1036" s="157"/>
      <c r="P1036" s="157"/>
      <c r="Q1036" s="158"/>
      <c r="R1036" s="18">
        <f>SUM(R1020:R1035)</f>
        <v>0</v>
      </c>
      <c r="S1036" s="3"/>
      <c r="V1036" s="17"/>
      <c r="X1036" s="12"/>
      <c r="Y1036" s="10"/>
      <c r="AJ1036" s="156" t="s">
        <v>7</v>
      </c>
      <c r="AK1036" s="157"/>
      <c r="AL1036" s="157"/>
      <c r="AM1036" s="158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0" t="s">
        <v>30</v>
      </c>
      <c r="I1058" s="160"/>
      <c r="J1058" s="160"/>
      <c r="V1058" s="17"/>
      <c r="AA1058" s="160" t="s">
        <v>31</v>
      </c>
      <c r="AB1058" s="160"/>
      <c r="AC1058" s="160"/>
    </row>
    <row r="1059" spans="2:41">
      <c r="H1059" s="160"/>
      <c r="I1059" s="160"/>
      <c r="J1059" s="160"/>
      <c r="V1059" s="17"/>
      <c r="AA1059" s="160"/>
      <c r="AB1059" s="160"/>
      <c r="AC1059" s="160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0</v>
      </c>
      <c r="E1063" s="161" t="s">
        <v>20</v>
      </c>
      <c r="F1063" s="161"/>
      <c r="G1063" s="161"/>
      <c r="H1063" s="161"/>
      <c r="V1063" s="17"/>
      <c r="X1063" s="23" t="s">
        <v>32</v>
      </c>
      <c r="Y1063" s="20">
        <f>IF(B1863="PAGADO",0,C1068)</f>
        <v>0</v>
      </c>
      <c r="AA1063" s="161" t="s">
        <v>20</v>
      </c>
      <c r="AB1063" s="161"/>
      <c r="AC1063" s="161"/>
      <c r="AD1063" s="161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3" t="str">
        <f>IF(Y1068&lt;0,"NO PAGAR","COBRAR'")</f>
        <v>COBRAR'</v>
      </c>
      <c r="Y1069" s="163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3" t="str">
        <f>IF(C1068&lt;0,"NO PAGAR","COBRAR'")</f>
        <v>COBRAR'</v>
      </c>
      <c r="C1070" s="163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4" t="s">
        <v>9</v>
      </c>
      <c r="C1071" s="155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4" t="s">
        <v>9</v>
      </c>
      <c r="Y1071" s="155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56" t="s">
        <v>7</v>
      </c>
      <c r="F1079" s="157"/>
      <c r="G1079" s="158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56" t="s">
        <v>7</v>
      </c>
      <c r="AB1079" s="157"/>
      <c r="AC1079" s="158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56" t="s">
        <v>7</v>
      </c>
      <c r="O1081" s="157"/>
      <c r="P1081" s="157"/>
      <c r="Q1081" s="158"/>
      <c r="R1081" s="18">
        <f>SUM(R1065:R1080)</f>
        <v>0</v>
      </c>
      <c r="S1081" s="3"/>
      <c r="V1081" s="17"/>
      <c r="X1081" s="12"/>
      <c r="Y1081" s="10"/>
      <c r="AJ1081" s="156" t="s">
        <v>7</v>
      </c>
      <c r="AK1081" s="157"/>
      <c r="AL1081" s="157"/>
      <c r="AM1081" s="158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8"/>
  <sheetViews>
    <sheetView topLeftCell="A499" zoomScaleNormal="100" workbookViewId="0">
      <selection activeCell="F510" sqref="F51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1" t="s">
        <v>20</v>
      </c>
      <c r="F8" s="161"/>
      <c r="G8" s="161"/>
      <c r="H8" s="161"/>
      <c r="V8" s="17"/>
      <c r="X8" s="23" t="s">
        <v>82</v>
      </c>
      <c r="Y8" s="20">
        <f>IF(B8="PAGADO",0,C13)</f>
        <v>0</v>
      </c>
      <c r="AA8" s="161" t="s">
        <v>62</v>
      </c>
      <c r="AB8" s="161"/>
      <c r="AC8" s="161"/>
      <c r="AD8" s="161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61" t="s">
        <v>206</v>
      </c>
      <c r="F53" s="161"/>
      <c r="G53" s="161"/>
      <c r="H53" s="161"/>
      <c r="V53" s="17"/>
      <c r="X53" s="23" t="s">
        <v>32</v>
      </c>
      <c r="Y53" s="20">
        <f>IF(B53="PAGADO",0,C58)</f>
        <v>0</v>
      </c>
      <c r="AA53" s="161" t="s">
        <v>20</v>
      </c>
      <c r="AB53" s="161"/>
      <c r="AC53" s="161"/>
      <c r="AD53" s="161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1"/>
      <c r="F106" s="161"/>
      <c r="G106" s="161"/>
      <c r="H106" s="161"/>
      <c r="V106" s="17"/>
      <c r="X106" s="23" t="s">
        <v>32</v>
      </c>
      <c r="Y106" s="20">
        <f>IF(B106="PAGADO",0,C111)</f>
        <v>0</v>
      </c>
      <c r="AA106" s="161" t="s">
        <v>20</v>
      </c>
      <c r="AB106" s="161"/>
      <c r="AC106" s="161"/>
      <c r="AD106" s="161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61" t="s">
        <v>345</v>
      </c>
      <c r="F151" s="161"/>
      <c r="G151" s="161"/>
      <c r="H151" s="161"/>
      <c r="V151" s="17"/>
      <c r="X151" s="23" t="s">
        <v>32</v>
      </c>
      <c r="Y151" s="20">
        <f>IF(B151="PAGADO",0,C156)</f>
        <v>0</v>
      </c>
      <c r="AA151" s="161" t="s">
        <v>20</v>
      </c>
      <c r="AB151" s="161"/>
      <c r="AC151" s="161"/>
      <c r="AD151" s="161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COBRAR'</v>
      </c>
      <c r="Y157" s="16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60" t="s">
        <v>28</v>
      </c>
      <c r="I186" s="160"/>
      <c r="J186" s="160"/>
      <c r="V186" s="17"/>
      <c r="AC186" s="159"/>
      <c r="AD186" s="159"/>
      <c r="AE186" s="159"/>
    </row>
    <row r="187" spans="2:41">
      <c r="H187" s="160"/>
      <c r="I187" s="160"/>
      <c r="J187" s="160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61" t="s">
        <v>311</v>
      </c>
      <c r="F191" s="161"/>
      <c r="G191" s="161"/>
      <c r="H191" s="161"/>
      <c r="V191" s="17"/>
      <c r="X191" s="23" t="s">
        <v>32</v>
      </c>
      <c r="Y191" s="20">
        <f>IF(B191="PAGADO",0,C196)</f>
        <v>0</v>
      </c>
      <c r="AA191" s="161" t="s">
        <v>20</v>
      </c>
      <c r="AB191" s="161"/>
      <c r="AC191" s="161"/>
      <c r="AD191" s="161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2" t="str">
        <f>IF(C196&lt;0,"NO PAGAR","COBRAR")</f>
        <v>COBRAR</v>
      </c>
      <c r="C197" s="162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62" t="str">
        <f>IF(Y196&lt;0,"NO PAGAR","COBRAR")</f>
        <v>COBRAR</v>
      </c>
      <c r="Y197" s="162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4" t="s">
        <v>9</v>
      </c>
      <c r="C198" s="155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4" t="s">
        <v>9</v>
      </c>
      <c r="Y198" s="155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6" t="s">
        <v>7</v>
      </c>
      <c r="F207" s="157"/>
      <c r="G207" s="158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6" t="s">
        <v>7</v>
      </c>
      <c r="AB207" s="157"/>
      <c r="AC207" s="158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6" t="s">
        <v>7</v>
      </c>
      <c r="O209" s="157"/>
      <c r="P209" s="157"/>
      <c r="Q209" s="158"/>
      <c r="R209" s="18">
        <f>SUM(R193:R208)</f>
        <v>0</v>
      </c>
      <c r="S209" s="3"/>
      <c r="V209" s="17"/>
      <c r="X209" s="12"/>
      <c r="Y209" s="10"/>
      <c r="AJ209" s="156" t="s">
        <v>7</v>
      </c>
      <c r="AK209" s="157"/>
      <c r="AL209" s="157"/>
      <c r="AM209" s="158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0" t="s">
        <v>30</v>
      </c>
      <c r="I231" s="160"/>
      <c r="J231" s="160"/>
      <c r="V231" s="17"/>
      <c r="AA231" s="160" t="s">
        <v>31</v>
      </c>
      <c r="AB231" s="160"/>
      <c r="AC231" s="160"/>
    </row>
    <row r="232" spans="1:43">
      <c r="H232" s="160"/>
      <c r="I232" s="160"/>
      <c r="J232" s="160"/>
      <c r="V232" s="17"/>
      <c r="AA232" s="160"/>
      <c r="AB232" s="160"/>
      <c r="AC232" s="160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61" t="s">
        <v>20</v>
      </c>
      <c r="F236" s="161"/>
      <c r="G236" s="161"/>
      <c r="H236" s="161"/>
      <c r="V236" s="17"/>
      <c r="X236" s="23" t="s">
        <v>82</v>
      </c>
      <c r="Y236" s="20">
        <f>IF(B1016="PAGADO",0,C241)</f>
        <v>0</v>
      </c>
      <c r="AA236" s="161" t="s">
        <v>253</v>
      </c>
      <c r="AB236" s="161"/>
      <c r="AC236" s="161"/>
      <c r="AD236" s="161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3" t="str">
        <f>IF(Y241&lt;0,"NO PAGAR","COBRAR'")</f>
        <v>COBRAR'</v>
      </c>
      <c r="Y242" s="163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63" t="str">
        <f>IF(C241&lt;0,"NO PAGAR","COBRAR'")</f>
        <v>COBRAR'</v>
      </c>
      <c r="C243" s="16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4" t="s">
        <v>9</v>
      </c>
      <c r="C244" s="155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4" t="s">
        <v>9</v>
      </c>
      <c r="Y244" s="155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6" t="s">
        <v>7</v>
      </c>
      <c r="F252" s="157"/>
      <c r="G252" s="158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6" t="s">
        <v>7</v>
      </c>
      <c r="AB252" s="157"/>
      <c r="AC252" s="158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6" t="s">
        <v>7</v>
      </c>
      <c r="O254" s="157"/>
      <c r="P254" s="157"/>
      <c r="Q254" s="158"/>
      <c r="R254" s="18">
        <f>SUM(R238:R253)</f>
        <v>0</v>
      </c>
      <c r="S254" s="3"/>
      <c r="V254" s="17"/>
      <c r="X254" s="12"/>
      <c r="Y254" s="10"/>
      <c r="AJ254" s="156" t="s">
        <v>7</v>
      </c>
      <c r="AK254" s="157"/>
      <c r="AL254" s="157"/>
      <c r="AM254" s="158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60" t="s">
        <v>28</v>
      </c>
      <c r="I278" s="160"/>
      <c r="J278" s="160"/>
      <c r="V278" s="17"/>
      <c r="AC278" s="159"/>
      <c r="AD278" s="159"/>
      <c r="AE278" s="159"/>
    </row>
    <row r="279" spans="2:41">
      <c r="H279" s="160"/>
      <c r="I279" s="160"/>
      <c r="J279" s="160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61" t="s">
        <v>20</v>
      </c>
      <c r="F283" s="161"/>
      <c r="G283" s="161"/>
      <c r="H283" s="161"/>
      <c r="V283" s="17"/>
      <c r="X283" s="23" t="s">
        <v>32</v>
      </c>
      <c r="Y283" s="20">
        <f>IF(B283="PAGADO",0,C288)</f>
        <v>0</v>
      </c>
      <c r="AA283" s="161" t="s">
        <v>20</v>
      </c>
      <c r="AB283" s="161"/>
      <c r="AC283" s="161"/>
      <c r="AD283" s="161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2" t="str">
        <f>IF(C288&lt;0,"NO PAGAR","COBRAR")</f>
        <v>COBRAR</v>
      </c>
      <c r="C289" s="162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2" t="str">
        <f>IF(Y288&lt;0,"NO PAGAR","COBRAR")</f>
        <v>COBRAR</v>
      </c>
      <c r="Y289" s="162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4" t="s">
        <v>9</v>
      </c>
      <c r="C290" s="155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4" t="s">
        <v>9</v>
      </c>
      <c r="Y290" s="155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6" t="s">
        <v>7</v>
      </c>
      <c r="F299" s="157"/>
      <c r="G299" s="158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6" t="s">
        <v>7</v>
      </c>
      <c r="AB299" s="157"/>
      <c r="AC299" s="158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6" t="s">
        <v>7</v>
      </c>
      <c r="O301" s="157"/>
      <c r="P301" s="157"/>
      <c r="Q301" s="158"/>
      <c r="R301" s="18">
        <f>SUM(R285:R300)</f>
        <v>0</v>
      </c>
      <c r="S301" s="3"/>
      <c r="V301" s="17"/>
      <c r="X301" s="12"/>
      <c r="Y301" s="10"/>
      <c r="AJ301" s="156" t="s">
        <v>7</v>
      </c>
      <c r="AK301" s="157"/>
      <c r="AL301" s="157"/>
      <c r="AM301" s="158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0" t="s">
        <v>30</v>
      </c>
      <c r="I323" s="160"/>
      <c r="J323" s="160"/>
      <c r="V323" s="17"/>
      <c r="AA323" s="160" t="s">
        <v>31</v>
      </c>
      <c r="AB323" s="160"/>
      <c r="AC323" s="160"/>
    </row>
    <row r="324" spans="1:43">
      <c r="H324" s="160"/>
      <c r="I324" s="160"/>
      <c r="J324" s="160"/>
      <c r="V324" s="17"/>
      <c r="AA324" s="160"/>
      <c r="AB324" s="160"/>
      <c r="AC324" s="160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61" t="s">
        <v>20</v>
      </c>
      <c r="F328" s="161"/>
      <c r="G328" s="161"/>
      <c r="H328" s="161"/>
      <c r="V328" s="17"/>
      <c r="X328" s="23" t="s">
        <v>82</v>
      </c>
      <c r="Y328" s="20">
        <f>IF(B1108="PAGADO",0,C333)</f>
        <v>0</v>
      </c>
      <c r="AA328" s="161" t="s">
        <v>701</v>
      </c>
      <c r="AB328" s="161"/>
      <c r="AC328" s="161"/>
      <c r="AD328" s="161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3" t="str">
        <f>IF(Y333&lt;0,"NO PAGAR","COBRAR'")</f>
        <v>COBRAR'</v>
      </c>
      <c r="Y334" s="163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63" t="str">
        <f>IF(C333&lt;0,"NO PAGAR","COBRAR'")</f>
        <v>COBRAR'</v>
      </c>
      <c r="C335" s="16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4" t="s">
        <v>9</v>
      </c>
      <c r="C336" s="155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4" t="s">
        <v>9</v>
      </c>
      <c r="Y336" s="155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6" t="s">
        <v>7</v>
      </c>
      <c r="F344" s="157"/>
      <c r="G344" s="158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6" t="s">
        <v>7</v>
      </c>
      <c r="AB344" s="157"/>
      <c r="AC344" s="158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6" t="s">
        <v>7</v>
      </c>
      <c r="O346" s="157"/>
      <c r="P346" s="157"/>
      <c r="Q346" s="158"/>
      <c r="R346" s="18">
        <f>SUM(R330:R345)</f>
        <v>0</v>
      </c>
      <c r="S346" s="3"/>
      <c r="V346" s="17"/>
      <c r="X346" s="12"/>
      <c r="Y346" s="10"/>
      <c r="AJ346" s="156" t="s">
        <v>7</v>
      </c>
      <c r="AK346" s="157"/>
      <c r="AL346" s="157"/>
      <c r="AM346" s="158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9" t="s">
        <v>29</v>
      </c>
      <c r="AD363" s="159"/>
      <c r="AE363" s="159"/>
    </row>
    <row r="364" spans="2:31">
      <c r="H364" s="160" t="s">
        <v>28</v>
      </c>
      <c r="I364" s="160"/>
      <c r="J364" s="160"/>
      <c r="V364" s="17"/>
      <c r="AC364" s="159"/>
      <c r="AD364" s="159"/>
      <c r="AE364" s="159"/>
    </row>
    <row r="365" spans="2:31">
      <c r="H365" s="160"/>
      <c r="I365" s="160"/>
      <c r="J365" s="160"/>
      <c r="V365" s="17"/>
      <c r="AC365" s="159"/>
      <c r="AD365" s="159"/>
      <c r="AE365" s="15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61" t="s">
        <v>20</v>
      </c>
      <c r="F369" s="161"/>
      <c r="G369" s="161"/>
      <c r="H369" s="161"/>
      <c r="V369" s="17"/>
      <c r="X369" s="23" t="s">
        <v>32</v>
      </c>
      <c r="Y369" s="20">
        <f>IF(B369="PAGADO",0,C374)</f>
        <v>0</v>
      </c>
      <c r="AA369" s="161" t="s">
        <v>20</v>
      </c>
      <c r="AB369" s="161"/>
      <c r="AC369" s="161"/>
      <c r="AD369" s="161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62" t="str">
        <f>IF(C374&lt;0,"NO PAGAR","COBRAR")</f>
        <v>COBRAR</v>
      </c>
      <c r="C375" s="162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62" t="str">
        <f>IF(Y374&lt;0,"NO PAGAR","COBRAR")</f>
        <v>COBRAR</v>
      </c>
      <c r="Y375" s="162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4" t="s">
        <v>9</v>
      </c>
      <c r="C376" s="15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4" t="s">
        <v>9</v>
      </c>
      <c r="Y376" s="15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6" t="s">
        <v>7</v>
      </c>
      <c r="F385" s="157"/>
      <c r="G385" s="158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6" t="s">
        <v>7</v>
      </c>
      <c r="AB385" s="157"/>
      <c r="AC385" s="158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6" t="s">
        <v>7</v>
      </c>
      <c r="O387" s="157"/>
      <c r="P387" s="157"/>
      <c r="Q387" s="158"/>
      <c r="R387" s="18">
        <f>SUM(R371:R386)</f>
        <v>0</v>
      </c>
      <c r="S387" s="3"/>
      <c r="V387" s="17"/>
      <c r="X387" s="12"/>
      <c r="Y387" s="10"/>
      <c r="AJ387" s="156" t="s">
        <v>7</v>
      </c>
      <c r="AK387" s="157"/>
      <c r="AL387" s="157"/>
      <c r="AM387" s="158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60" t="s">
        <v>30</v>
      </c>
      <c r="I409" s="160"/>
      <c r="J409" s="160"/>
      <c r="V409" s="17"/>
      <c r="AA409" s="160" t="s">
        <v>31</v>
      </c>
      <c r="AB409" s="160"/>
      <c r="AC409" s="160"/>
    </row>
    <row r="410" spans="1:43">
      <c r="H410" s="160"/>
      <c r="I410" s="160"/>
      <c r="J410" s="160"/>
      <c r="V410" s="17"/>
      <c r="AA410" s="160"/>
      <c r="AB410" s="160"/>
      <c r="AC410" s="160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61" t="s">
        <v>311</v>
      </c>
      <c r="F414" s="161"/>
      <c r="G414" s="161"/>
      <c r="H414" s="161"/>
      <c r="V414" s="17"/>
      <c r="X414" s="23" t="s">
        <v>32</v>
      </c>
      <c r="Y414" s="20">
        <f>IF(B414="PAGADO",0,C419)</f>
        <v>0</v>
      </c>
      <c r="AA414" s="161" t="s">
        <v>20</v>
      </c>
      <c r="AB414" s="161"/>
      <c r="AC414" s="161"/>
      <c r="AD414" s="161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63" t="str">
        <f>IF(Y419&lt;0,"NO PAGAR","COBRAR'")</f>
        <v>COBRAR'</v>
      </c>
      <c r="Y420" s="163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63" t="str">
        <f>IF(C419&lt;0,"NO PAGAR","COBRAR'")</f>
        <v>COBRAR'</v>
      </c>
      <c r="C421" s="163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4" t="s">
        <v>9</v>
      </c>
      <c r="C422" s="155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4" t="s">
        <v>9</v>
      </c>
      <c r="Y422" s="155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6" t="s">
        <v>7</v>
      </c>
      <c r="F430" s="157"/>
      <c r="G430" s="158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6" t="s">
        <v>7</v>
      </c>
      <c r="AB430" s="157"/>
      <c r="AC430" s="158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6" t="s">
        <v>7</v>
      </c>
      <c r="O432" s="157"/>
      <c r="P432" s="157"/>
      <c r="Q432" s="158"/>
      <c r="R432" s="18">
        <f>SUM(R416:R431)</f>
        <v>0</v>
      </c>
      <c r="S432" s="3"/>
      <c r="V432" s="17"/>
      <c r="X432" s="12"/>
      <c r="Y432" s="10"/>
      <c r="AJ432" s="156" t="s">
        <v>7</v>
      </c>
      <c r="AK432" s="157"/>
      <c r="AL432" s="157"/>
      <c r="AM432" s="158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9" t="s">
        <v>29</v>
      </c>
      <c r="AD453" s="159"/>
      <c r="AE453" s="159"/>
    </row>
    <row r="454" spans="2:41">
      <c r="H454" s="160" t="s">
        <v>28</v>
      </c>
      <c r="I454" s="160"/>
      <c r="J454" s="160"/>
      <c r="V454" s="17"/>
      <c r="AC454" s="159"/>
      <c r="AD454" s="159"/>
      <c r="AE454" s="159"/>
    </row>
    <row r="455" spans="2:41">
      <c r="H455" s="160"/>
      <c r="I455" s="160"/>
      <c r="J455" s="160"/>
      <c r="V455" s="17"/>
      <c r="AC455" s="159"/>
      <c r="AD455" s="159"/>
      <c r="AE455" s="15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61" t="s">
        <v>20</v>
      </c>
      <c r="F459" s="161"/>
      <c r="G459" s="161"/>
      <c r="H459" s="161"/>
      <c r="V459" s="17"/>
      <c r="X459" s="23" t="s">
        <v>32</v>
      </c>
      <c r="Y459" s="20">
        <f>IF(B459="PAGADO",0,C464)</f>
        <v>0</v>
      </c>
      <c r="AA459" s="161" t="s">
        <v>20</v>
      </c>
      <c r="AB459" s="161"/>
      <c r="AC459" s="161"/>
      <c r="AD459" s="161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62" t="str">
        <f>IF(C464&lt;0,"NO PAGAR","COBRAR")</f>
        <v>COBRAR</v>
      </c>
      <c r="C465" s="162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62" t="str">
        <f>IF(Y464&lt;0,"NO PAGAR","COBRAR")</f>
        <v>COBRAR</v>
      </c>
      <c r="Y465" s="162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4" t="s">
        <v>9</v>
      </c>
      <c r="C466" s="15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4" t="s">
        <v>9</v>
      </c>
      <c r="Y466" s="15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6" t="s">
        <v>7</v>
      </c>
      <c r="F475" s="157"/>
      <c r="G475" s="158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6" t="s">
        <v>7</v>
      </c>
      <c r="AB475" s="157"/>
      <c r="AC475" s="158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6" t="s">
        <v>7</v>
      </c>
      <c r="O477" s="157"/>
      <c r="P477" s="157"/>
      <c r="Q477" s="158"/>
      <c r="R477" s="18">
        <f>SUM(R461:R476)</f>
        <v>0</v>
      </c>
      <c r="S477" s="3"/>
      <c r="V477" s="17"/>
      <c r="X477" s="12"/>
      <c r="Y477" s="10"/>
      <c r="AJ477" s="156" t="s">
        <v>7</v>
      </c>
      <c r="AK477" s="157"/>
      <c r="AL477" s="157"/>
      <c r="AM477" s="158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60" t="s">
        <v>30</v>
      </c>
      <c r="I499" s="160"/>
      <c r="J499" s="160"/>
      <c r="V499" s="17"/>
      <c r="AA499" s="160" t="s">
        <v>31</v>
      </c>
      <c r="AB499" s="160"/>
      <c r="AC499" s="160"/>
    </row>
    <row r="500" spans="1:43">
      <c r="H500" s="160"/>
      <c r="I500" s="160"/>
      <c r="J500" s="160"/>
      <c r="V500" s="17"/>
      <c r="AA500" s="160"/>
      <c r="AB500" s="160"/>
      <c r="AC500" s="160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61" t="s">
        <v>253</v>
      </c>
      <c r="F504" s="161"/>
      <c r="G504" s="161"/>
      <c r="H504" s="161"/>
      <c r="V504" s="17"/>
      <c r="X504" s="23" t="s">
        <v>32</v>
      </c>
      <c r="Y504" s="20">
        <f>IF(B504="PAGADO",0,C509)</f>
        <v>0</v>
      </c>
      <c r="AA504" s="161" t="s">
        <v>20</v>
      </c>
      <c r="AB504" s="161"/>
      <c r="AC504" s="161"/>
      <c r="AD504" s="161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971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970</v>
      </c>
      <c r="H507" s="5">
        <v>10</v>
      </c>
      <c r="I507" t="s">
        <v>972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970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502</v>
      </c>
      <c r="G509" s="3" t="s">
        <v>99</v>
      </c>
      <c r="H509" s="5">
        <v>40</v>
      </c>
      <c r="I509" t="s">
        <v>973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974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63" t="str">
        <f>IF(Y509&lt;0,"NO PAGAR","COBRAR'")</f>
        <v>COBRAR'</v>
      </c>
      <c r="Y510" s="163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63" t="str">
        <f>IF(C509&lt;0,"NO PAGAR","COBRAR'")</f>
        <v>COBRAR'</v>
      </c>
      <c r="C511" s="163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4" t="s">
        <v>9</v>
      </c>
      <c r="C512" s="15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4" t="s">
        <v>9</v>
      </c>
      <c r="Y512" s="155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6" t="s">
        <v>7</v>
      </c>
      <c r="F520" s="157"/>
      <c r="G520" s="158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6" t="s">
        <v>7</v>
      </c>
      <c r="AB520" s="157"/>
      <c r="AC520" s="158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6" t="s">
        <v>7</v>
      </c>
      <c r="O522" s="157"/>
      <c r="P522" s="157"/>
      <c r="Q522" s="158"/>
      <c r="R522" s="18">
        <f>SUM(R506:R521)</f>
        <v>0</v>
      </c>
      <c r="S522" s="3"/>
      <c r="V522" s="17"/>
      <c r="X522" s="12"/>
      <c r="Y522" s="10"/>
      <c r="AJ522" s="156" t="s">
        <v>7</v>
      </c>
      <c r="AK522" s="157"/>
      <c r="AL522" s="157"/>
      <c r="AM522" s="158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59" t="s">
        <v>29</v>
      </c>
      <c r="AD546" s="159"/>
      <c r="AE546" s="159"/>
    </row>
    <row r="547" spans="2:41">
      <c r="H547" s="160" t="s">
        <v>28</v>
      </c>
      <c r="I547" s="160"/>
      <c r="J547" s="160"/>
      <c r="V547" s="17"/>
      <c r="AC547" s="159"/>
      <c r="AD547" s="159"/>
      <c r="AE547" s="159"/>
    </row>
    <row r="548" spans="2:41">
      <c r="H548" s="160"/>
      <c r="I548" s="160"/>
      <c r="J548" s="160"/>
      <c r="V548" s="17"/>
      <c r="AC548" s="159"/>
      <c r="AD548" s="159"/>
      <c r="AE548" s="15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61" t="s">
        <v>20</v>
      </c>
      <c r="F552" s="161"/>
      <c r="G552" s="161"/>
      <c r="H552" s="161"/>
      <c r="V552" s="17"/>
      <c r="X552" s="23" t="s">
        <v>32</v>
      </c>
      <c r="Y552" s="20">
        <f>IF(B552="PAGADO",0,C557)</f>
        <v>0</v>
      </c>
      <c r="AA552" s="161" t="s">
        <v>20</v>
      </c>
      <c r="AB552" s="161"/>
      <c r="AC552" s="161"/>
      <c r="AD552" s="161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2" t="str">
        <f>IF(C557&lt;0,"NO PAGAR","COBRAR")</f>
        <v>COBRAR</v>
      </c>
      <c r="C558" s="16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2" t="str">
        <f>IF(Y557&lt;0,"NO PAGAR","COBRAR")</f>
        <v>COBRAR</v>
      </c>
      <c r="Y558" s="162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4" t="s">
        <v>9</v>
      </c>
      <c r="C559" s="155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4" t="s">
        <v>9</v>
      </c>
      <c r="Y559" s="155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56" t="s">
        <v>7</v>
      </c>
      <c r="F568" s="157"/>
      <c r="G568" s="158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56" t="s">
        <v>7</v>
      </c>
      <c r="AB568" s="157"/>
      <c r="AC568" s="158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56" t="s">
        <v>7</v>
      </c>
      <c r="O570" s="157"/>
      <c r="P570" s="157"/>
      <c r="Q570" s="158"/>
      <c r="R570" s="18">
        <f>SUM(R554:R569)</f>
        <v>0</v>
      </c>
      <c r="S570" s="3"/>
      <c r="V570" s="17"/>
      <c r="X570" s="12"/>
      <c r="Y570" s="10"/>
      <c r="AJ570" s="156" t="s">
        <v>7</v>
      </c>
      <c r="AK570" s="157"/>
      <c r="AL570" s="157"/>
      <c r="AM570" s="158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0" t="s">
        <v>30</v>
      </c>
      <c r="I592" s="160"/>
      <c r="J592" s="160"/>
      <c r="V592" s="17"/>
      <c r="AA592" s="160" t="s">
        <v>31</v>
      </c>
      <c r="AB592" s="160"/>
      <c r="AC592" s="160"/>
    </row>
    <row r="593" spans="2:41">
      <c r="H593" s="160"/>
      <c r="I593" s="160"/>
      <c r="J593" s="160"/>
      <c r="V593" s="17"/>
      <c r="AA593" s="160"/>
      <c r="AB593" s="160"/>
      <c r="AC593" s="160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61" t="s">
        <v>20</v>
      </c>
      <c r="F597" s="161"/>
      <c r="G597" s="161"/>
      <c r="H597" s="161"/>
      <c r="V597" s="17"/>
      <c r="X597" s="23" t="s">
        <v>32</v>
      </c>
      <c r="Y597" s="20">
        <f>IF(B1397="PAGADO",0,C602)</f>
        <v>0</v>
      </c>
      <c r="AA597" s="161" t="s">
        <v>20</v>
      </c>
      <c r="AB597" s="161"/>
      <c r="AC597" s="161"/>
      <c r="AD597" s="161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3" t="str">
        <f>IF(Y602&lt;0,"NO PAGAR","COBRAR'")</f>
        <v>COBRAR'</v>
      </c>
      <c r="Y603" s="16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3" t="str">
        <f>IF(C602&lt;0,"NO PAGAR","COBRAR'")</f>
        <v>COBRAR'</v>
      </c>
      <c r="C604" s="163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4" t="s">
        <v>9</v>
      </c>
      <c r="C605" s="155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4" t="s">
        <v>9</v>
      </c>
      <c r="Y605" s="155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56" t="s">
        <v>7</v>
      </c>
      <c r="F613" s="157"/>
      <c r="G613" s="158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56" t="s">
        <v>7</v>
      </c>
      <c r="AB613" s="157"/>
      <c r="AC613" s="158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56" t="s">
        <v>7</v>
      </c>
      <c r="O615" s="157"/>
      <c r="P615" s="157"/>
      <c r="Q615" s="158"/>
      <c r="R615" s="18">
        <f>SUM(R599:R614)</f>
        <v>0</v>
      </c>
      <c r="S615" s="3"/>
      <c r="V615" s="17"/>
      <c r="X615" s="12"/>
      <c r="Y615" s="10"/>
      <c r="AJ615" s="156" t="s">
        <v>7</v>
      </c>
      <c r="AK615" s="157"/>
      <c r="AL615" s="157"/>
      <c r="AM615" s="158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59" t="s">
        <v>29</v>
      </c>
      <c r="AD639" s="159"/>
      <c r="AE639" s="159"/>
    </row>
    <row r="640" spans="2:31">
      <c r="H640" s="160" t="s">
        <v>28</v>
      </c>
      <c r="I640" s="160"/>
      <c r="J640" s="160"/>
      <c r="V640" s="17"/>
      <c r="AC640" s="159"/>
      <c r="AD640" s="159"/>
      <c r="AE640" s="159"/>
    </row>
    <row r="641" spans="2:41">
      <c r="H641" s="160"/>
      <c r="I641" s="160"/>
      <c r="J641" s="160"/>
      <c r="V641" s="17"/>
      <c r="AC641" s="159"/>
      <c r="AD641" s="159"/>
      <c r="AE641" s="15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61" t="s">
        <v>20</v>
      </c>
      <c r="F645" s="161"/>
      <c r="G645" s="161"/>
      <c r="H645" s="161"/>
      <c r="V645" s="17"/>
      <c r="X645" s="23" t="s">
        <v>32</v>
      </c>
      <c r="Y645" s="20">
        <f>IF(B645="PAGADO",0,C650)</f>
        <v>0</v>
      </c>
      <c r="AA645" s="161" t="s">
        <v>20</v>
      </c>
      <c r="AB645" s="161"/>
      <c r="AC645" s="161"/>
      <c r="AD645" s="161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2" t="str">
        <f>IF(C650&lt;0,"NO PAGAR","COBRAR")</f>
        <v>COBRAR</v>
      </c>
      <c r="C651" s="16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2" t="str">
        <f>IF(Y650&lt;0,"NO PAGAR","COBRAR")</f>
        <v>COBRAR</v>
      </c>
      <c r="Y651" s="16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4" t="s">
        <v>9</v>
      </c>
      <c r="C652" s="155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4" t="s">
        <v>9</v>
      </c>
      <c r="Y652" s="155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56" t="s">
        <v>7</v>
      </c>
      <c r="F661" s="157"/>
      <c r="G661" s="158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56" t="s">
        <v>7</v>
      </c>
      <c r="AB661" s="157"/>
      <c r="AC661" s="158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56" t="s">
        <v>7</v>
      </c>
      <c r="O663" s="157"/>
      <c r="P663" s="157"/>
      <c r="Q663" s="158"/>
      <c r="R663" s="18">
        <f>SUM(R647:R662)</f>
        <v>0</v>
      </c>
      <c r="S663" s="3"/>
      <c r="V663" s="17"/>
      <c r="X663" s="12"/>
      <c r="Y663" s="10"/>
      <c r="AJ663" s="156" t="s">
        <v>7</v>
      </c>
      <c r="AK663" s="157"/>
      <c r="AL663" s="157"/>
      <c r="AM663" s="158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0" t="s">
        <v>30</v>
      </c>
      <c r="I685" s="160"/>
      <c r="J685" s="160"/>
      <c r="V685" s="17"/>
      <c r="AA685" s="160" t="s">
        <v>31</v>
      </c>
      <c r="AB685" s="160"/>
      <c r="AC685" s="160"/>
    </row>
    <row r="686" spans="1:43">
      <c r="H686" s="160"/>
      <c r="I686" s="160"/>
      <c r="J686" s="160"/>
      <c r="V686" s="17"/>
      <c r="AA686" s="160"/>
      <c r="AB686" s="160"/>
      <c r="AC686" s="160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0</v>
      </c>
      <c r="E690" s="161" t="s">
        <v>20</v>
      </c>
      <c r="F690" s="161"/>
      <c r="G690" s="161"/>
      <c r="H690" s="161"/>
      <c r="V690" s="17"/>
      <c r="X690" s="23" t="s">
        <v>32</v>
      </c>
      <c r="Y690" s="20">
        <f>IF(B1490="PAGADO",0,C695)</f>
        <v>0</v>
      </c>
      <c r="AA690" s="161" t="s">
        <v>20</v>
      </c>
      <c r="AB690" s="161"/>
      <c r="AC690" s="161"/>
      <c r="AD690" s="161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3" t="str">
        <f>IF(Y695&lt;0,"NO PAGAR","COBRAR'")</f>
        <v>COBRAR'</v>
      </c>
      <c r="Y696" s="163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3" t="str">
        <f>IF(C695&lt;0,"NO PAGAR","COBRAR'")</f>
        <v>COBRAR'</v>
      </c>
      <c r="C697" s="163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4" t="s">
        <v>9</v>
      </c>
      <c r="C698" s="155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4" t="s">
        <v>9</v>
      </c>
      <c r="Y698" s="155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56" t="s">
        <v>7</v>
      </c>
      <c r="F706" s="157"/>
      <c r="G706" s="158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56" t="s">
        <v>7</v>
      </c>
      <c r="AB706" s="157"/>
      <c r="AC706" s="158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56" t="s">
        <v>7</v>
      </c>
      <c r="O708" s="157"/>
      <c r="P708" s="157"/>
      <c r="Q708" s="158"/>
      <c r="R708" s="18">
        <f>SUM(R692:R707)</f>
        <v>0</v>
      </c>
      <c r="S708" s="3"/>
      <c r="V708" s="17"/>
      <c r="X708" s="12"/>
      <c r="Y708" s="10"/>
      <c r="AJ708" s="156" t="s">
        <v>7</v>
      </c>
      <c r="AK708" s="157"/>
      <c r="AL708" s="157"/>
      <c r="AM708" s="158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59" t="s">
        <v>29</v>
      </c>
      <c r="AD732" s="159"/>
      <c r="AE732" s="159"/>
    </row>
    <row r="733" spans="8:31">
      <c r="H733" s="160" t="s">
        <v>28</v>
      </c>
      <c r="I733" s="160"/>
      <c r="J733" s="160"/>
      <c r="V733" s="17"/>
      <c r="AC733" s="159"/>
      <c r="AD733" s="159"/>
      <c r="AE733" s="159"/>
    </row>
    <row r="734" spans="8:31">
      <c r="H734" s="160"/>
      <c r="I734" s="160"/>
      <c r="J734" s="160"/>
      <c r="V734" s="17"/>
      <c r="AC734" s="159"/>
      <c r="AD734" s="159"/>
      <c r="AE734" s="159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0</v>
      </c>
      <c r="E738" s="161" t="s">
        <v>20</v>
      </c>
      <c r="F738" s="161"/>
      <c r="G738" s="161"/>
      <c r="H738" s="161"/>
      <c r="V738" s="17"/>
      <c r="X738" s="23" t="s">
        <v>32</v>
      </c>
      <c r="Y738" s="20">
        <f>IF(B738="PAGADO",0,C743)</f>
        <v>0</v>
      </c>
      <c r="AA738" s="161" t="s">
        <v>20</v>
      </c>
      <c r="AB738" s="161"/>
      <c r="AC738" s="161"/>
      <c r="AD738" s="161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2" t="str">
        <f>IF(C743&lt;0,"NO PAGAR","COBRAR")</f>
        <v>COBRAR</v>
      </c>
      <c r="C744" s="162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2" t="str">
        <f>IF(Y743&lt;0,"NO PAGAR","COBRAR")</f>
        <v>COBRAR</v>
      </c>
      <c r="Y744" s="162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4" t="s">
        <v>9</v>
      </c>
      <c r="C745" s="155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4" t="s">
        <v>9</v>
      </c>
      <c r="Y745" s="155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56" t="s">
        <v>7</v>
      </c>
      <c r="F754" s="157"/>
      <c r="G754" s="158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56" t="s">
        <v>7</v>
      </c>
      <c r="AB754" s="157"/>
      <c r="AC754" s="158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56" t="s">
        <v>7</v>
      </c>
      <c r="O756" s="157"/>
      <c r="P756" s="157"/>
      <c r="Q756" s="158"/>
      <c r="R756" s="18">
        <f>SUM(R740:R755)</f>
        <v>0</v>
      </c>
      <c r="S756" s="3"/>
      <c r="V756" s="17"/>
      <c r="X756" s="12"/>
      <c r="Y756" s="10"/>
      <c r="AJ756" s="156" t="s">
        <v>7</v>
      </c>
      <c r="AK756" s="157"/>
      <c r="AL756" s="157"/>
      <c r="AM756" s="158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0" t="s">
        <v>30</v>
      </c>
      <c r="I778" s="160"/>
      <c r="J778" s="160"/>
      <c r="V778" s="17"/>
      <c r="AA778" s="160" t="s">
        <v>31</v>
      </c>
      <c r="AB778" s="160"/>
      <c r="AC778" s="160"/>
    </row>
    <row r="779" spans="1:43">
      <c r="H779" s="160"/>
      <c r="I779" s="160"/>
      <c r="J779" s="160"/>
      <c r="V779" s="17"/>
      <c r="AA779" s="160"/>
      <c r="AB779" s="160"/>
      <c r="AC779" s="160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0</v>
      </c>
      <c r="E783" s="161" t="s">
        <v>20</v>
      </c>
      <c r="F783" s="161"/>
      <c r="G783" s="161"/>
      <c r="H783" s="161"/>
      <c r="V783" s="17"/>
      <c r="X783" s="23" t="s">
        <v>32</v>
      </c>
      <c r="Y783" s="20">
        <f>IF(B1583="PAGADO",0,C788)</f>
        <v>0</v>
      </c>
      <c r="AA783" s="161" t="s">
        <v>20</v>
      </c>
      <c r="AB783" s="161"/>
      <c r="AC783" s="161"/>
      <c r="AD783" s="161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3" t="str">
        <f>IF(Y788&lt;0,"NO PAGAR","COBRAR'")</f>
        <v>COBRAR'</v>
      </c>
      <c r="Y789" s="163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3" t="str">
        <f>IF(C788&lt;0,"NO PAGAR","COBRAR'")</f>
        <v>COBRAR'</v>
      </c>
      <c r="C790" s="163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4" t="s">
        <v>9</v>
      </c>
      <c r="C791" s="155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4" t="s">
        <v>9</v>
      </c>
      <c r="Y791" s="155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56" t="s">
        <v>7</v>
      </c>
      <c r="F799" s="157"/>
      <c r="G799" s="158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56" t="s">
        <v>7</v>
      </c>
      <c r="AB799" s="157"/>
      <c r="AC799" s="158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56" t="s">
        <v>7</v>
      </c>
      <c r="O801" s="157"/>
      <c r="P801" s="157"/>
      <c r="Q801" s="158"/>
      <c r="R801" s="18">
        <f>SUM(R785:R800)</f>
        <v>0</v>
      </c>
      <c r="S801" s="3"/>
      <c r="V801" s="17"/>
      <c r="X801" s="12"/>
      <c r="Y801" s="10"/>
      <c r="AJ801" s="156" t="s">
        <v>7</v>
      </c>
      <c r="AK801" s="157"/>
      <c r="AL801" s="157"/>
      <c r="AM801" s="158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59" t="s">
        <v>29</v>
      </c>
      <c r="AD825" s="159"/>
      <c r="AE825" s="159"/>
    </row>
    <row r="826" spans="2:41">
      <c r="H826" s="160" t="s">
        <v>28</v>
      </c>
      <c r="I826" s="160"/>
      <c r="J826" s="160"/>
      <c r="V826" s="17"/>
      <c r="AC826" s="159"/>
      <c r="AD826" s="159"/>
      <c r="AE826" s="159"/>
    </row>
    <row r="827" spans="2:41">
      <c r="H827" s="160"/>
      <c r="I827" s="160"/>
      <c r="J827" s="160"/>
      <c r="V827" s="17"/>
      <c r="AC827" s="159"/>
      <c r="AD827" s="159"/>
      <c r="AE827" s="159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0</v>
      </c>
      <c r="E831" s="161" t="s">
        <v>20</v>
      </c>
      <c r="F831" s="161"/>
      <c r="G831" s="161"/>
      <c r="H831" s="161"/>
      <c r="V831" s="17"/>
      <c r="X831" s="23" t="s">
        <v>32</v>
      </c>
      <c r="Y831" s="20">
        <f>IF(B831="PAGADO",0,C836)</f>
        <v>0</v>
      </c>
      <c r="AA831" s="161" t="s">
        <v>20</v>
      </c>
      <c r="AB831" s="161"/>
      <c r="AC831" s="161"/>
      <c r="AD831" s="161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2" t="str">
        <f>IF(C836&lt;0,"NO PAGAR","COBRAR")</f>
        <v>COBRAR</v>
      </c>
      <c r="C837" s="16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2" t="str">
        <f>IF(Y836&lt;0,"NO PAGAR","COBRAR")</f>
        <v>COBRAR</v>
      </c>
      <c r="Y837" s="16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4" t="s">
        <v>9</v>
      </c>
      <c r="C838" s="155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4" t="s">
        <v>9</v>
      </c>
      <c r="Y838" s="155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56" t="s">
        <v>7</v>
      </c>
      <c r="F847" s="157"/>
      <c r="G847" s="158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56" t="s">
        <v>7</v>
      </c>
      <c r="AB847" s="157"/>
      <c r="AC847" s="158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56" t="s">
        <v>7</v>
      </c>
      <c r="O849" s="157"/>
      <c r="P849" s="157"/>
      <c r="Q849" s="158"/>
      <c r="R849" s="18">
        <f>SUM(R833:R848)</f>
        <v>0</v>
      </c>
      <c r="S849" s="3"/>
      <c r="V849" s="17"/>
      <c r="X849" s="12"/>
      <c r="Y849" s="10"/>
      <c r="AJ849" s="156" t="s">
        <v>7</v>
      </c>
      <c r="AK849" s="157"/>
      <c r="AL849" s="157"/>
      <c r="AM849" s="158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0" t="s">
        <v>30</v>
      </c>
      <c r="I871" s="160"/>
      <c r="J871" s="160"/>
      <c r="V871" s="17"/>
      <c r="AA871" s="160" t="s">
        <v>31</v>
      </c>
      <c r="AB871" s="160"/>
      <c r="AC871" s="160"/>
    </row>
    <row r="872" spans="1:43">
      <c r="H872" s="160"/>
      <c r="I872" s="160"/>
      <c r="J872" s="160"/>
      <c r="V872" s="17"/>
      <c r="AA872" s="160"/>
      <c r="AB872" s="160"/>
      <c r="AC872" s="160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0</v>
      </c>
      <c r="E876" s="161" t="s">
        <v>20</v>
      </c>
      <c r="F876" s="161"/>
      <c r="G876" s="161"/>
      <c r="H876" s="161"/>
      <c r="V876" s="17"/>
      <c r="X876" s="23" t="s">
        <v>32</v>
      </c>
      <c r="Y876" s="20">
        <f>IF(B1676="PAGADO",0,C881)</f>
        <v>0</v>
      </c>
      <c r="AA876" s="161" t="s">
        <v>20</v>
      </c>
      <c r="AB876" s="161"/>
      <c r="AC876" s="161"/>
      <c r="AD876" s="161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3" t="str">
        <f>IF(Y881&lt;0,"NO PAGAR","COBRAR'")</f>
        <v>COBRAR'</v>
      </c>
      <c r="Y882" s="163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3" t="str">
        <f>IF(C881&lt;0,"NO PAGAR","COBRAR'")</f>
        <v>COBRAR'</v>
      </c>
      <c r="C883" s="163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4" t="s">
        <v>9</v>
      </c>
      <c r="C884" s="155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4" t="s">
        <v>9</v>
      </c>
      <c r="Y884" s="155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56" t="s">
        <v>7</v>
      </c>
      <c r="F892" s="157"/>
      <c r="G892" s="158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56" t="s">
        <v>7</v>
      </c>
      <c r="AB892" s="157"/>
      <c r="AC892" s="158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56" t="s">
        <v>7</v>
      </c>
      <c r="O894" s="157"/>
      <c r="P894" s="157"/>
      <c r="Q894" s="158"/>
      <c r="R894" s="18">
        <f>SUM(R878:R893)</f>
        <v>0</v>
      </c>
      <c r="S894" s="3"/>
      <c r="V894" s="17"/>
      <c r="X894" s="12"/>
      <c r="Y894" s="10"/>
      <c r="AJ894" s="156" t="s">
        <v>7</v>
      </c>
      <c r="AK894" s="157"/>
      <c r="AL894" s="157"/>
      <c r="AM894" s="158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59" t="s">
        <v>29</v>
      </c>
      <c r="AD919" s="159"/>
      <c r="AE919" s="159"/>
    </row>
    <row r="920" spans="2:41">
      <c r="H920" s="160" t="s">
        <v>28</v>
      </c>
      <c r="I920" s="160"/>
      <c r="J920" s="160"/>
      <c r="V920" s="17"/>
      <c r="AC920" s="159"/>
      <c r="AD920" s="159"/>
      <c r="AE920" s="159"/>
    </row>
    <row r="921" spans="2:41">
      <c r="H921" s="160"/>
      <c r="I921" s="160"/>
      <c r="J921" s="160"/>
      <c r="V921" s="17"/>
      <c r="AC921" s="159"/>
      <c r="AD921" s="159"/>
      <c r="AE921" s="159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0</v>
      </c>
      <c r="E925" s="161" t="s">
        <v>20</v>
      </c>
      <c r="F925" s="161"/>
      <c r="G925" s="161"/>
      <c r="H925" s="161"/>
      <c r="V925" s="17"/>
      <c r="X925" s="23" t="s">
        <v>32</v>
      </c>
      <c r="Y925" s="20">
        <f>IF(B925="PAGADO",0,C930)</f>
        <v>0</v>
      </c>
      <c r="AA925" s="161" t="s">
        <v>20</v>
      </c>
      <c r="AB925" s="161"/>
      <c r="AC925" s="161"/>
      <c r="AD925" s="161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2" t="str">
        <f>IF(C930&lt;0,"NO PAGAR","COBRAR")</f>
        <v>COBRAR</v>
      </c>
      <c r="C931" s="16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2" t="str">
        <f>IF(Y930&lt;0,"NO PAGAR","COBRAR")</f>
        <v>COBRAR</v>
      </c>
      <c r="Y931" s="16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4" t="s">
        <v>9</v>
      </c>
      <c r="C932" s="155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4" t="s">
        <v>9</v>
      </c>
      <c r="Y932" s="155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56" t="s">
        <v>7</v>
      </c>
      <c r="F941" s="157"/>
      <c r="G941" s="158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56" t="s">
        <v>7</v>
      </c>
      <c r="AB941" s="157"/>
      <c r="AC941" s="158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56" t="s">
        <v>7</v>
      </c>
      <c r="O943" s="157"/>
      <c r="P943" s="157"/>
      <c r="Q943" s="158"/>
      <c r="R943" s="18">
        <f>SUM(R927:R942)</f>
        <v>0</v>
      </c>
      <c r="S943" s="3"/>
      <c r="V943" s="17"/>
      <c r="X943" s="12"/>
      <c r="Y943" s="10"/>
      <c r="AJ943" s="156" t="s">
        <v>7</v>
      </c>
      <c r="AK943" s="157"/>
      <c r="AL943" s="157"/>
      <c r="AM943" s="158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0" t="s">
        <v>30</v>
      </c>
      <c r="I965" s="160"/>
      <c r="J965" s="160"/>
      <c r="V965" s="17"/>
      <c r="AA965" s="160" t="s">
        <v>31</v>
      </c>
      <c r="AB965" s="160"/>
      <c r="AC965" s="160"/>
    </row>
    <row r="966" spans="1:43">
      <c r="H966" s="160"/>
      <c r="I966" s="160"/>
      <c r="J966" s="160"/>
      <c r="V966" s="17"/>
      <c r="AA966" s="160"/>
      <c r="AB966" s="160"/>
      <c r="AC966" s="160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0</v>
      </c>
      <c r="E970" s="161" t="s">
        <v>20</v>
      </c>
      <c r="F970" s="161"/>
      <c r="G970" s="161"/>
      <c r="H970" s="161"/>
      <c r="V970" s="17"/>
      <c r="X970" s="23" t="s">
        <v>32</v>
      </c>
      <c r="Y970" s="20">
        <f>IF(B1770="PAGADO",0,C975)</f>
        <v>0</v>
      </c>
      <c r="AA970" s="161" t="s">
        <v>20</v>
      </c>
      <c r="AB970" s="161"/>
      <c r="AC970" s="161"/>
      <c r="AD970" s="161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3" t="str">
        <f>IF(Y975&lt;0,"NO PAGAR","COBRAR'")</f>
        <v>COBRAR'</v>
      </c>
      <c r="Y976" s="163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3" t="str">
        <f>IF(C975&lt;0,"NO PAGAR","COBRAR'")</f>
        <v>COBRAR'</v>
      </c>
      <c r="C977" s="163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4" t="s">
        <v>9</v>
      </c>
      <c r="C978" s="155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4" t="s">
        <v>9</v>
      </c>
      <c r="Y978" s="155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56" t="s">
        <v>7</v>
      </c>
      <c r="F986" s="157"/>
      <c r="G986" s="158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56" t="s">
        <v>7</v>
      </c>
      <c r="AB986" s="157"/>
      <c r="AC986" s="158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56" t="s">
        <v>7</v>
      </c>
      <c r="O988" s="157"/>
      <c r="P988" s="157"/>
      <c r="Q988" s="158"/>
      <c r="R988" s="18">
        <f>SUM(R972:R987)</f>
        <v>0</v>
      </c>
      <c r="S988" s="3"/>
      <c r="V988" s="17"/>
      <c r="X988" s="12"/>
      <c r="Y988" s="10"/>
      <c r="AJ988" s="156" t="s">
        <v>7</v>
      </c>
      <c r="AK988" s="157"/>
      <c r="AL988" s="157"/>
      <c r="AM988" s="158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59" t="s">
        <v>29</v>
      </c>
      <c r="AD1012" s="159"/>
      <c r="AE1012" s="159"/>
    </row>
    <row r="1013" spans="2:41">
      <c r="H1013" s="160" t="s">
        <v>28</v>
      </c>
      <c r="I1013" s="160"/>
      <c r="J1013" s="160"/>
      <c r="V1013" s="17"/>
      <c r="AC1013" s="159"/>
      <c r="AD1013" s="159"/>
      <c r="AE1013" s="159"/>
    </row>
    <row r="1014" spans="2:41">
      <c r="H1014" s="160"/>
      <c r="I1014" s="160"/>
      <c r="J1014" s="160"/>
      <c r="V1014" s="17"/>
      <c r="AC1014" s="159"/>
      <c r="AD1014" s="159"/>
      <c r="AE1014" s="159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0</v>
      </c>
      <c r="E1018" s="161" t="s">
        <v>20</v>
      </c>
      <c r="F1018" s="161"/>
      <c r="G1018" s="161"/>
      <c r="H1018" s="161"/>
      <c r="V1018" s="17"/>
      <c r="X1018" s="23" t="s">
        <v>32</v>
      </c>
      <c r="Y1018" s="20">
        <f>IF(B1018="PAGADO",0,C1023)</f>
        <v>0</v>
      </c>
      <c r="AA1018" s="161" t="s">
        <v>20</v>
      </c>
      <c r="AB1018" s="161"/>
      <c r="AC1018" s="161"/>
      <c r="AD1018" s="161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2" t="str">
        <f>IF(C1023&lt;0,"NO PAGAR","COBRAR")</f>
        <v>COBRAR</v>
      </c>
      <c r="C1024" s="16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2" t="str">
        <f>IF(Y1023&lt;0,"NO PAGAR","COBRAR")</f>
        <v>COBRAR</v>
      </c>
      <c r="Y1024" s="16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4" t="s">
        <v>9</v>
      </c>
      <c r="C1025" s="155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4" t="s">
        <v>9</v>
      </c>
      <c r="Y1025" s="15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56" t="s">
        <v>7</v>
      </c>
      <c r="F1034" s="157"/>
      <c r="G1034" s="158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56" t="s">
        <v>7</v>
      </c>
      <c r="AB1034" s="157"/>
      <c r="AC1034" s="158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56" t="s">
        <v>7</v>
      </c>
      <c r="O1036" s="157"/>
      <c r="P1036" s="157"/>
      <c r="Q1036" s="158"/>
      <c r="R1036" s="18">
        <f>SUM(R1020:R1035)</f>
        <v>0</v>
      </c>
      <c r="S1036" s="3"/>
      <c r="V1036" s="17"/>
      <c r="X1036" s="12"/>
      <c r="Y1036" s="10"/>
      <c r="AJ1036" s="156" t="s">
        <v>7</v>
      </c>
      <c r="AK1036" s="157"/>
      <c r="AL1036" s="157"/>
      <c r="AM1036" s="158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0" t="s">
        <v>30</v>
      </c>
      <c r="I1058" s="160"/>
      <c r="J1058" s="160"/>
      <c r="V1058" s="17"/>
      <c r="AA1058" s="160" t="s">
        <v>31</v>
      </c>
      <c r="AB1058" s="160"/>
      <c r="AC1058" s="160"/>
    </row>
    <row r="1059" spans="2:41">
      <c r="H1059" s="160"/>
      <c r="I1059" s="160"/>
      <c r="J1059" s="160"/>
      <c r="V1059" s="17"/>
      <c r="AA1059" s="160"/>
      <c r="AB1059" s="160"/>
      <c r="AC1059" s="160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0</v>
      </c>
      <c r="E1063" s="161" t="s">
        <v>20</v>
      </c>
      <c r="F1063" s="161"/>
      <c r="G1063" s="161"/>
      <c r="H1063" s="161"/>
      <c r="V1063" s="17"/>
      <c r="X1063" s="23" t="s">
        <v>32</v>
      </c>
      <c r="Y1063" s="20">
        <f>IF(B1863="PAGADO",0,C1068)</f>
        <v>0</v>
      </c>
      <c r="AA1063" s="161" t="s">
        <v>20</v>
      </c>
      <c r="AB1063" s="161"/>
      <c r="AC1063" s="161"/>
      <c r="AD1063" s="161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3" t="str">
        <f>IF(Y1068&lt;0,"NO PAGAR","COBRAR'")</f>
        <v>COBRAR'</v>
      </c>
      <c r="Y1069" s="163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3" t="str">
        <f>IF(C1068&lt;0,"NO PAGAR","COBRAR'")</f>
        <v>COBRAR'</v>
      </c>
      <c r="C1070" s="163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4" t="s">
        <v>9</v>
      </c>
      <c r="C1071" s="155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4" t="s">
        <v>9</v>
      </c>
      <c r="Y1071" s="155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56" t="s">
        <v>7</v>
      </c>
      <c r="F1079" s="157"/>
      <c r="G1079" s="158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56" t="s">
        <v>7</v>
      </c>
      <c r="AB1079" s="157"/>
      <c r="AC1079" s="158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56" t="s">
        <v>7</v>
      </c>
      <c r="O1081" s="157"/>
      <c r="P1081" s="157"/>
      <c r="Q1081" s="158"/>
      <c r="R1081" s="18">
        <f>SUM(R1065:R1080)</f>
        <v>0</v>
      </c>
      <c r="S1081" s="3"/>
      <c r="V1081" s="17"/>
      <c r="X1081" s="12"/>
      <c r="Y1081" s="10"/>
      <c r="AJ1081" s="156" t="s">
        <v>7</v>
      </c>
      <c r="AK1081" s="157"/>
      <c r="AL1081" s="157"/>
      <c r="AM1081" s="158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9" t="s">
        <v>76</v>
      </c>
      <c r="C1" s="179"/>
      <c r="D1" s="179"/>
      <c r="E1" s="179"/>
      <c r="F1" s="179"/>
      <c r="G1" s="179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67" t="s">
        <v>7</v>
      </c>
      <c r="C17" s="169"/>
      <c r="D17" s="26">
        <f>SUM(D3:D16)</f>
        <v>1178</v>
      </c>
      <c r="E17" s="27"/>
      <c r="F17" s="3"/>
      <c r="G17" s="3"/>
    </row>
    <row r="22" spans="2:7">
      <c r="B22" s="179" t="s">
        <v>23</v>
      </c>
      <c r="C22" s="179"/>
      <c r="D22" s="179"/>
      <c r="E22" s="179"/>
      <c r="F22" s="179"/>
      <c r="G22" s="179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67" t="s">
        <v>7</v>
      </c>
      <c r="C38" s="169"/>
      <c r="D38" s="26">
        <f>SUM(D24:D37)</f>
        <v>1123.0900000000001</v>
      </c>
      <c r="E38" s="27"/>
      <c r="F38" s="3"/>
      <c r="G38" s="3"/>
    </row>
    <row r="41" spans="2:7">
      <c r="B41" s="179" t="s">
        <v>23</v>
      </c>
      <c r="C41" s="179"/>
      <c r="D41" s="179"/>
      <c r="E41" s="179"/>
      <c r="F41" s="179"/>
      <c r="G41" s="179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67" t="s">
        <v>7</v>
      </c>
      <c r="C56" s="169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67" t="s">
        <v>7</v>
      </c>
      <c r="C79" s="169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67" t="s">
        <v>7</v>
      </c>
      <c r="C96" s="169"/>
      <c r="D96" s="26">
        <f>SUM(D83:D95)</f>
        <v>565</v>
      </c>
      <c r="E96" s="27"/>
      <c r="F96" s="3"/>
    </row>
    <row r="99" spans="2:9">
      <c r="B99" s="179" t="s">
        <v>762</v>
      </c>
      <c r="C99" s="179"/>
      <c r="D99" s="179"/>
      <c r="E99" s="179"/>
      <c r="F99" s="179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67" t="s">
        <v>7</v>
      </c>
      <c r="C114" s="169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67" t="s">
        <v>7</v>
      </c>
      <c r="C132" s="169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85" t="s">
        <v>55</v>
      </c>
      <c r="AE1" s="180"/>
      <c r="AF1" s="180"/>
      <c r="AG1" s="180"/>
      <c r="AH1" s="180"/>
      <c r="AI1" s="180"/>
      <c r="AJ1" s="180"/>
      <c r="AK1" s="180"/>
      <c r="AL1" s="186"/>
      <c r="AN1" s="185" t="s">
        <v>55</v>
      </c>
      <c r="AO1" s="180"/>
      <c r="AP1" s="180"/>
      <c r="AQ1" s="180"/>
      <c r="AR1" s="180"/>
      <c r="AS1" s="180"/>
      <c r="AT1" s="180"/>
      <c r="AU1" s="180"/>
      <c r="AV1" s="186"/>
    </row>
    <row r="2" spans="1:48" ht="21">
      <c r="AD2" s="187" t="s">
        <v>39</v>
      </c>
      <c r="AE2" s="181"/>
      <c r="AF2" s="181"/>
      <c r="AG2" s="181"/>
      <c r="AH2" s="181"/>
      <c r="AI2" s="181"/>
      <c r="AJ2" s="181"/>
      <c r="AK2" s="181"/>
      <c r="AL2" s="188"/>
      <c r="AN2" s="187" t="s">
        <v>39</v>
      </c>
      <c r="AO2" s="181"/>
      <c r="AP2" s="181"/>
      <c r="AQ2" s="181"/>
      <c r="AR2" s="181"/>
      <c r="AS2" s="181"/>
      <c r="AT2" s="181"/>
      <c r="AU2" s="181"/>
      <c r="AV2" s="188"/>
    </row>
    <row r="3" spans="1:48" ht="26.25">
      <c r="A3" s="185" t="s">
        <v>55</v>
      </c>
      <c r="B3" s="180"/>
      <c r="C3" s="180"/>
      <c r="D3" s="180"/>
      <c r="E3" s="180"/>
      <c r="F3" s="180"/>
      <c r="G3" s="180"/>
      <c r="H3" s="180"/>
      <c r="I3" s="186"/>
      <c r="K3" s="185" t="s">
        <v>55</v>
      </c>
      <c r="L3" s="180"/>
      <c r="M3" s="180"/>
      <c r="N3" s="180"/>
      <c r="O3" s="180"/>
      <c r="P3" s="180"/>
      <c r="Q3" s="180"/>
      <c r="R3" s="180"/>
      <c r="S3" s="186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7" t="s">
        <v>39</v>
      </c>
      <c r="B4" s="181"/>
      <c r="C4" s="181"/>
      <c r="D4" s="181"/>
      <c r="E4" s="181"/>
      <c r="F4" s="181"/>
      <c r="G4" s="181"/>
      <c r="H4" s="181"/>
      <c r="I4" s="188"/>
      <c r="K4" s="187" t="s">
        <v>39</v>
      </c>
      <c r="L4" s="181"/>
      <c r="M4" s="181"/>
      <c r="N4" s="181"/>
      <c r="O4" s="181"/>
      <c r="P4" s="181"/>
      <c r="Q4" s="181"/>
      <c r="R4" s="181"/>
      <c r="S4" s="188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82" t="s">
        <v>41</v>
      </c>
      <c r="AF8" s="182"/>
      <c r="AG8" s="182"/>
      <c r="AI8" s="182" t="s">
        <v>42</v>
      </c>
      <c r="AJ8" s="182"/>
      <c r="AK8" s="182"/>
      <c r="AL8" s="34"/>
      <c r="AN8" s="29"/>
      <c r="AO8" s="182" t="s">
        <v>41</v>
      </c>
      <c r="AP8" s="182"/>
      <c r="AQ8" s="182"/>
      <c r="AS8" s="182" t="s">
        <v>42</v>
      </c>
      <c r="AT8" s="182"/>
      <c r="AU8" s="182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82" t="s">
        <v>41</v>
      </c>
      <c r="C10" s="182"/>
      <c r="D10" s="182"/>
      <c r="F10" s="182" t="s">
        <v>42</v>
      </c>
      <c r="G10" s="182"/>
      <c r="H10" s="182"/>
      <c r="I10" s="34"/>
      <c r="K10" s="29"/>
      <c r="L10" s="182" t="s">
        <v>41</v>
      </c>
      <c r="M10" s="182"/>
      <c r="N10" s="182"/>
      <c r="P10" s="182" t="s">
        <v>42</v>
      </c>
      <c r="Q10" s="182"/>
      <c r="R10" s="182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4">
        <f>AG14-AK14</f>
        <v>520.00621866666677</v>
      </c>
      <c r="AL15" s="30"/>
      <c r="AN15" s="29"/>
      <c r="AR15" s="184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4"/>
      <c r="AL16" s="30"/>
      <c r="AN16" s="29"/>
      <c r="AR16" s="184"/>
      <c r="AV16" s="30"/>
    </row>
    <row r="17" spans="1:48" ht="15" customHeight="1">
      <c r="A17" s="29"/>
      <c r="E17" s="184">
        <f>D16-H16</f>
        <v>536.97475599999996</v>
      </c>
      <c r="I17" s="30"/>
      <c r="K17" s="29"/>
      <c r="O17" s="184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4"/>
      <c r="I18" s="30"/>
      <c r="K18" s="29"/>
      <c r="O18" s="184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83" t="s">
        <v>53</v>
      </c>
      <c r="AF21" s="183"/>
      <c r="AG21" s="183"/>
      <c r="AI21" s="183" t="s">
        <v>54</v>
      </c>
      <c r="AJ21" s="183"/>
      <c r="AK21" s="183"/>
      <c r="AL21" s="36"/>
      <c r="AN21" s="29"/>
      <c r="AO21" s="183" t="s">
        <v>53</v>
      </c>
      <c r="AP21" s="183"/>
      <c r="AQ21" s="183"/>
      <c r="AS21" s="183" t="s">
        <v>54</v>
      </c>
      <c r="AT21" s="183"/>
      <c r="AU21" s="183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83" t="s">
        <v>53</v>
      </c>
      <c r="C23" s="183"/>
      <c r="D23" s="183"/>
      <c r="F23" s="183" t="s">
        <v>54</v>
      </c>
      <c r="G23" s="183"/>
      <c r="H23" s="183"/>
      <c r="I23" s="36"/>
      <c r="K23" s="29"/>
      <c r="L23" s="183" t="s">
        <v>53</v>
      </c>
      <c r="M23" s="183"/>
      <c r="N23" s="183"/>
      <c r="P23" s="183" t="s">
        <v>54</v>
      </c>
      <c r="Q23" s="183"/>
      <c r="R23" s="183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93"/>
      <c r="V24" s="193"/>
      <c r="W24" s="193"/>
      <c r="X24" s="193"/>
      <c r="Y24" s="193"/>
      <c r="Z24" s="193"/>
      <c r="AA24" s="193"/>
      <c r="AB24" s="193"/>
      <c r="AC24" s="193"/>
      <c r="AD24" s="185" t="s">
        <v>55</v>
      </c>
      <c r="AE24" s="180"/>
      <c r="AF24" s="180"/>
      <c r="AG24" s="180"/>
      <c r="AH24" s="180"/>
      <c r="AI24" s="180"/>
      <c r="AJ24" s="180"/>
      <c r="AK24" s="180"/>
      <c r="AL24" s="186"/>
      <c r="AN24" s="185" t="s">
        <v>55</v>
      </c>
      <c r="AO24" s="180"/>
      <c r="AP24" s="180"/>
      <c r="AQ24" s="180"/>
      <c r="AR24" s="180"/>
      <c r="AS24" s="180"/>
      <c r="AT24" s="180"/>
      <c r="AU24" s="180"/>
      <c r="AV24" s="186"/>
    </row>
    <row r="25" spans="1:48" ht="21">
      <c r="U25" s="194"/>
      <c r="V25" s="194"/>
      <c r="W25" s="194"/>
      <c r="X25" s="194"/>
      <c r="Y25" s="194"/>
      <c r="Z25" s="194"/>
      <c r="AA25" s="194"/>
      <c r="AB25" s="194"/>
      <c r="AC25" s="194"/>
      <c r="AD25" s="187" t="s">
        <v>39</v>
      </c>
      <c r="AE25" s="181"/>
      <c r="AF25" s="181"/>
      <c r="AG25" s="181"/>
      <c r="AH25" s="181"/>
      <c r="AI25" s="181"/>
      <c r="AJ25" s="181"/>
      <c r="AK25" s="181"/>
      <c r="AL25" s="188"/>
      <c r="AN25" s="187" t="s">
        <v>39</v>
      </c>
      <c r="AO25" s="181"/>
      <c r="AP25" s="181"/>
      <c r="AQ25" s="181"/>
      <c r="AR25" s="181"/>
      <c r="AS25" s="181"/>
      <c r="AT25" s="181"/>
      <c r="AU25" s="181"/>
      <c r="AV25" s="188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85" t="s">
        <v>55</v>
      </c>
      <c r="B27" s="180"/>
      <c r="C27" s="180"/>
      <c r="D27" s="180"/>
      <c r="E27" s="180"/>
      <c r="F27" s="180"/>
      <c r="G27" s="180"/>
      <c r="H27" s="180"/>
      <c r="I27" s="186"/>
      <c r="K27" s="185" t="s">
        <v>55</v>
      </c>
      <c r="L27" s="180"/>
      <c r="M27" s="180"/>
      <c r="N27" s="180"/>
      <c r="O27" s="180"/>
      <c r="P27" s="180"/>
      <c r="Q27" s="180"/>
      <c r="R27" s="180"/>
      <c r="S27" s="186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7" t="s">
        <v>39</v>
      </c>
      <c r="B28" s="181"/>
      <c r="C28" s="181"/>
      <c r="D28" s="181"/>
      <c r="E28" s="181"/>
      <c r="F28" s="181"/>
      <c r="G28" s="181"/>
      <c r="H28" s="181"/>
      <c r="I28" s="188"/>
      <c r="K28" s="187" t="s">
        <v>39</v>
      </c>
      <c r="L28" s="181"/>
      <c r="M28" s="181"/>
      <c r="N28" s="181"/>
      <c r="O28" s="181"/>
      <c r="P28" s="181"/>
      <c r="Q28" s="181"/>
      <c r="R28" s="181"/>
      <c r="S28" s="188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95"/>
      <c r="W31" s="195"/>
      <c r="X31" s="195"/>
      <c r="Y31" s="91"/>
      <c r="Z31" s="195"/>
      <c r="AA31" s="195"/>
      <c r="AB31" s="195"/>
      <c r="AC31" s="96"/>
      <c r="AD31" s="29"/>
      <c r="AE31" s="182" t="s">
        <v>41</v>
      </c>
      <c r="AF31" s="182"/>
      <c r="AG31" s="182"/>
      <c r="AI31" s="182" t="s">
        <v>42</v>
      </c>
      <c r="AJ31" s="182"/>
      <c r="AK31" s="182"/>
      <c r="AL31" s="34"/>
      <c r="AN31" s="29"/>
      <c r="AO31" s="182" t="s">
        <v>41</v>
      </c>
      <c r="AP31" s="182"/>
      <c r="AQ31" s="182"/>
      <c r="AS31" s="182" t="s">
        <v>42</v>
      </c>
      <c r="AT31" s="182"/>
      <c r="AU31" s="18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82" t="s">
        <v>41</v>
      </c>
      <c r="C34" s="182"/>
      <c r="D34" s="182"/>
      <c r="F34" s="182" t="s">
        <v>42</v>
      </c>
      <c r="G34" s="182"/>
      <c r="H34" s="182"/>
      <c r="I34" s="34"/>
      <c r="K34" s="29"/>
      <c r="L34" s="182" t="s">
        <v>41</v>
      </c>
      <c r="M34" s="182"/>
      <c r="N34" s="182"/>
      <c r="P34" s="182" t="s">
        <v>42</v>
      </c>
      <c r="Q34" s="182"/>
      <c r="R34" s="182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96"/>
      <c r="Z38" s="91"/>
      <c r="AA38" s="91"/>
      <c r="AB38" s="91"/>
      <c r="AC38" s="91"/>
      <c r="AD38" s="29"/>
      <c r="AH38" s="184">
        <f>AG37-AK37</f>
        <v>520.00288533333332</v>
      </c>
      <c r="AL38" s="30"/>
      <c r="AN38" s="29"/>
      <c r="AR38" s="184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96"/>
      <c r="Z39" s="91"/>
      <c r="AA39" s="91"/>
      <c r="AB39" s="91"/>
      <c r="AC39" s="91"/>
      <c r="AD39" s="29"/>
      <c r="AH39" s="184"/>
      <c r="AL39" s="30"/>
      <c r="AN39" s="29"/>
      <c r="AR39" s="184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4">
        <f>D40-H40</f>
        <v>259.98</v>
      </c>
      <c r="I41" s="30"/>
      <c r="K41" s="29"/>
      <c r="O41" s="184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4"/>
      <c r="I42" s="30"/>
      <c r="K42" s="29"/>
      <c r="O42" s="184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97"/>
      <c r="W44" s="197"/>
      <c r="X44" s="197"/>
      <c r="Y44" s="91"/>
      <c r="Z44" s="197"/>
      <c r="AA44" s="197"/>
      <c r="AB44" s="197"/>
      <c r="AC44" s="100"/>
      <c r="AD44" s="29"/>
      <c r="AE44" s="183" t="s">
        <v>53</v>
      </c>
      <c r="AF44" s="183"/>
      <c r="AG44" s="183"/>
      <c r="AI44" s="183" t="s">
        <v>54</v>
      </c>
      <c r="AJ44" s="183"/>
      <c r="AK44" s="183"/>
      <c r="AL44" s="36"/>
      <c r="AN44" s="29"/>
      <c r="AO44" s="183" t="s">
        <v>53</v>
      </c>
      <c r="AP44" s="183"/>
      <c r="AQ44" s="183"/>
      <c r="AS44" s="183" t="s">
        <v>54</v>
      </c>
      <c r="AT44" s="183"/>
      <c r="AU44" s="183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83" t="s">
        <v>53</v>
      </c>
      <c r="C47" s="183"/>
      <c r="D47" s="183"/>
      <c r="F47" s="183" t="s">
        <v>54</v>
      </c>
      <c r="G47" s="183"/>
      <c r="H47" s="183"/>
      <c r="I47" s="36"/>
      <c r="K47" s="29"/>
      <c r="L47" s="183" t="s">
        <v>53</v>
      </c>
      <c r="M47" s="183"/>
      <c r="N47" s="183"/>
      <c r="P47" s="183" t="s">
        <v>54</v>
      </c>
      <c r="Q47" s="183"/>
      <c r="R47" s="183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85" t="s">
        <v>55</v>
      </c>
      <c r="B51" s="180"/>
      <c r="C51" s="180"/>
      <c r="D51" s="180"/>
      <c r="E51" s="180"/>
      <c r="F51" s="180"/>
      <c r="G51" s="180"/>
      <c r="H51" s="180"/>
      <c r="I51" s="186"/>
      <c r="K51" s="185" t="s">
        <v>55</v>
      </c>
      <c r="L51" s="180"/>
      <c r="M51" s="180"/>
      <c r="N51" s="180"/>
      <c r="O51" s="180"/>
      <c r="P51" s="180"/>
      <c r="Q51" s="180"/>
      <c r="R51" s="180"/>
      <c r="S51" s="186"/>
    </row>
    <row r="52" spans="1:19" ht="21">
      <c r="A52" s="187" t="s">
        <v>39</v>
      </c>
      <c r="B52" s="181"/>
      <c r="C52" s="181"/>
      <c r="D52" s="181"/>
      <c r="E52" s="181"/>
      <c r="F52" s="181"/>
      <c r="G52" s="181"/>
      <c r="H52" s="181"/>
      <c r="I52" s="188"/>
      <c r="K52" s="187" t="s">
        <v>39</v>
      </c>
      <c r="L52" s="181"/>
      <c r="M52" s="181"/>
      <c r="N52" s="181"/>
      <c r="O52" s="181"/>
      <c r="P52" s="181"/>
      <c r="Q52" s="181"/>
      <c r="R52" s="181"/>
      <c r="S52" s="188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82" t="s">
        <v>41</v>
      </c>
      <c r="C58" s="182"/>
      <c r="D58" s="182"/>
      <c r="F58" s="182" t="s">
        <v>42</v>
      </c>
      <c r="G58" s="182"/>
      <c r="H58" s="182"/>
      <c r="I58" s="34"/>
      <c r="K58" s="29"/>
      <c r="L58" s="182" t="s">
        <v>41</v>
      </c>
      <c r="M58" s="182"/>
      <c r="N58" s="182"/>
      <c r="P58" s="182" t="s">
        <v>42</v>
      </c>
      <c r="Q58" s="182"/>
      <c r="R58" s="18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4">
        <f>D64-H64</f>
        <v>259.98</v>
      </c>
      <c r="I65" s="30"/>
      <c r="K65" s="29"/>
      <c r="O65" s="184">
        <f>N64-R64</f>
        <v>241.23750000000001</v>
      </c>
      <c r="S65" s="30"/>
    </row>
    <row r="66" spans="1:19">
      <c r="A66" s="29"/>
      <c r="E66" s="184"/>
      <c r="I66" s="30"/>
      <c r="K66" s="29"/>
      <c r="O66" s="184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83" t="s">
        <v>53</v>
      </c>
      <c r="C71" s="183"/>
      <c r="D71" s="183"/>
      <c r="F71" s="183" t="s">
        <v>54</v>
      </c>
      <c r="G71" s="183"/>
      <c r="H71" s="183"/>
      <c r="I71" s="36"/>
      <c r="K71" s="29"/>
      <c r="L71" s="183" t="s">
        <v>53</v>
      </c>
      <c r="M71" s="183"/>
      <c r="N71" s="183"/>
      <c r="P71" s="183" t="s">
        <v>54</v>
      </c>
      <c r="Q71" s="183"/>
      <c r="R71" s="183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85" t="s">
        <v>55</v>
      </c>
      <c r="B74" s="180"/>
      <c r="C74" s="180"/>
      <c r="D74" s="180"/>
      <c r="E74" s="180"/>
      <c r="F74" s="180"/>
      <c r="G74" s="180"/>
      <c r="H74" s="180"/>
      <c r="I74" s="186"/>
      <c r="K74" s="185" t="s">
        <v>55</v>
      </c>
      <c r="L74" s="180"/>
      <c r="M74" s="180"/>
      <c r="N74" s="180"/>
      <c r="O74" s="180"/>
      <c r="P74" s="180"/>
      <c r="Q74" s="180"/>
      <c r="R74" s="180"/>
      <c r="S74" s="186"/>
    </row>
    <row r="75" spans="1:19" ht="21">
      <c r="A75" s="187" t="s">
        <v>39</v>
      </c>
      <c r="B75" s="181"/>
      <c r="C75" s="181"/>
      <c r="D75" s="181"/>
      <c r="E75" s="181"/>
      <c r="F75" s="181"/>
      <c r="G75" s="181"/>
      <c r="H75" s="181"/>
      <c r="I75" s="188"/>
      <c r="K75" s="187" t="s">
        <v>39</v>
      </c>
      <c r="L75" s="181"/>
      <c r="M75" s="181"/>
      <c r="N75" s="181"/>
      <c r="O75" s="181"/>
      <c r="P75" s="181"/>
      <c r="Q75" s="181"/>
      <c r="R75" s="181"/>
      <c r="S75" s="188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82" t="s">
        <v>41</v>
      </c>
      <c r="C81" s="182"/>
      <c r="D81" s="182"/>
      <c r="F81" s="182" t="s">
        <v>42</v>
      </c>
      <c r="G81" s="182"/>
      <c r="H81" s="182"/>
      <c r="I81" s="34"/>
      <c r="K81" s="29"/>
      <c r="L81" s="182" t="s">
        <v>41</v>
      </c>
      <c r="M81" s="182"/>
      <c r="N81" s="182"/>
      <c r="P81" s="182" t="s">
        <v>42</v>
      </c>
      <c r="Q81" s="182"/>
      <c r="R81" s="18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4">
        <f>D87-H87</f>
        <v>241.23750000000001</v>
      </c>
      <c r="I88" s="30"/>
      <c r="K88" s="29"/>
      <c r="O88" s="184">
        <f>N87-R87</f>
        <v>241.23750000000001</v>
      </c>
      <c r="S88" s="30"/>
    </row>
    <row r="89" spans="1:19">
      <c r="A89" s="29"/>
      <c r="E89" s="184"/>
      <c r="I89" s="30"/>
      <c r="K89" s="29"/>
      <c r="O89" s="184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83" t="s">
        <v>53</v>
      </c>
      <c r="C94" s="183"/>
      <c r="D94" s="183"/>
      <c r="F94" s="183" t="s">
        <v>54</v>
      </c>
      <c r="G94" s="183"/>
      <c r="H94" s="183"/>
      <c r="I94" s="36"/>
      <c r="K94" s="29"/>
      <c r="L94" s="183" t="s">
        <v>53</v>
      </c>
      <c r="M94" s="183"/>
      <c r="N94" s="183"/>
      <c r="P94" s="183" t="s">
        <v>54</v>
      </c>
      <c r="Q94" s="183"/>
      <c r="R94" s="183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85" t="s">
        <v>55</v>
      </c>
      <c r="B97" s="180"/>
      <c r="C97" s="180"/>
      <c r="D97" s="180"/>
      <c r="E97" s="180"/>
      <c r="F97" s="180"/>
      <c r="G97" s="180"/>
      <c r="H97" s="180"/>
      <c r="I97" s="186"/>
      <c r="K97" s="185" t="s">
        <v>55</v>
      </c>
      <c r="L97" s="180"/>
      <c r="M97" s="180"/>
      <c r="N97" s="180"/>
      <c r="O97" s="180"/>
      <c r="P97" s="180"/>
      <c r="Q97" s="180"/>
      <c r="R97" s="180"/>
      <c r="S97" s="186"/>
    </row>
    <row r="98" spans="1:19" ht="21">
      <c r="A98" s="187" t="s">
        <v>39</v>
      </c>
      <c r="B98" s="181"/>
      <c r="C98" s="181"/>
      <c r="D98" s="181"/>
      <c r="E98" s="181"/>
      <c r="F98" s="181"/>
      <c r="G98" s="181"/>
      <c r="H98" s="181"/>
      <c r="I98" s="188"/>
      <c r="K98" s="187" t="s">
        <v>39</v>
      </c>
      <c r="L98" s="181"/>
      <c r="M98" s="181"/>
      <c r="N98" s="181"/>
      <c r="O98" s="181"/>
      <c r="P98" s="181"/>
      <c r="Q98" s="181"/>
      <c r="R98" s="181"/>
      <c r="S98" s="188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82" t="s">
        <v>41</v>
      </c>
      <c r="C104" s="182"/>
      <c r="D104" s="182"/>
      <c r="F104" s="182" t="s">
        <v>42</v>
      </c>
      <c r="G104" s="182"/>
      <c r="H104" s="182"/>
      <c r="I104" s="34"/>
      <c r="K104" s="29"/>
      <c r="L104" s="182" t="s">
        <v>41</v>
      </c>
      <c r="M104" s="182"/>
      <c r="N104" s="182"/>
      <c r="P104" s="182" t="s">
        <v>42</v>
      </c>
      <c r="Q104" s="182"/>
      <c r="R104" s="18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4">
        <f>D110-H110</f>
        <v>241.23750000000001</v>
      </c>
      <c r="I111" s="30"/>
      <c r="K111" s="29"/>
      <c r="O111" s="184">
        <f>N110-R110</f>
        <v>241.23750000000001</v>
      </c>
      <c r="S111" s="30"/>
    </row>
    <row r="112" spans="1:19">
      <c r="A112" s="29"/>
      <c r="E112" s="184"/>
      <c r="I112" s="30"/>
      <c r="K112" s="29"/>
      <c r="O112" s="184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83" t="s">
        <v>53</v>
      </c>
      <c r="C117" s="183"/>
      <c r="D117" s="183"/>
      <c r="F117" s="183" t="s">
        <v>54</v>
      </c>
      <c r="G117" s="183"/>
      <c r="H117" s="183"/>
      <c r="I117" s="36"/>
      <c r="K117" s="29"/>
      <c r="L117" s="183" t="s">
        <v>53</v>
      </c>
      <c r="M117" s="183"/>
      <c r="N117" s="183"/>
      <c r="P117" s="183" t="s">
        <v>54</v>
      </c>
      <c r="Q117" s="183"/>
      <c r="R117" s="183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85" t="s">
        <v>55</v>
      </c>
      <c r="B120" s="180"/>
      <c r="C120" s="180"/>
      <c r="D120" s="180"/>
      <c r="E120" s="180"/>
      <c r="F120" s="180"/>
      <c r="G120" s="180"/>
      <c r="H120" s="180"/>
      <c r="I120" s="186"/>
      <c r="K120" s="185" t="s">
        <v>55</v>
      </c>
      <c r="L120" s="180"/>
      <c r="M120" s="180"/>
      <c r="N120" s="180"/>
      <c r="O120" s="180"/>
      <c r="P120" s="180"/>
      <c r="Q120" s="180"/>
      <c r="R120" s="180"/>
      <c r="S120" s="186"/>
    </row>
    <row r="121" spans="1:19" ht="21">
      <c r="A121" s="187" t="s">
        <v>39</v>
      </c>
      <c r="B121" s="181"/>
      <c r="C121" s="181"/>
      <c r="D121" s="181"/>
      <c r="E121" s="181"/>
      <c r="F121" s="181"/>
      <c r="G121" s="181"/>
      <c r="H121" s="181"/>
      <c r="I121" s="188"/>
      <c r="K121" s="187" t="s">
        <v>39</v>
      </c>
      <c r="L121" s="181"/>
      <c r="M121" s="181"/>
      <c r="N121" s="181"/>
      <c r="O121" s="181"/>
      <c r="P121" s="181"/>
      <c r="Q121" s="181"/>
      <c r="R121" s="181"/>
      <c r="S121" s="188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82" t="s">
        <v>41</v>
      </c>
      <c r="C127" s="182"/>
      <c r="D127" s="182"/>
      <c r="F127" s="182" t="s">
        <v>42</v>
      </c>
      <c r="G127" s="182"/>
      <c r="H127" s="182"/>
      <c r="I127" s="34"/>
      <c r="K127" s="29"/>
      <c r="L127" s="182" t="s">
        <v>41</v>
      </c>
      <c r="M127" s="182"/>
      <c r="N127" s="182"/>
      <c r="P127" s="182" t="s">
        <v>42</v>
      </c>
      <c r="Q127" s="182"/>
      <c r="R127" s="18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4">
        <f>D133-H133</f>
        <v>241.23750000000001</v>
      </c>
      <c r="I134" s="30"/>
      <c r="K134" s="29"/>
      <c r="O134" s="184">
        <f>N133-R133</f>
        <v>57.382360000000006</v>
      </c>
      <c r="S134" s="30"/>
    </row>
    <row r="135" spans="1:19">
      <c r="A135" s="29"/>
      <c r="E135" s="184"/>
      <c r="I135" s="30"/>
      <c r="K135" s="29"/>
      <c r="O135" s="184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83" t="s">
        <v>53</v>
      </c>
      <c r="C140" s="183"/>
      <c r="D140" s="183"/>
      <c r="F140" s="183" t="s">
        <v>54</v>
      </c>
      <c r="G140" s="183"/>
      <c r="H140" s="183"/>
      <c r="I140" s="36"/>
      <c r="K140" s="29"/>
      <c r="L140" s="183" t="s">
        <v>53</v>
      </c>
      <c r="M140" s="183"/>
      <c r="N140" s="183"/>
      <c r="P140" s="183" t="s">
        <v>54</v>
      </c>
      <c r="Q140" s="183"/>
      <c r="R140" s="183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80" t="s">
        <v>55</v>
      </c>
      <c r="E144" s="180"/>
      <c r="F144" s="180"/>
      <c r="G144" s="84"/>
      <c r="H144" s="84"/>
      <c r="I144" s="85"/>
      <c r="L144" s="84"/>
      <c r="M144" s="84"/>
      <c r="N144" s="180" t="s">
        <v>55</v>
      </c>
      <c r="O144" s="180"/>
      <c r="P144" s="180"/>
      <c r="Q144" s="84"/>
      <c r="R144" s="84"/>
      <c r="S144" s="85"/>
    </row>
    <row r="145" spans="1:19" ht="21">
      <c r="B145" s="43"/>
      <c r="C145" s="43"/>
      <c r="D145" s="181" t="s">
        <v>39</v>
      </c>
      <c r="E145" s="181"/>
      <c r="F145" s="181"/>
      <c r="G145" s="43"/>
      <c r="H145" s="43"/>
      <c r="I145" s="44"/>
      <c r="L145" s="43"/>
      <c r="M145" s="43"/>
      <c r="N145" s="181" t="s">
        <v>39</v>
      </c>
      <c r="O145" s="181"/>
      <c r="P145" s="181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91" t="s">
        <v>721</v>
      </c>
      <c r="H147" s="191"/>
      <c r="I147" s="28"/>
      <c r="K147" s="29"/>
      <c r="L147" s="1" t="s">
        <v>56</v>
      </c>
      <c r="M147" s="192" t="s">
        <v>734</v>
      </c>
      <c r="N147" s="192"/>
      <c r="P147" t="s">
        <v>59</v>
      </c>
      <c r="Q147" s="191" t="s">
        <v>721</v>
      </c>
      <c r="R147" s="191"/>
      <c r="S147" s="28"/>
    </row>
    <row r="148" spans="1:19" ht="15.75">
      <c r="A148" s="29"/>
      <c r="B148" s="1" t="s">
        <v>57</v>
      </c>
      <c r="C148">
        <v>1720145711</v>
      </c>
      <c r="F148" s="189" t="s">
        <v>735</v>
      </c>
      <c r="G148" s="189"/>
      <c r="H148">
        <v>225.02</v>
      </c>
      <c r="I148" s="28"/>
      <c r="K148" s="29"/>
      <c r="L148" s="1" t="s">
        <v>57</v>
      </c>
      <c r="M148">
        <v>1720145711</v>
      </c>
      <c r="P148" s="189" t="s">
        <v>735</v>
      </c>
      <c r="Q148" s="189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82" t="s">
        <v>41</v>
      </c>
      <c r="C151" s="182"/>
      <c r="D151" s="182"/>
      <c r="F151" s="182" t="s">
        <v>42</v>
      </c>
      <c r="G151" s="182"/>
      <c r="H151" s="182"/>
      <c r="I151" s="34"/>
      <c r="K151" s="29"/>
      <c r="L151" s="182" t="s">
        <v>41</v>
      </c>
      <c r="M151" s="182"/>
      <c r="N151" s="182"/>
      <c r="P151" s="182" t="s">
        <v>736</v>
      </c>
      <c r="Q151" s="182"/>
      <c r="R151" s="18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90" t="s">
        <v>50</v>
      </c>
      <c r="C157" s="190"/>
      <c r="D157" s="42">
        <f>SUM(D152:D156)</f>
        <v>61.25</v>
      </c>
      <c r="F157" s="190" t="s">
        <v>51</v>
      </c>
      <c r="G157" s="190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90" t="s">
        <v>51</v>
      </c>
      <c r="Q157" s="190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2" t="s">
        <v>112</v>
      </c>
      <c r="E1" s="192"/>
      <c r="F1" s="192"/>
      <c r="N1" s="192" t="s">
        <v>112</v>
      </c>
      <c r="O1" s="192"/>
      <c r="P1" s="19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5" t="s">
        <v>124</v>
      </c>
      <c r="E17" s="165"/>
      <c r="F17" s="165"/>
      <c r="G17" s="3"/>
      <c r="H17" s="3"/>
      <c r="L17" s="3"/>
      <c r="M17" s="3"/>
      <c r="N17" s="165" t="s">
        <v>124</v>
      </c>
      <c r="O17" s="165"/>
      <c r="P17" s="165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V493" zoomScale="84" zoomScaleNormal="84" workbookViewId="0">
      <selection activeCell="AD507" sqref="AD507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1" t="s">
        <v>20</v>
      </c>
      <c r="F8" s="161"/>
      <c r="G8" s="161"/>
      <c r="H8" s="161"/>
      <c r="V8" s="17"/>
      <c r="X8" s="23" t="s">
        <v>82</v>
      </c>
      <c r="Y8" s="20">
        <f>IF(B8="PAGADO",0,C13)</f>
        <v>0</v>
      </c>
      <c r="AA8" s="161" t="s">
        <v>20</v>
      </c>
      <c r="AB8" s="161"/>
      <c r="AC8" s="161"/>
      <c r="AD8" s="161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NO PAGAR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563.81999999999994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1" t="s">
        <v>20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20</v>
      </c>
      <c r="AB53" s="161"/>
      <c r="AC53" s="161"/>
      <c r="AD53" s="161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6" t="s">
        <v>7</v>
      </c>
      <c r="F69" s="157"/>
      <c r="G69" s="158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61" t="s">
        <v>20</v>
      </c>
      <c r="F106" s="161"/>
      <c r="G106" s="161"/>
      <c r="H106" s="161"/>
      <c r="V106" s="17"/>
      <c r="X106" s="23" t="s">
        <v>32</v>
      </c>
      <c r="Y106" s="20">
        <f>IF(B106="PAGADO",0,C111)</f>
        <v>0</v>
      </c>
      <c r="AA106" s="161" t="s">
        <v>20</v>
      </c>
      <c r="AB106" s="161"/>
      <c r="AC106" s="161"/>
      <c r="AD106" s="161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61" t="s">
        <v>20</v>
      </c>
      <c r="F151" s="161"/>
      <c r="G151" s="161"/>
      <c r="H151" s="161"/>
      <c r="V151" s="17"/>
      <c r="X151" s="23" t="s">
        <v>75</v>
      </c>
      <c r="Y151" s="20">
        <f>IF(B151="PAGADO",0,C156)</f>
        <v>0</v>
      </c>
      <c r="AA151" s="161" t="s">
        <v>20</v>
      </c>
      <c r="AB151" s="161"/>
      <c r="AC151" s="161"/>
      <c r="AD151" s="161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NO PAGAR</v>
      </c>
      <c r="Y157" s="163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60" t="s">
        <v>28</v>
      </c>
      <c r="I186" s="160"/>
      <c r="J186" s="160"/>
      <c r="V186" s="17"/>
      <c r="AC186" s="159"/>
      <c r="AD186" s="159"/>
      <c r="AE186" s="159"/>
    </row>
    <row r="187" spans="2:41">
      <c r="H187" s="160"/>
      <c r="I187" s="160"/>
      <c r="J187" s="160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61" t="s">
        <v>20</v>
      </c>
      <c r="F191" s="161"/>
      <c r="G191" s="161"/>
      <c r="H191" s="161"/>
      <c r="V191" s="17"/>
      <c r="X191" s="23" t="s">
        <v>32</v>
      </c>
      <c r="Y191" s="20">
        <f>IF(B191="PAGADO",0,C196)</f>
        <v>0</v>
      </c>
      <c r="AA191" s="161" t="s">
        <v>20</v>
      </c>
      <c r="AB191" s="161"/>
      <c r="AC191" s="161"/>
      <c r="AD191" s="161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2" t="str">
        <f>IF(C196&lt;0,"NO PAGAR","COBRAR")</f>
        <v>COBRAR</v>
      </c>
      <c r="C197" s="162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2" t="str">
        <f>IF(Y196&lt;0,"NO PAGAR","COBRAR")</f>
        <v>NO PAGAR</v>
      </c>
      <c r="Y197" s="162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4" t="s">
        <v>9</v>
      </c>
      <c r="C198" s="155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4" t="s">
        <v>9</v>
      </c>
      <c r="Y198" s="155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6" t="s">
        <v>7</v>
      </c>
      <c r="F207" s="157"/>
      <c r="G207" s="158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6" t="s">
        <v>7</v>
      </c>
      <c r="AB207" s="157"/>
      <c r="AC207" s="158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6" t="s">
        <v>7</v>
      </c>
      <c r="O209" s="157"/>
      <c r="P209" s="157"/>
      <c r="Q209" s="158"/>
      <c r="R209" s="18">
        <f>SUM(R193:R208)</f>
        <v>100</v>
      </c>
      <c r="S209" s="3"/>
      <c r="V209" s="17"/>
      <c r="X209" s="12"/>
      <c r="Y209" s="10"/>
      <c r="AJ209" s="156" t="s">
        <v>7</v>
      </c>
      <c r="AK209" s="157"/>
      <c r="AL209" s="157"/>
      <c r="AM209" s="158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0" t="s">
        <v>30</v>
      </c>
      <c r="I231" s="160"/>
      <c r="J231" s="160"/>
      <c r="V231" s="17"/>
      <c r="AA231" s="160" t="s">
        <v>31</v>
      </c>
      <c r="AB231" s="160"/>
      <c r="AC231" s="160"/>
    </row>
    <row r="232" spans="1:43">
      <c r="H232" s="160"/>
      <c r="I232" s="160"/>
      <c r="J232" s="160"/>
      <c r="V232" s="17"/>
      <c r="AA232" s="160"/>
      <c r="AB232" s="160"/>
      <c r="AC232" s="160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61" t="s">
        <v>20</v>
      </c>
      <c r="F236" s="161"/>
      <c r="G236" s="161"/>
      <c r="H236" s="161"/>
      <c r="V236" s="17"/>
      <c r="X236" s="23" t="s">
        <v>32</v>
      </c>
      <c r="Y236" s="20">
        <f>IF(B236="PAGADO",0,C241)</f>
        <v>-2894.8</v>
      </c>
      <c r="AA236" s="161" t="s">
        <v>20</v>
      </c>
      <c r="AB236" s="161"/>
      <c r="AC236" s="161"/>
      <c r="AD236" s="161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3" t="str">
        <f>IF(Y241&lt;0,"NO PAGAR","COBRAR'")</f>
        <v>NO PAGAR</v>
      </c>
      <c r="Y242" s="163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3" t="str">
        <f>IF(C241&lt;0,"NO PAGAR","COBRAR'")</f>
        <v>NO PAGAR</v>
      </c>
      <c r="C243" s="16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4" t="s">
        <v>9</v>
      </c>
      <c r="C244" s="155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4" t="s">
        <v>9</v>
      </c>
      <c r="Y244" s="155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6" t="s">
        <v>7</v>
      </c>
      <c r="F252" s="157"/>
      <c r="G252" s="158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6" t="s">
        <v>7</v>
      </c>
      <c r="AB252" s="157"/>
      <c r="AC252" s="158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6" t="s">
        <v>7</v>
      </c>
      <c r="O254" s="157"/>
      <c r="P254" s="157"/>
      <c r="Q254" s="158"/>
      <c r="R254" s="18">
        <f>SUM(R238:R253)</f>
        <v>3042</v>
      </c>
      <c r="S254" s="3"/>
      <c r="V254" s="17"/>
      <c r="X254" s="12"/>
      <c r="Y254" s="10"/>
      <c r="AJ254" s="156" t="s">
        <v>7</v>
      </c>
      <c r="AK254" s="157"/>
      <c r="AL254" s="157"/>
      <c r="AM254" s="158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60" t="s">
        <v>28</v>
      </c>
      <c r="I278" s="160"/>
      <c r="J278" s="160"/>
      <c r="V278" s="17"/>
      <c r="AC278" s="159"/>
      <c r="AD278" s="159"/>
      <c r="AE278" s="159"/>
    </row>
    <row r="279" spans="2:41">
      <c r="H279" s="160"/>
      <c r="I279" s="160"/>
      <c r="J279" s="160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61" t="s">
        <v>20</v>
      </c>
      <c r="F283" s="161"/>
      <c r="G283" s="161"/>
      <c r="H283" s="161"/>
      <c r="V283" s="17"/>
      <c r="X283" s="23" t="s">
        <v>32</v>
      </c>
      <c r="Y283" s="20">
        <f>IF(B283="PAGADO",0,C288)</f>
        <v>0</v>
      </c>
      <c r="AA283" s="161" t="s">
        <v>20</v>
      </c>
      <c r="AB283" s="161"/>
      <c r="AC283" s="161"/>
      <c r="AD283" s="161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2" t="str">
        <f>IF(C288&lt;0,"NO PAGAR","COBRAR")</f>
        <v>COBRAR</v>
      </c>
      <c r="C289" s="162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2" t="str">
        <f>IF(Y288&lt;0,"NO PAGAR","COBRAR")</f>
        <v>NO PAGAR</v>
      </c>
      <c r="Y289" s="162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4" t="s">
        <v>9</v>
      </c>
      <c r="C290" s="155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4" t="s">
        <v>9</v>
      </c>
      <c r="Y290" s="155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6" t="s">
        <v>7</v>
      </c>
      <c r="F299" s="157"/>
      <c r="G299" s="158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6" t="s">
        <v>7</v>
      </c>
      <c r="AB299" s="157"/>
      <c r="AC299" s="158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6" t="s">
        <v>7</v>
      </c>
      <c r="O301" s="157"/>
      <c r="P301" s="157"/>
      <c r="Q301" s="158"/>
      <c r="R301" s="18">
        <f>SUM(R285:R300)</f>
        <v>870</v>
      </c>
      <c r="S301" s="3"/>
      <c r="V301" s="17"/>
      <c r="X301" s="12"/>
      <c r="Y301" s="10"/>
      <c r="AJ301" s="156" t="s">
        <v>7</v>
      </c>
      <c r="AK301" s="157"/>
      <c r="AL301" s="157"/>
      <c r="AM301" s="158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0" t="s">
        <v>30</v>
      </c>
      <c r="I323" s="160"/>
      <c r="J323" s="160"/>
      <c r="V323" s="17"/>
      <c r="AA323" s="160" t="s">
        <v>31</v>
      </c>
      <c r="AB323" s="160"/>
      <c r="AC323" s="160"/>
    </row>
    <row r="324" spans="1:43">
      <c r="H324" s="160"/>
      <c r="I324" s="160"/>
      <c r="J324" s="160"/>
      <c r="V324" s="17"/>
      <c r="AA324" s="160"/>
      <c r="AB324" s="160"/>
      <c r="AC324" s="160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61" t="s">
        <v>20</v>
      </c>
      <c r="F328" s="161"/>
      <c r="G328" s="161"/>
      <c r="H328" s="161"/>
      <c r="V328" s="17"/>
      <c r="X328" s="23" t="s">
        <v>32</v>
      </c>
      <c r="Y328" s="20">
        <f>IF(B1112="PAGADO",0,C333)</f>
        <v>-412.94000000000005</v>
      </c>
      <c r="AA328" s="161" t="s">
        <v>20</v>
      </c>
      <c r="AB328" s="161"/>
      <c r="AC328" s="161"/>
      <c r="AD328" s="161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3" t="str">
        <f>IF(Y333&lt;0,"NO PAGAR","COBRAR'")</f>
        <v>NO PAGAR</v>
      </c>
      <c r="Y334" s="163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63" t="str">
        <f>IF(C333&lt;0,"NO PAGAR","COBRAR'")</f>
        <v>NO PAGAR</v>
      </c>
      <c r="C335" s="163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4" t="s">
        <v>9</v>
      </c>
      <c r="C336" s="155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4" t="s">
        <v>9</v>
      </c>
      <c r="Y336" s="155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6" t="s">
        <v>7</v>
      </c>
      <c r="F344" s="157"/>
      <c r="G344" s="158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6" t="s">
        <v>7</v>
      </c>
      <c r="AB344" s="157"/>
      <c r="AC344" s="158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6" t="s">
        <v>7</v>
      </c>
      <c r="O346" s="157"/>
      <c r="P346" s="157"/>
      <c r="Q346" s="158"/>
      <c r="R346" s="18">
        <f>SUM(R330:R345)</f>
        <v>163.55000000000001</v>
      </c>
      <c r="S346" s="3"/>
      <c r="V346" s="17"/>
      <c r="X346" s="12"/>
      <c r="Y346" s="10"/>
      <c r="AJ346" s="156" t="s">
        <v>7</v>
      </c>
      <c r="AK346" s="157"/>
      <c r="AL346" s="157"/>
      <c r="AM346" s="158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60" t="s">
        <v>28</v>
      </c>
      <c r="I371" s="160"/>
      <c r="J371" s="160"/>
      <c r="V371" s="17"/>
    </row>
    <row r="372" spans="2:41">
      <c r="H372" s="160"/>
      <c r="I372" s="160"/>
      <c r="J372" s="160"/>
      <c r="V372" s="17"/>
    </row>
    <row r="373" spans="2:41">
      <c r="V373" s="17"/>
      <c r="AA373" s="107"/>
      <c r="AB373" s="107"/>
      <c r="AC373" s="166" t="s">
        <v>29</v>
      </c>
      <c r="AD373" s="166"/>
      <c r="AE373" s="166"/>
    </row>
    <row r="374" spans="2:41">
      <c r="V374" s="17"/>
      <c r="AA374" s="107"/>
      <c r="AB374" s="107"/>
      <c r="AC374" s="166"/>
      <c r="AD374" s="166"/>
      <c r="AE374" s="166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6"/>
      <c r="AD375" s="166"/>
      <c r="AE375" s="166"/>
    </row>
    <row r="376" spans="2:41" ht="23.25">
      <c r="B376" s="23" t="s">
        <v>32</v>
      </c>
      <c r="C376" s="20">
        <f>IF(X328="PAGADO",0,Y333)</f>
        <v>-1811.12</v>
      </c>
      <c r="E376" s="161" t="s">
        <v>20</v>
      </c>
      <c r="F376" s="161"/>
      <c r="G376" s="161"/>
      <c r="H376" s="161"/>
      <c r="V376" s="17"/>
      <c r="X376" s="23" t="s">
        <v>32</v>
      </c>
      <c r="Y376" s="20">
        <f>IF(B376="PAGADO",0,C381)</f>
        <v>-1561.12</v>
      </c>
      <c r="AA376" s="161" t="s">
        <v>20</v>
      </c>
      <c r="AB376" s="161"/>
      <c r="AC376" s="161"/>
      <c r="AD376" s="161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62" t="str">
        <f>IF(C381&lt;0,"NO PAGAR","COBRAR")</f>
        <v>NO PAGAR</v>
      </c>
      <c r="C382" s="162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62" t="str">
        <f>IF(Y381&lt;0,"NO PAGAR","COBRAR")</f>
        <v>NO PAGAR</v>
      </c>
      <c r="Y382" s="162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4" t="s">
        <v>9</v>
      </c>
      <c r="C383" s="155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4" t="s">
        <v>9</v>
      </c>
      <c r="Y383" s="155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6" t="s">
        <v>7</v>
      </c>
      <c r="F391" s="157"/>
      <c r="G391" s="158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6" t="s">
        <v>7</v>
      </c>
      <c r="AB392" s="157"/>
      <c r="AC392" s="158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6" t="s">
        <v>7</v>
      </c>
      <c r="O394" s="157"/>
      <c r="P394" s="157"/>
      <c r="Q394" s="158"/>
      <c r="R394" s="18">
        <f>SUM(R378:R393)</f>
        <v>1300</v>
      </c>
      <c r="S394" s="3"/>
      <c r="V394" s="17"/>
      <c r="X394" s="12"/>
      <c r="Y394" s="10"/>
      <c r="AJ394" s="156" t="s">
        <v>7</v>
      </c>
      <c r="AK394" s="157"/>
      <c r="AL394" s="157"/>
      <c r="AM394" s="158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60" t="s">
        <v>31</v>
      </c>
      <c r="AB411" s="160"/>
      <c r="AC411" s="160"/>
    </row>
    <row r="412" spans="1:43" ht="15" customHeight="1">
      <c r="H412" s="76"/>
      <c r="I412" s="76"/>
      <c r="J412" s="76"/>
      <c r="V412" s="17"/>
      <c r="AA412" s="160"/>
      <c r="AB412" s="160"/>
      <c r="AC412" s="160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61" t="s">
        <v>20</v>
      </c>
      <c r="F416" s="161"/>
      <c r="G416" s="161"/>
      <c r="H416" s="161"/>
      <c r="V416" s="17"/>
      <c r="X416" s="23" t="s">
        <v>32</v>
      </c>
      <c r="Y416" s="20">
        <f>IF(B416="PAGADO",0,C421)</f>
        <v>0</v>
      </c>
      <c r="AA416" s="161" t="s">
        <v>20</v>
      </c>
      <c r="AB416" s="161"/>
      <c r="AC416" s="161"/>
      <c r="AD416" s="161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63" t="str">
        <f>IF(Y421&lt;0,"NO PAGAR","COBRAR'")</f>
        <v>NO PAGAR</v>
      </c>
      <c r="Y422" s="163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63" t="str">
        <f>IF(C421&lt;0,"NO PAGAR","COBRAR'")</f>
        <v>COBRAR'</v>
      </c>
      <c r="C423" s="163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4" t="s">
        <v>9</v>
      </c>
      <c r="C424" s="155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4" t="s">
        <v>9</v>
      </c>
      <c r="Y424" s="155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6" t="s">
        <v>7</v>
      </c>
      <c r="AK425" s="157"/>
      <c r="AL425" s="157"/>
      <c r="AM425" s="158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6" t="s">
        <v>7</v>
      </c>
      <c r="F432" s="157"/>
      <c r="G432" s="158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6" t="s">
        <v>7</v>
      </c>
      <c r="AB432" s="157"/>
      <c r="AC432" s="158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6" t="s">
        <v>7</v>
      </c>
      <c r="O434" s="157"/>
      <c r="P434" s="157"/>
      <c r="Q434" s="158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61" t="s">
        <v>20</v>
      </c>
      <c r="F462" s="161"/>
      <c r="G462" s="161"/>
      <c r="H462" s="161"/>
      <c r="V462" s="17"/>
      <c r="X462" s="23" t="s">
        <v>32</v>
      </c>
      <c r="Y462" s="20">
        <f>IF(B462="PAGADO",0,C467)</f>
        <v>-526.89999999999986</v>
      </c>
      <c r="AA462" s="161" t="s">
        <v>20</v>
      </c>
      <c r="AB462" s="161"/>
      <c r="AC462" s="161"/>
      <c r="AD462" s="161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62" t="str">
        <f>IF(C467&lt;0,"NO PAGAR","COBRAR")</f>
        <v>NO PAGAR</v>
      </c>
      <c r="C468" s="162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62" t="str">
        <f>IF(Y467&lt;0,"NO PAGAR","COBRAR")</f>
        <v>NO PAGAR</v>
      </c>
      <c r="Y468" s="162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4" t="s">
        <v>9</v>
      </c>
      <c r="C469" s="155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4" t="s">
        <v>9</v>
      </c>
      <c r="Y469" s="155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6" t="s">
        <v>7</v>
      </c>
      <c r="AK471" s="157"/>
      <c r="AL471" s="157"/>
      <c r="AM471" s="158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6" t="s">
        <v>7</v>
      </c>
      <c r="F478" s="157"/>
      <c r="G478" s="158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6" t="s">
        <v>7</v>
      </c>
      <c r="AB478" s="157"/>
      <c r="AC478" s="158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6" t="s">
        <v>7</v>
      </c>
      <c r="O480" s="157"/>
      <c r="P480" s="157"/>
      <c r="Q480" s="158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60" t="s">
        <v>31</v>
      </c>
      <c r="AB497" s="160"/>
      <c r="AC497" s="160"/>
    </row>
    <row r="498" spans="2:41" ht="15" customHeight="1">
      <c r="E498" s="160"/>
      <c r="F498" s="160"/>
      <c r="H498" s="76"/>
      <c r="I498" s="76"/>
      <c r="J498" s="76"/>
      <c r="V498" s="17"/>
      <c r="AA498" s="160"/>
      <c r="AB498" s="160"/>
      <c r="AC498" s="160"/>
    </row>
    <row r="499" spans="2:41" ht="15" customHeight="1">
      <c r="E499" s="160"/>
      <c r="F499" s="160"/>
      <c r="V499" s="17"/>
    </row>
    <row r="500" spans="2:41">
      <c r="V500" s="17"/>
    </row>
    <row r="501" spans="2:41" ht="26.25">
      <c r="B501" s="24" t="s">
        <v>66</v>
      </c>
      <c r="E501" s="160" t="s">
        <v>30</v>
      </c>
      <c r="F501" s="160"/>
      <c r="V501" s="17"/>
      <c r="X501" s="22" t="s">
        <v>66</v>
      </c>
    </row>
    <row r="502" spans="2:41" ht="23.25">
      <c r="B502" s="23" t="s">
        <v>82</v>
      </c>
      <c r="C502" s="20">
        <f>IF(X462="PAGADO",0,Y467)</f>
        <v>-3085.0199999999995</v>
      </c>
      <c r="E502" s="161" t="s">
        <v>20</v>
      </c>
      <c r="F502" s="161"/>
      <c r="G502" s="161"/>
      <c r="H502" s="161"/>
      <c r="V502" s="17"/>
      <c r="X502" s="23" t="s">
        <v>32</v>
      </c>
      <c r="Y502" s="20">
        <f>IF(B502="PAGADO",0,C507)</f>
        <v>0</v>
      </c>
      <c r="AA502" s="161" t="s">
        <v>20</v>
      </c>
      <c r="AB502" s="161"/>
      <c r="AC502" s="161"/>
      <c r="AD502" s="161"/>
    </row>
    <row r="503" spans="2:41">
      <c r="B503" s="1" t="s">
        <v>0</v>
      </c>
      <c r="C503" s="19">
        <f>H526</f>
        <v>4146.03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505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>
        <v>45058</v>
      </c>
      <c r="F504" s="3" t="s">
        <v>194</v>
      </c>
      <c r="G504" s="3" t="s">
        <v>928</v>
      </c>
      <c r="H504" s="5">
        <v>180</v>
      </c>
      <c r="I504" t="s">
        <v>210</v>
      </c>
      <c r="N504" s="25">
        <v>45089</v>
      </c>
      <c r="O504" s="3" t="s">
        <v>936</v>
      </c>
      <c r="P504" s="3"/>
      <c r="Q504" s="3"/>
      <c r="R504" s="18">
        <v>50</v>
      </c>
      <c r="S504" s="3"/>
      <c r="V504" s="17"/>
      <c r="Y504" s="20"/>
      <c r="AA504" s="4">
        <v>45084</v>
      </c>
      <c r="AB504" s="3" t="s">
        <v>887</v>
      </c>
      <c r="AC504" s="3" t="s">
        <v>888</v>
      </c>
      <c r="AD504" s="5">
        <v>220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4146.03</v>
      </c>
      <c r="E505" s="4">
        <v>45047</v>
      </c>
      <c r="F505" s="3" t="s">
        <v>391</v>
      </c>
      <c r="G505" s="3" t="s">
        <v>200</v>
      </c>
      <c r="H505" s="5">
        <v>675</v>
      </c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505</v>
      </c>
      <c r="AA505" s="4">
        <v>45115</v>
      </c>
      <c r="AB505" s="3" t="s">
        <v>888</v>
      </c>
      <c r="AC505" s="3" t="s">
        <v>887</v>
      </c>
      <c r="AD505" s="5">
        <v>170</v>
      </c>
      <c r="AE505" t="s">
        <v>210</v>
      </c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3262.3499999999995</v>
      </c>
      <c r="E506" s="4">
        <v>45065</v>
      </c>
      <c r="F506" s="3" t="s">
        <v>288</v>
      </c>
      <c r="G506" s="3" t="s">
        <v>431</v>
      </c>
      <c r="H506" s="5">
        <v>133.87</v>
      </c>
      <c r="I506" t="s">
        <v>270</v>
      </c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0</v>
      </c>
      <c r="AA506" s="4">
        <v>45089</v>
      </c>
      <c r="AB506" s="3" t="s">
        <v>978</v>
      </c>
      <c r="AC506" s="3"/>
      <c r="AD506" s="5">
        <v>115</v>
      </c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883.68000000000029</v>
      </c>
      <c r="E507" s="4">
        <v>45050</v>
      </c>
      <c r="F507" s="3" t="s">
        <v>947</v>
      </c>
      <c r="G507" s="3"/>
      <c r="H507" s="5">
        <v>109.64</v>
      </c>
      <c r="I507" t="s">
        <v>270</v>
      </c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505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12.75" customHeight="1">
      <c r="B508" s="6"/>
      <c r="C508" s="7"/>
      <c r="E508" s="4">
        <v>45050</v>
      </c>
      <c r="F508" s="3" t="s">
        <v>948</v>
      </c>
      <c r="G508" s="3"/>
      <c r="H508" s="5">
        <v>109.64</v>
      </c>
      <c r="I508" t="s">
        <v>270</v>
      </c>
      <c r="N508" s="3"/>
      <c r="O508" s="3"/>
      <c r="P508" s="3"/>
      <c r="Q508" s="3"/>
      <c r="R508" s="18"/>
      <c r="S508" s="3"/>
      <c r="V508" s="17"/>
      <c r="X508" s="163" t="str">
        <f>IF(Y507&lt;0,"NO PAGAR","COBRAR'")</f>
        <v>COBRAR'</v>
      </c>
      <c r="Y508" s="163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63" t="str">
        <f>IF(C507&lt;0,"NO PAGAR","COBRAR'")</f>
        <v>COBRAR'</v>
      </c>
      <c r="C509" s="163"/>
      <c r="E509" s="4">
        <v>44877</v>
      </c>
      <c r="F509" s="3" t="s">
        <v>940</v>
      </c>
      <c r="G509" s="3"/>
      <c r="H509" s="5">
        <v>95</v>
      </c>
      <c r="I509" t="s">
        <v>210</v>
      </c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4" t="s">
        <v>9</v>
      </c>
      <c r="C510" s="155"/>
      <c r="E510" s="4">
        <v>45242</v>
      </c>
      <c r="F510" s="3" t="s">
        <v>940</v>
      </c>
      <c r="G510" s="3"/>
      <c r="H510" s="5">
        <v>95</v>
      </c>
      <c r="I510" t="s">
        <v>210</v>
      </c>
      <c r="N510" s="3"/>
      <c r="O510" s="3"/>
      <c r="P510" s="3"/>
      <c r="Q510" s="3"/>
      <c r="R510" s="18"/>
      <c r="S510" s="3"/>
      <c r="V510" s="17"/>
      <c r="X510" s="154" t="s">
        <v>9</v>
      </c>
      <c r="Y510" s="15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>
        <v>45036</v>
      </c>
      <c r="F511" s="3" t="s">
        <v>138</v>
      </c>
      <c r="G511" s="3" t="s">
        <v>200</v>
      </c>
      <c r="H511" s="5">
        <v>170</v>
      </c>
      <c r="I511" t="s">
        <v>270</v>
      </c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 FAVOR'</v>
      </c>
      <c r="Y511" s="10" t="b">
        <f>IF(C507&lt;=0,C507*-1)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50</v>
      </c>
      <c r="E512" s="4">
        <v>45043</v>
      </c>
      <c r="F512" s="3" t="s">
        <v>138</v>
      </c>
      <c r="G512" s="3" t="s">
        <v>155</v>
      </c>
      <c r="H512" s="5">
        <v>380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>
        <v>45049</v>
      </c>
      <c r="F513" s="3" t="s">
        <v>288</v>
      </c>
      <c r="G513" s="3" t="s">
        <v>660</v>
      </c>
      <c r="H513" s="5">
        <v>160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>
        <v>30</v>
      </c>
      <c r="E514" s="4">
        <v>45054</v>
      </c>
      <c r="F514" s="3" t="s">
        <v>288</v>
      </c>
      <c r="G514" s="3" t="s">
        <v>251</v>
      </c>
      <c r="H514" s="5">
        <v>145.54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>
        <v>45055</v>
      </c>
      <c r="F515" s="3" t="s">
        <v>251</v>
      </c>
      <c r="G515" s="3" t="s">
        <v>212</v>
      </c>
      <c r="H515" s="5">
        <v>145.54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>
        <v>45056</v>
      </c>
      <c r="F516" s="3" t="s">
        <v>288</v>
      </c>
      <c r="G516" s="3" t="s">
        <v>946</v>
      </c>
      <c r="H516" s="5">
        <v>133.87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>
        <v>45065</v>
      </c>
      <c r="F517" s="3" t="s">
        <v>288</v>
      </c>
      <c r="G517" s="3" t="s">
        <v>431</v>
      </c>
      <c r="H517" s="5">
        <v>133.87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960</v>
      </c>
      <c r="C518" s="10">
        <v>97.33</v>
      </c>
      <c r="E518" s="25">
        <v>45065</v>
      </c>
      <c r="F518" s="3" t="s">
        <v>949</v>
      </c>
      <c r="G518" s="3"/>
      <c r="H518" s="5">
        <v>194.06</v>
      </c>
      <c r="I518" t="s">
        <v>270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6" t="s">
        <v>7</v>
      </c>
      <c r="AB518" s="157"/>
      <c r="AC518" s="158"/>
      <c r="AD518" s="5">
        <f>SUM(AD504:AD517)</f>
        <v>505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2">
        <v>45089</v>
      </c>
      <c r="F519" s="151" t="s">
        <v>952</v>
      </c>
      <c r="G519" s="151"/>
      <c r="H519" s="18">
        <v>100</v>
      </c>
      <c r="I519" t="s">
        <v>270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25">
        <v>45051</v>
      </c>
      <c r="F520" s="3" t="s">
        <v>332</v>
      </c>
      <c r="G520" s="3" t="s">
        <v>955</v>
      </c>
      <c r="H520" s="18">
        <v>285</v>
      </c>
      <c r="I520" t="s">
        <v>270</v>
      </c>
      <c r="N520" s="156" t="s">
        <v>7</v>
      </c>
      <c r="O520" s="157"/>
      <c r="P520" s="157"/>
      <c r="Q520" s="158"/>
      <c r="R520" s="18">
        <f>SUM(R504:R519)</f>
        <v>50</v>
      </c>
      <c r="S520" s="3"/>
      <c r="V520" s="17"/>
      <c r="X520" s="12"/>
      <c r="Y520" s="10"/>
      <c r="AJ520" s="156" t="s">
        <v>7</v>
      </c>
      <c r="AK520" s="157"/>
      <c r="AL520" s="157"/>
      <c r="AM520" s="158"/>
      <c r="AN520" s="18">
        <f>SUM(AN504:AN519)</f>
        <v>0</v>
      </c>
      <c r="AO520" s="3"/>
    </row>
    <row r="521" spans="2:41">
      <c r="B521" s="12"/>
      <c r="C521" s="10"/>
      <c r="E521" s="25">
        <v>45063</v>
      </c>
      <c r="F521" s="3" t="s">
        <v>332</v>
      </c>
      <c r="G521" s="3" t="s">
        <v>504</v>
      </c>
      <c r="H521" s="18">
        <v>330</v>
      </c>
      <c r="I521" t="s">
        <v>270</v>
      </c>
      <c r="V521" s="17"/>
      <c r="X521" s="12"/>
      <c r="Y521" s="10"/>
    </row>
    <row r="522" spans="2:41">
      <c r="B522" s="12"/>
      <c r="C522" s="10"/>
      <c r="E522" s="25">
        <v>45064</v>
      </c>
      <c r="F522" s="3" t="s">
        <v>332</v>
      </c>
      <c r="G522" s="3" t="s">
        <v>955</v>
      </c>
      <c r="H522" s="18">
        <v>285</v>
      </c>
      <c r="I522" t="s">
        <v>270</v>
      </c>
      <c r="V522" s="17"/>
      <c r="X522" s="12"/>
      <c r="Y522" s="10"/>
    </row>
    <row r="523" spans="2:41">
      <c r="B523" s="12"/>
      <c r="C523" s="10"/>
      <c r="E523" s="52">
        <v>45064</v>
      </c>
      <c r="F523" s="3" t="s">
        <v>332</v>
      </c>
      <c r="G523" s="3" t="s">
        <v>955</v>
      </c>
      <c r="H523" s="18">
        <v>285</v>
      </c>
      <c r="I523" t="s">
        <v>210</v>
      </c>
      <c r="V523" s="17"/>
      <c r="X523" s="12"/>
      <c r="Y523" s="10"/>
      <c r="AA523" s="14"/>
    </row>
    <row r="524" spans="2:41">
      <c r="B524" s="12"/>
      <c r="C524" s="10"/>
      <c r="E524" s="3"/>
      <c r="F524" s="3"/>
      <c r="G524" s="3"/>
      <c r="H524" s="18"/>
      <c r="V524" s="17"/>
      <c r="X524" s="12"/>
      <c r="Y524" s="10"/>
    </row>
    <row r="525" spans="2:41">
      <c r="B525" s="12"/>
      <c r="C525" s="10"/>
      <c r="E525" s="3"/>
      <c r="F525" s="3"/>
      <c r="G525" s="3"/>
      <c r="H525" s="18"/>
      <c r="V525" s="17"/>
      <c r="X525" s="12"/>
      <c r="Y525" s="10"/>
    </row>
    <row r="526" spans="2:41">
      <c r="B526" s="12"/>
      <c r="C526" s="10"/>
      <c r="E526" s="167" t="s">
        <v>961</v>
      </c>
      <c r="F526" s="168"/>
      <c r="G526" s="169"/>
      <c r="H526" s="153">
        <f>SUM(H504:H525)</f>
        <v>4146.03</v>
      </c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3262.3499999999995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9" t="s">
        <v>29</v>
      </c>
      <c r="AD550" s="159"/>
      <c r="AE550" s="159"/>
    </row>
    <row r="551" spans="2:41" ht="15" customHeight="1">
      <c r="H551" s="76" t="s">
        <v>28</v>
      </c>
      <c r="I551" s="76"/>
      <c r="J551" s="76"/>
      <c r="V551" s="17"/>
      <c r="AC551" s="159"/>
      <c r="AD551" s="159"/>
      <c r="AE551" s="159"/>
    </row>
    <row r="552" spans="2:41" ht="15" customHeight="1">
      <c r="H552" s="76"/>
      <c r="I552" s="76"/>
      <c r="J552" s="76"/>
      <c r="V552" s="17"/>
      <c r="AC552" s="159"/>
      <c r="AD552" s="159"/>
      <c r="AE552" s="15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505</v>
      </c>
      <c r="E556" s="161" t="s">
        <v>20</v>
      </c>
      <c r="F556" s="161"/>
      <c r="G556" s="161"/>
      <c r="H556" s="161"/>
      <c r="V556" s="17"/>
      <c r="X556" s="23" t="s">
        <v>32</v>
      </c>
      <c r="Y556" s="20">
        <f>IF(B556="PAGADO",0,C561)</f>
        <v>505</v>
      </c>
      <c r="AA556" s="161" t="s">
        <v>20</v>
      </c>
      <c r="AB556" s="161"/>
      <c r="AC556" s="161"/>
      <c r="AD556" s="161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505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505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505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505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62" t="str">
        <f>IF(C561&lt;0,"NO PAGAR","COBRAR")</f>
        <v>COBRAR</v>
      </c>
      <c r="C562" s="162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62" t="str">
        <f>IF(Y561&lt;0,"NO PAGAR","COBRAR")</f>
        <v>COBRAR</v>
      </c>
      <c r="Y562" s="162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4" t="s">
        <v>9</v>
      </c>
      <c r="C563" s="155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4" t="s">
        <v>9</v>
      </c>
      <c r="Y563" s="155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 t="b">
        <f>IF(Y507&lt;=0,Y507*-1)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6" t="s">
        <v>7</v>
      </c>
      <c r="F572" s="157"/>
      <c r="G572" s="158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6" t="s">
        <v>7</v>
      </c>
      <c r="AB572" s="157"/>
      <c r="AC572" s="158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6" t="s">
        <v>7</v>
      </c>
      <c r="O574" s="157"/>
      <c r="P574" s="157"/>
      <c r="Q574" s="158"/>
      <c r="R574" s="18">
        <f>SUM(R558:R573)</f>
        <v>0</v>
      </c>
      <c r="S574" s="3"/>
      <c r="V574" s="17"/>
      <c r="X574" s="12"/>
      <c r="Y574" s="10"/>
      <c r="AJ574" s="156" t="s">
        <v>7</v>
      </c>
      <c r="AK574" s="157"/>
      <c r="AL574" s="157"/>
      <c r="AM574" s="158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0</v>
      </c>
      <c r="V583" s="17"/>
      <c r="X583" s="15" t="s">
        <v>18</v>
      </c>
      <c r="Y583" s="16">
        <f>SUM(Y564:Y582)</f>
        <v>0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60" t="s">
        <v>31</v>
      </c>
      <c r="AB596" s="160"/>
      <c r="AC596" s="160"/>
    </row>
    <row r="597" spans="1:43" ht="15" customHeight="1">
      <c r="H597" s="76"/>
      <c r="I597" s="76"/>
      <c r="J597" s="76"/>
      <c r="V597" s="17"/>
      <c r="AA597" s="160"/>
      <c r="AB597" s="160"/>
      <c r="AC597" s="160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505</v>
      </c>
      <c r="E601" s="161" t="s">
        <v>20</v>
      </c>
      <c r="F601" s="161"/>
      <c r="G601" s="161"/>
      <c r="H601" s="161"/>
      <c r="V601" s="17"/>
      <c r="X601" s="23" t="s">
        <v>32</v>
      </c>
      <c r="Y601" s="20">
        <f>IF(B1401="PAGADO",0,C606)</f>
        <v>505</v>
      </c>
      <c r="AA601" s="161" t="s">
        <v>20</v>
      </c>
      <c r="AB601" s="161"/>
      <c r="AC601" s="161"/>
      <c r="AD601" s="161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505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505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505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505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63" t="str">
        <f>IF(Y606&lt;0,"NO PAGAR","COBRAR'")</f>
        <v>COBRAR'</v>
      </c>
      <c r="Y607" s="163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63" t="str">
        <f>IF(C606&lt;0,"NO PAGAR","COBRAR'")</f>
        <v>COBRAR'</v>
      </c>
      <c r="C608" s="163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4" t="s">
        <v>9</v>
      </c>
      <c r="C609" s="155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4" t="s">
        <v>9</v>
      </c>
      <c r="Y609" s="155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 FAVOR '</v>
      </c>
      <c r="C610" s="10" t="b">
        <f>IF(Y561&lt;=0,Y561*-1)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 FAVOR'</v>
      </c>
      <c r="Y610" s="10" t="b">
        <f>IF(C606&lt;=0,C606*-1)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6" t="s">
        <v>7</v>
      </c>
      <c r="F617" s="157"/>
      <c r="G617" s="158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6" t="s">
        <v>7</v>
      </c>
      <c r="AB617" s="157"/>
      <c r="AC617" s="158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6" t="s">
        <v>7</v>
      </c>
      <c r="O619" s="157"/>
      <c r="P619" s="157"/>
      <c r="Q619" s="158"/>
      <c r="R619" s="18">
        <f>SUM(R603:R618)</f>
        <v>0</v>
      </c>
      <c r="S619" s="3"/>
      <c r="V619" s="17"/>
      <c r="X619" s="12"/>
      <c r="Y619" s="10"/>
      <c r="AJ619" s="156" t="s">
        <v>7</v>
      </c>
      <c r="AK619" s="157"/>
      <c r="AL619" s="157"/>
      <c r="AM619" s="158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0</v>
      </c>
      <c r="D629" t="s">
        <v>22</v>
      </c>
      <c r="E629" t="s">
        <v>21</v>
      </c>
      <c r="V629" s="17"/>
      <c r="X629" s="15" t="s">
        <v>18</v>
      </c>
      <c r="Y629" s="16">
        <f>SUM(Y610:Y628)</f>
        <v>0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9" t="s">
        <v>29</v>
      </c>
      <c r="AD643" s="159"/>
      <c r="AE643" s="159"/>
    </row>
    <row r="644" spans="2:41" ht="15" customHeight="1">
      <c r="H644" s="76" t="s">
        <v>28</v>
      </c>
      <c r="I644" s="76"/>
      <c r="J644" s="76"/>
      <c r="V644" s="17"/>
      <c r="AC644" s="159"/>
      <c r="AD644" s="159"/>
      <c r="AE644" s="159"/>
    </row>
    <row r="645" spans="2:41" ht="15" customHeight="1">
      <c r="H645" s="76"/>
      <c r="I645" s="76"/>
      <c r="J645" s="76"/>
      <c r="V645" s="17"/>
      <c r="AC645" s="159"/>
      <c r="AD645" s="159"/>
      <c r="AE645" s="159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505</v>
      </c>
      <c r="E649" s="161" t="s">
        <v>20</v>
      </c>
      <c r="F649" s="161"/>
      <c r="G649" s="161"/>
      <c r="H649" s="161"/>
      <c r="V649" s="17"/>
      <c r="X649" s="23" t="s">
        <v>32</v>
      </c>
      <c r="Y649" s="20">
        <f>IF(B649="PAGADO",0,C654)</f>
        <v>505</v>
      </c>
      <c r="AA649" s="161" t="s">
        <v>20</v>
      </c>
      <c r="AB649" s="161"/>
      <c r="AC649" s="161"/>
      <c r="AD649" s="161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505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505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505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505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62" t="str">
        <f>IF(C654&lt;0,"NO PAGAR","COBRAR")</f>
        <v>COBRAR</v>
      </c>
      <c r="C655" s="162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62" t="str">
        <f>IF(Y654&lt;0,"NO PAGAR","COBRAR")</f>
        <v>COBRAR</v>
      </c>
      <c r="Y655" s="162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4" t="s">
        <v>9</v>
      </c>
      <c r="C656" s="155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4" t="s">
        <v>9</v>
      </c>
      <c r="Y656" s="155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 t="b">
        <f>IF(Y601&lt;=0,Y601*-1)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 FAVOR'</v>
      </c>
      <c r="Y657" s="10" t="b">
        <f>IF(C654&lt;=0,C654*-1)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6" t="s">
        <v>7</v>
      </c>
      <c r="F665" s="157"/>
      <c r="G665" s="158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6" t="s">
        <v>7</v>
      </c>
      <c r="AB665" s="157"/>
      <c r="AC665" s="158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6" t="s">
        <v>7</v>
      </c>
      <c r="O667" s="157"/>
      <c r="P667" s="157"/>
      <c r="Q667" s="158"/>
      <c r="R667" s="18">
        <f>SUM(R651:R666)</f>
        <v>0</v>
      </c>
      <c r="S667" s="3"/>
      <c r="V667" s="17"/>
      <c r="X667" s="12"/>
      <c r="Y667" s="10"/>
      <c r="AJ667" s="156" t="s">
        <v>7</v>
      </c>
      <c r="AK667" s="157"/>
      <c r="AL667" s="157"/>
      <c r="AM667" s="158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0</v>
      </c>
      <c r="V676" s="17"/>
      <c r="X676" s="15" t="s">
        <v>18</v>
      </c>
      <c r="Y676" s="16">
        <f>SUM(Y657:Y675)</f>
        <v>0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60" t="s">
        <v>31</v>
      </c>
      <c r="AB689" s="160"/>
      <c r="AC689" s="160"/>
    </row>
    <row r="690" spans="2:41" ht="15" customHeight="1">
      <c r="H690" s="76"/>
      <c r="I690" s="76"/>
      <c r="J690" s="76"/>
      <c r="V690" s="17"/>
      <c r="AA690" s="160"/>
      <c r="AB690" s="160"/>
      <c r="AC690" s="160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505</v>
      </c>
      <c r="E694" s="161" t="s">
        <v>20</v>
      </c>
      <c r="F694" s="161"/>
      <c r="G694" s="161"/>
      <c r="H694" s="161"/>
      <c r="V694" s="17"/>
      <c r="X694" s="23" t="s">
        <v>32</v>
      </c>
      <c r="Y694" s="20">
        <f>IF(B1494="PAGADO",0,C699)</f>
        <v>505</v>
      </c>
      <c r="AA694" s="161" t="s">
        <v>20</v>
      </c>
      <c r="AB694" s="161"/>
      <c r="AC694" s="161"/>
      <c r="AD694" s="161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505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505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505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505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63" t="str">
        <f>IF(Y699&lt;0,"NO PAGAR","COBRAR'")</f>
        <v>COBRAR'</v>
      </c>
      <c r="Y700" s="163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63" t="str">
        <f>IF(C699&lt;0,"NO PAGAR","COBRAR'")</f>
        <v>COBRAR'</v>
      </c>
      <c r="C701" s="163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4" t="s">
        <v>9</v>
      </c>
      <c r="C702" s="155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4" t="s">
        <v>9</v>
      </c>
      <c r="Y702" s="155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 FAVOR '</v>
      </c>
      <c r="C703" s="10" t="b">
        <f>IF(Y654&lt;=0,Y654*-1)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 FAVOR'</v>
      </c>
      <c r="Y703" s="10" t="b">
        <f>IF(C699&lt;=0,C699*-1)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6" t="s">
        <v>7</v>
      </c>
      <c r="F710" s="157"/>
      <c r="G710" s="158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6" t="s">
        <v>7</v>
      </c>
      <c r="AB710" s="157"/>
      <c r="AC710" s="158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6" t="s">
        <v>7</v>
      </c>
      <c r="O712" s="157"/>
      <c r="P712" s="157"/>
      <c r="Q712" s="158"/>
      <c r="R712" s="18">
        <f>SUM(R696:R711)</f>
        <v>0</v>
      </c>
      <c r="S712" s="3"/>
      <c r="V712" s="17"/>
      <c r="X712" s="12"/>
      <c r="Y712" s="10"/>
      <c r="AJ712" s="156" t="s">
        <v>7</v>
      </c>
      <c r="AK712" s="157"/>
      <c r="AL712" s="157"/>
      <c r="AM712" s="158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0</v>
      </c>
      <c r="D722" t="s">
        <v>22</v>
      </c>
      <c r="E722" t="s">
        <v>21</v>
      </c>
      <c r="V722" s="17"/>
      <c r="X722" s="15" t="s">
        <v>18</v>
      </c>
      <c r="Y722" s="16">
        <f>SUM(Y703:Y721)</f>
        <v>0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9" t="s">
        <v>29</v>
      </c>
      <c r="AD736" s="159"/>
      <c r="AE736" s="159"/>
    </row>
    <row r="737" spans="2:41" ht="15" customHeight="1">
      <c r="H737" s="76" t="s">
        <v>28</v>
      </c>
      <c r="I737" s="76"/>
      <c r="J737" s="76"/>
      <c r="V737" s="17"/>
      <c r="AC737" s="159"/>
      <c r="AD737" s="159"/>
      <c r="AE737" s="159"/>
    </row>
    <row r="738" spans="2:41" ht="15" customHeight="1">
      <c r="H738" s="76"/>
      <c r="I738" s="76"/>
      <c r="J738" s="76"/>
      <c r="V738" s="17"/>
      <c r="AC738" s="159"/>
      <c r="AD738" s="159"/>
      <c r="AE738" s="159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505</v>
      </c>
      <c r="E742" s="161" t="s">
        <v>20</v>
      </c>
      <c r="F742" s="161"/>
      <c r="G742" s="161"/>
      <c r="H742" s="161"/>
      <c r="V742" s="17"/>
      <c r="X742" s="23" t="s">
        <v>32</v>
      </c>
      <c r="Y742" s="20">
        <f>IF(B742="PAGADO",0,C747)</f>
        <v>505</v>
      </c>
      <c r="AA742" s="161" t="s">
        <v>20</v>
      </c>
      <c r="AB742" s="161"/>
      <c r="AC742" s="161"/>
      <c r="AD742" s="161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505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505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505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505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62" t="str">
        <f>IF(C747&lt;0,"NO PAGAR","COBRAR")</f>
        <v>COBRAR</v>
      </c>
      <c r="C748" s="162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62" t="str">
        <f>IF(Y747&lt;0,"NO PAGAR","COBRAR")</f>
        <v>COBRAR</v>
      </c>
      <c r="Y748" s="162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4" t="s">
        <v>9</v>
      </c>
      <c r="C749" s="155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4" t="s">
        <v>9</v>
      </c>
      <c r="Y749" s="155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 t="b">
        <f>IF(Y694&lt;=0,Y694*-1)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 FAVOR'</v>
      </c>
      <c r="Y750" s="10" t="b">
        <f>IF(C747&lt;=0,C747*-1)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6" t="s">
        <v>7</v>
      </c>
      <c r="F758" s="157"/>
      <c r="G758" s="158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6" t="s">
        <v>7</v>
      </c>
      <c r="AB758" s="157"/>
      <c r="AC758" s="158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6" t="s">
        <v>7</v>
      </c>
      <c r="O760" s="157"/>
      <c r="P760" s="157"/>
      <c r="Q760" s="158"/>
      <c r="R760" s="18">
        <f>SUM(R744:R759)</f>
        <v>0</v>
      </c>
      <c r="S760" s="3"/>
      <c r="V760" s="17"/>
      <c r="X760" s="12"/>
      <c r="Y760" s="10"/>
      <c r="AJ760" s="156" t="s">
        <v>7</v>
      </c>
      <c r="AK760" s="157"/>
      <c r="AL760" s="157"/>
      <c r="AM760" s="158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0</v>
      </c>
      <c r="V769" s="17"/>
      <c r="X769" s="15" t="s">
        <v>18</v>
      </c>
      <c r="Y769" s="16">
        <f>SUM(Y750:Y768)</f>
        <v>0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60" t="s">
        <v>31</v>
      </c>
      <c r="AB782" s="160"/>
      <c r="AC782" s="160"/>
    </row>
    <row r="783" spans="1:43" ht="15" customHeight="1">
      <c r="H783" s="76"/>
      <c r="I783" s="76"/>
      <c r="J783" s="76"/>
      <c r="V783" s="17"/>
      <c r="AA783" s="160"/>
      <c r="AB783" s="160"/>
      <c r="AC783" s="160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505</v>
      </c>
      <c r="E787" s="161" t="s">
        <v>20</v>
      </c>
      <c r="F787" s="161"/>
      <c r="G787" s="161"/>
      <c r="H787" s="161"/>
      <c r="V787" s="17"/>
      <c r="X787" s="23" t="s">
        <v>32</v>
      </c>
      <c r="Y787" s="20">
        <f>IF(B1587="PAGADO",0,C792)</f>
        <v>505</v>
      </c>
      <c r="AA787" s="161" t="s">
        <v>20</v>
      </c>
      <c r="AB787" s="161"/>
      <c r="AC787" s="161"/>
      <c r="AD787" s="161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505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505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505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505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63" t="str">
        <f>IF(Y792&lt;0,"NO PAGAR","COBRAR'")</f>
        <v>COBRAR'</v>
      </c>
      <c r="Y793" s="163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63" t="str">
        <f>IF(C792&lt;0,"NO PAGAR","COBRAR'")</f>
        <v>COBRAR'</v>
      </c>
      <c r="C794" s="163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4" t="s">
        <v>9</v>
      </c>
      <c r="C795" s="155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4" t="s">
        <v>9</v>
      </c>
      <c r="Y795" s="155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 FAVOR '</v>
      </c>
      <c r="C796" s="10" t="b">
        <f>IF(Y747&lt;=0,Y747*-1)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 FAVOR'</v>
      </c>
      <c r="Y796" s="10" t="b">
        <f>IF(C792&lt;=0,C792*-1)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6" t="s">
        <v>7</v>
      </c>
      <c r="F803" s="157"/>
      <c r="G803" s="158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6" t="s">
        <v>7</v>
      </c>
      <c r="AB803" s="157"/>
      <c r="AC803" s="158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6" t="s">
        <v>7</v>
      </c>
      <c r="O805" s="157"/>
      <c r="P805" s="157"/>
      <c r="Q805" s="158"/>
      <c r="R805" s="18">
        <f>SUM(R789:R804)</f>
        <v>0</v>
      </c>
      <c r="S805" s="3"/>
      <c r="V805" s="17"/>
      <c r="X805" s="12"/>
      <c r="Y805" s="10"/>
      <c r="AJ805" s="156" t="s">
        <v>7</v>
      </c>
      <c r="AK805" s="157"/>
      <c r="AL805" s="157"/>
      <c r="AM805" s="158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D815" t="s">
        <v>22</v>
      </c>
      <c r="E815" t="s">
        <v>21</v>
      </c>
      <c r="V815" s="17"/>
      <c r="X815" s="15" t="s">
        <v>18</v>
      </c>
      <c r="Y815" s="16">
        <f>SUM(Y796:Y814)</f>
        <v>0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9" t="s">
        <v>29</v>
      </c>
      <c r="AD829" s="159"/>
      <c r="AE829" s="159"/>
    </row>
    <row r="830" spans="8:31" ht="15" customHeight="1">
      <c r="H830" s="76" t="s">
        <v>28</v>
      </c>
      <c r="I830" s="76"/>
      <c r="J830" s="76"/>
      <c r="V830" s="17"/>
      <c r="AC830" s="159"/>
      <c r="AD830" s="159"/>
      <c r="AE830" s="159"/>
    </row>
    <row r="831" spans="8:31" ht="15" customHeight="1">
      <c r="H831" s="76"/>
      <c r="I831" s="76"/>
      <c r="J831" s="76"/>
      <c r="V831" s="17"/>
      <c r="AC831" s="159"/>
      <c r="AD831" s="159"/>
      <c r="AE831" s="159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505</v>
      </c>
      <c r="E835" s="161" t="s">
        <v>20</v>
      </c>
      <c r="F835" s="161"/>
      <c r="G835" s="161"/>
      <c r="H835" s="161"/>
      <c r="V835" s="17"/>
      <c r="X835" s="23" t="s">
        <v>32</v>
      </c>
      <c r="Y835" s="20">
        <f>IF(B835="PAGADO",0,C840)</f>
        <v>505</v>
      </c>
      <c r="AA835" s="161" t="s">
        <v>20</v>
      </c>
      <c r="AB835" s="161"/>
      <c r="AC835" s="161"/>
      <c r="AD835" s="161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505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505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505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505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62" t="str">
        <f>IF(C840&lt;0,"NO PAGAR","COBRAR")</f>
        <v>COBRAR</v>
      </c>
      <c r="C841" s="16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62" t="str">
        <f>IF(Y840&lt;0,"NO PAGAR","COBRAR")</f>
        <v>COBRAR</v>
      </c>
      <c r="Y841" s="16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4" t="s">
        <v>9</v>
      </c>
      <c r="C842" s="155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4" t="s">
        <v>9</v>
      </c>
      <c r="Y842" s="155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 t="b">
        <f>IF(Y787&lt;=0,Y787*-1)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 FAVOR'</v>
      </c>
      <c r="Y843" s="10" t="b">
        <f>IF(C840&lt;=0,C840*-1)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6" t="s">
        <v>7</v>
      </c>
      <c r="F851" s="157"/>
      <c r="G851" s="158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6" t="s">
        <v>7</v>
      </c>
      <c r="AB851" s="157"/>
      <c r="AC851" s="158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6" t="s">
        <v>7</v>
      </c>
      <c r="O853" s="157"/>
      <c r="P853" s="157"/>
      <c r="Q853" s="158"/>
      <c r="R853" s="18">
        <f>SUM(R837:R852)</f>
        <v>0</v>
      </c>
      <c r="S853" s="3"/>
      <c r="V853" s="17"/>
      <c r="X853" s="12"/>
      <c r="Y853" s="10"/>
      <c r="AJ853" s="156" t="s">
        <v>7</v>
      </c>
      <c r="AK853" s="157"/>
      <c r="AL853" s="157"/>
      <c r="AM853" s="158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0</v>
      </c>
      <c r="V862" s="17"/>
      <c r="X862" s="15" t="s">
        <v>18</v>
      </c>
      <c r="Y862" s="16">
        <f>SUM(Y843:Y861)</f>
        <v>0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60" t="s">
        <v>31</v>
      </c>
      <c r="AB875" s="160"/>
      <c r="AC875" s="160"/>
    </row>
    <row r="876" spans="1:43" ht="15" customHeight="1">
      <c r="H876" s="76"/>
      <c r="I876" s="76"/>
      <c r="J876" s="76"/>
      <c r="V876" s="17"/>
      <c r="AA876" s="160"/>
      <c r="AB876" s="160"/>
      <c r="AC876" s="160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505</v>
      </c>
      <c r="E880" s="161" t="s">
        <v>20</v>
      </c>
      <c r="F880" s="161"/>
      <c r="G880" s="161"/>
      <c r="H880" s="161"/>
      <c r="V880" s="17"/>
      <c r="X880" s="23" t="s">
        <v>32</v>
      </c>
      <c r="Y880" s="20">
        <f>IF(B1680="PAGADO",0,C885)</f>
        <v>505</v>
      </c>
      <c r="AA880" s="161" t="s">
        <v>20</v>
      </c>
      <c r="AB880" s="161"/>
      <c r="AC880" s="161"/>
      <c r="AD880" s="161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505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505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505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505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63" t="str">
        <f>IF(Y885&lt;0,"NO PAGAR","COBRAR'")</f>
        <v>COBRAR'</v>
      </c>
      <c r="Y886" s="163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63" t="str">
        <f>IF(C885&lt;0,"NO PAGAR","COBRAR'")</f>
        <v>COBRAR'</v>
      </c>
      <c r="C887" s="163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4" t="s">
        <v>9</v>
      </c>
      <c r="C888" s="155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4" t="s">
        <v>9</v>
      </c>
      <c r="Y888" s="155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 FAVOR '</v>
      </c>
      <c r="C889" s="10" t="b">
        <f>IF(Y840&lt;=0,Y840*-1)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 FAVOR'</v>
      </c>
      <c r="Y889" s="10" t="b">
        <f>IF(C885&lt;=0,C885*-1)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6" t="s">
        <v>7</v>
      </c>
      <c r="F896" s="157"/>
      <c r="G896" s="158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6" t="s">
        <v>7</v>
      </c>
      <c r="AB896" s="157"/>
      <c r="AC896" s="158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6" t="s">
        <v>7</v>
      </c>
      <c r="O898" s="157"/>
      <c r="P898" s="157"/>
      <c r="Q898" s="158"/>
      <c r="R898" s="18">
        <f>SUM(R882:R897)</f>
        <v>0</v>
      </c>
      <c r="S898" s="3"/>
      <c r="V898" s="17"/>
      <c r="X898" s="12"/>
      <c r="Y898" s="10"/>
      <c r="AJ898" s="156" t="s">
        <v>7</v>
      </c>
      <c r="AK898" s="157"/>
      <c r="AL898" s="157"/>
      <c r="AM898" s="158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D908" t="s">
        <v>22</v>
      </c>
      <c r="E908" t="s">
        <v>21</v>
      </c>
      <c r="V908" s="17"/>
      <c r="X908" s="15" t="s">
        <v>18</v>
      </c>
      <c r="Y908" s="16">
        <f>SUM(Y889:Y907)</f>
        <v>0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9" t="s">
        <v>29</v>
      </c>
      <c r="AD923" s="159"/>
      <c r="AE923" s="159"/>
    </row>
    <row r="924" spans="2:31" ht="15" customHeight="1">
      <c r="H924" s="76" t="s">
        <v>28</v>
      </c>
      <c r="I924" s="76"/>
      <c r="J924" s="76"/>
      <c r="V924" s="17"/>
      <c r="AC924" s="159"/>
      <c r="AD924" s="159"/>
      <c r="AE924" s="159"/>
    </row>
    <row r="925" spans="2:31" ht="15" customHeight="1">
      <c r="H925" s="76"/>
      <c r="I925" s="76"/>
      <c r="J925" s="76"/>
      <c r="V925" s="17"/>
      <c r="AC925" s="159"/>
      <c r="AD925" s="159"/>
      <c r="AE925" s="159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505</v>
      </c>
      <c r="E929" s="161" t="s">
        <v>20</v>
      </c>
      <c r="F929" s="161"/>
      <c r="G929" s="161"/>
      <c r="H929" s="161"/>
      <c r="V929" s="17"/>
      <c r="X929" s="23" t="s">
        <v>32</v>
      </c>
      <c r="Y929" s="20">
        <f>IF(B929="PAGADO",0,C934)</f>
        <v>505</v>
      </c>
      <c r="AA929" s="161" t="s">
        <v>20</v>
      </c>
      <c r="AB929" s="161"/>
      <c r="AC929" s="161"/>
      <c r="AD929" s="161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505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505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505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505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62" t="str">
        <f>IF(C934&lt;0,"NO PAGAR","COBRAR")</f>
        <v>COBRAR</v>
      </c>
      <c r="C935" s="162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62" t="str">
        <f>IF(Y934&lt;0,"NO PAGAR","COBRAR")</f>
        <v>COBRAR</v>
      </c>
      <c r="Y935" s="162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4" t="s">
        <v>9</v>
      </c>
      <c r="C936" s="155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4" t="s">
        <v>9</v>
      </c>
      <c r="Y936" s="155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IF(Y885&lt;=0,Y885*-1)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6" t="s">
        <v>7</v>
      </c>
      <c r="F945" s="157"/>
      <c r="G945" s="158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6" t="s">
        <v>7</v>
      </c>
      <c r="AB945" s="157"/>
      <c r="AC945" s="158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6" t="s">
        <v>7</v>
      </c>
      <c r="O947" s="157"/>
      <c r="P947" s="157"/>
      <c r="Q947" s="158"/>
      <c r="R947" s="18">
        <f>SUM(R931:R946)</f>
        <v>0</v>
      </c>
      <c r="S947" s="3"/>
      <c r="V947" s="17"/>
      <c r="X947" s="12"/>
      <c r="Y947" s="10"/>
      <c r="AJ947" s="156" t="s">
        <v>7</v>
      </c>
      <c r="AK947" s="157"/>
      <c r="AL947" s="157"/>
      <c r="AM947" s="158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60" t="s">
        <v>31</v>
      </c>
      <c r="AB969" s="160"/>
      <c r="AC969" s="160"/>
    </row>
    <row r="970" spans="1:43" ht="15" customHeight="1">
      <c r="H970" s="76"/>
      <c r="I970" s="76"/>
      <c r="J970" s="76"/>
      <c r="V970" s="17"/>
      <c r="AA970" s="160"/>
      <c r="AB970" s="160"/>
      <c r="AC970" s="160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505</v>
      </c>
      <c r="E974" s="161" t="s">
        <v>20</v>
      </c>
      <c r="F974" s="161"/>
      <c r="G974" s="161"/>
      <c r="H974" s="161"/>
      <c r="V974" s="17"/>
      <c r="X974" s="23" t="s">
        <v>32</v>
      </c>
      <c r="Y974" s="20">
        <f>IF(B1774="PAGADO",0,C979)</f>
        <v>505</v>
      </c>
      <c r="AA974" s="161" t="s">
        <v>20</v>
      </c>
      <c r="AB974" s="161"/>
      <c r="AC974" s="161"/>
      <c r="AD974" s="161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505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505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505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505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63" t="str">
        <f>IF(Y979&lt;0,"NO PAGAR","COBRAR'")</f>
        <v>COBRAR'</v>
      </c>
      <c r="Y980" s="163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63" t="str">
        <f>IF(C979&lt;0,"NO PAGAR","COBRAR'")</f>
        <v>COBRAR'</v>
      </c>
      <c r="C981" s="163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4" t="s">
        <v>9</v>
      </c>
      <c r="C982" s="155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4" t="s">
        <v>9</v>
      </c>
      <c r="Y982" s="155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6" t="s">
        <v>7</v>
      </c>
      <c r="F990" s="157"/>
      <c r="G990" s="158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6" t="s">
        <v>7</v>
      </c>
      <c r="AB990" s="157"/>
      <c r="AC990" s="158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6" t="s">
        <v>7</v>
      </c>
      <c r="O992" s="157"/>
      <c r="P992" s="157"/>
      <c r="Q992" s="158"/>
      <c r="R992" s="18">
        <f>SUM(R976:R991)</f>
        <v>0</v>
      </c>
      <c r="S992" s="3"/>
      <c r="V992" s="17"/>
      <c r="X992" s="12"/>
      <c r="Y992" s="10"/>
      <c r="AJ992" s="156" t="s">
        <v>7</v>
      </c>
      <c r="AK992" s="157"/>
      <c r="AL992" s="157"/>
      <c r="AM992" s="158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9" t="s">
        <v>29</v>
      </c>
      <c r="AD1016" s="159"/>
      <c r="AE1016" s="159"/>
    </row>
    <row r="1017" spans="2:41" ht="15" customHeight="1">
      <c r="H1017" s="76" t="s">
        <v>28</v>
      </c>
      <c r="I1017" s="76"/>
      <c r="J1017" s="76"/>
      <c r="V1017" s="17"/>
      <c r="AC1017" s="159"/>
      <c r="AD1017" s="159"/>
      <c r="AE1017" s="159"/>
    </row>
    <row r="1018" spans="2:41" ht="15" customHeight="1">
      <c r="H1018" s="76"/>
      <c r="I1018" s="76"/>
      <c r="J1018" s="76"/>
      <c r="V1018" s="17"/>
      <c r="AC1018" s="159"/>
      <c r="AD1018" s="159"/>
      <c r="AE1018" s="159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505</v>
      </c>
      <c r="E1022" s="161" t="s">
        <v>20</v>
      </c>
      <c r="F1022" s="161"/>
      <c r="G1022" s="161"/>
      <c r="H1022" s="161"/>
      <c r="V1022" s="17"/>
      <c r="X1022" s="23" t="s">
        <v>32</v>
      </c>
      <c r="Y1022" s="20">
        <f>IF(B1022="PAGADO",0,C1027)</f>
        <v>505</v>
      </c>
      <c r="AA1022" s="161" t="s">
        <v>20</v>
      </c>
      <c r="AB1022" s="161"/>
      <c r="AC1022" s="161"/>
      <c r="AD1022" s="161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505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505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505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505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62" t="str">
        <f>IF(C1027&lt;0,"NO PAGAR","COBRAR")</f>
        <v>COBRAR</v>
      </c>
      <c r="C1028" s="162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62" t="str">
        <f>IF(Y1027&lt;0,"NO PAGAR","COBRAR")</f>
        <v>COBRAR</v>
      </c>
      <c r="Y1028" s="162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4" t="s">
        <v>9</v>
      </c>
      <c r="C1029" s="155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4" t="s">
        <v>9</v>
      </c>
      <c r="Y1029" s="155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 t="b">
        <f>IF(Y974&lt;=0,Y974*-1)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 FAVOR'</v>
      </c>
      <c r="Y1030" s="10" t="b">
        <f>IF(C1027&lt;=0,C1027*-1)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6" t="s">
        <v>7</v>
      </c>
      <c r="F1038" s="157"/>
      <c r="G1038" s="158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6" t="s">
        <v>7</v>
      </c>
      <c r="AB1038" s="157"/>
      <c r="AC1038" s="158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6" t="s">
        <v>7</v>
      </c>
      <c r="O1040" s="157"/>
      <c r="P1040" s="157"/>
      <c r="Q1040" s="158"/>
      <c r="R1040" s="18">
        <f>SUM(R1024:R1039)</f>
        <v>0</v>
      </c>
      <c r="S1040" s="3"/>
      <c r="V1040" s="17"/>
      <c r="X1040" s="12"/>
      <c r="Y1040" s="10"/>
      <c r="AJ1040" s="156" t="s">
        <v>7</v>
      </c>
      <c r="AK1040" s="157"/>
      <c r="AL1040" s="157"/>
      <c r="AM1040" s="158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0</v>
      </c>
      <c r="V1049" s="17"/>
      <c r="X1049" s="15" t="s">
        <v>18</v>
      </c>
      <c r="Y1049" s="16">
        <f>SUM(Y1030:Y1048)</f>
        <v>0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60" t="s">
        <v>31</v>
      </c>
      <c r="AB1062" s="160"/>
      <c r="AC1062" s="160"/>
    </row>
    <row r="1063" spans="1:43" ht="15" customHeight="1">
      <c r="H1063" s="76"/>
      <c r="I1063" s="76"/>
      <c r="J1063" s="76"/>
      <c r="V1063" s="17"/>
      <c r="AA1063" s="160"/>
      <c r="AB1063" s="160"/>
      <c r="AC1063" s="160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505</v>
      </c>
      <c r="E1067" s="161" t="s">
        <v>20</v>
      </c>
      <c r="F1067" s="161"/>
      <c r="G1067" s="161"/>
      <c r="H1067" s="161"/>
      <c r="V1067" s="17"/>
      <c r="X1067" s="23" t="s">
        <v>32</v>
      </c>
      <c r="Y1067" s="20">
        <f>IF(B1867="PAGADO",0,C1072)</f>
        <v>505</v>
      </c>
      <c r="AA1067" s="161" t="s">
        <v>20</v>
      </c>
      <c r="AB1067" s="161"/>
      <c r="AC1067" s="161"/>
      <c r="AD1067" s="161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505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505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505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505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63" t="str">
        <f>IF(Y1072&lt;0,"NO PAGAR","COBRAR'")</f>
        <v>COBRAR'</v>
      </c>
      <c r="Y1073" s="163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63" t="str">
        <f>IF(C1072&lt;0,"NO PAGAR","COBRAR'")</f>
        <v>COBRAR'</v>
      </c>
      <c r="C1074" s="163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4" t="s">
        <v>9</v>
      </c>
      <c r="C1075" s="155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4" t="s">
        <v>9</v>
      </c>
      <c r="Y1075" s="155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 FAVOR '</v>
      </c>
      <c r="C1076" s="10" t="b">
        <f>IF(Y1027&lt;=0,Y1027*-1)</f>
        <v>0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 FAVOR'</v>
      </c>
      <c r="Y1076" s="10" t="b">
        <f>IF(C1072&lt;=0,C1072*-1)</f>
        <v>0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6" t="s">
        <v>7</v>
      </c>
      <c r="F1083" s="157"/>
      <c r="G1083" s="158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6" t="s">
        <v>7</v>
      </c>
      <c r="AB1083" s="157"/>
      <c r="AC1083" s="158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6" t="s">
        <v>7</v>
      </c>
      <c r="O1085" s="157"/>
      <c r="P1085" s="157"/>
      <c r="Q1085" s="158"/>
      <c r="R1085" s="18">
        <f>SUM(R1069:R1084)</f>
        <v>0</v>
      </c>
      <c r="S1085" s="3"/>
      <c r="V1085" s="17"/>
      <c r="X1085" s="12"/>
      <c r="Y1085" s="10"/>
      <c r="AJ1085" s="156" t="s">
        <v>7</v>
      </c>
      <c r="AK1085" s="157"/>
      <c r="AL1085" s="157"/>
      <c r="AM1085" s="158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0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0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4">
    <mergeCell ref="E501:F501"/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526:G526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9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8"/>
  <sheetViews>
    <sheetView topLeftCell="S466" zoomScale="85" zoomScaleNormal="85" zoomScalePageLayoutView="118" workbookViewId="0">
      <selection activeCell="AA478" sqref="AA47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61" t="s">
        <v>77</v>
      </c>
      <c r="F8" s="161"/>
      <c r="G8" s="161"/>
      <c r="H8" s="161"/>
      <c r="O8" s="170" t="s">
        <v>10</v>
      </c>
      <c r="P8" s="170"/>
      <c r="Q8" s="170"/>
      <c r="R8" s="170"/>
      <c r="V8" s="17"/>
      <c r="X8" s="23" t="s">
        <v>32</v>
      </c>
      <c r="Y8" s="20">
        <f>IF(B8="PAGADO",0,C13)</f>
        <v>-6043.71</v>
      </c>
      <c r="AA8" s="161" t="s">
        <v>140</v>
      </c>
      <c r="AB8" s="161"/>
      <c r="AC8" s="161"/>
      <c r="AD8" s="161"/>
      <c r="AK8" s="171" t="s">
        <v>188</v>
      </c>
      <c r="AL8" s="171"/>
      <c r="AM8" s="171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NO PAGAR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NO PAGAR</v>
      </c>
      <c r="Y14" s="162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6" t="s">
        <v>7</v>
      </c>
      <c r="AB24" s="157"/>
      <c r="AC24" s="158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1133.21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61" t="s">
        <v>77</v>
      </c>
      <c r="F53" s="161"/>
      <c r="G53" s="161"/>
      <c r="H53" s="161"/>
      <c r="V53" s="17"/>
      <c r="X53" s="23" t="s">
        <v>32</v>
      </c>
      <c r="Y53" s="20">
        <f>IF(B53="PAGADO",0,C58)</f>
        <v>-6418.1900000000005</v>
      </c>
      <c r="AA53" s="161" t="s">
        <v>77</v>
      </c>
      <c r="AB53" s="161"/>
      <c r="AC53" s="161"/>
      <c r="AD53" s="161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63" t="str">
        <f>IF(Y58&lt;0,"NO PAGAR","COBRAR'")</f>
        <v>NO PAGAR</v>
      </c>
      <c r="Y59" s="163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63" t="str">
        <f>IF(C58&lt;0,"NO PAGAR","COBRAR'")</f>
        <v>NO PAGAR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962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9" t="s">
        <v>29</v>
      </c>
      <c r="AD97" s="159"/>
      <c r="AE97" s="159"/>
    </row>
    <row r="98" spans="2:41">
      <c r="H98" s="160" t="s">
        <v>28</v>
      </c>
      <c r="I98" s="160"/>
      <c r="J98" s="160"/>
      <c r="V98" s="17"/>
      <c r="AC98" s="159"/>
      <c r="AD98" s="159"/>
      <c r="AE98" s="159"/>
    </row>
    <row r="99" spans="2:41">
      <c r="H99" s="160"/>
      <c r="I99" s="160"/>
      <c r="J99" s="160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61" t="s">
        <v>273</v>
      </c>
      <c r="F103" s="161"/>
      <c r="G103" s="161"/>
      <c r="H103" s="161"/>
      <c r="V103" s="17"/>
      <c r="X103" s="23" t="s">
        <v>32</v>
      </c>
      <c r="Y103" s="20">
        <f>IF(B103="PAGADO",0,C108)</f>
        <v>-5740.3400000000011</v>
      </c>
      <c r="AA103" s="161" t="s">
        <v>273</v>
      </c>
      <c r="AB103" s="161"/>
      <c r="AC103" s="161"/>
      <c r="AD103" s="161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62" t="str">
        <f>IF(C108&lt;0,"NO PAGAR","COBRAR")</f>
        <v>NO PAGAR</v>
      </c>
      <c r="C109" s="162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62" t="str">
        <f>IF(Y108&lt;0,"NO PAGAR","COBRAR")</f>
        <v>NO PAGAR</v>
      </c>
      <c r="Y109" s="16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4" t="s">
        <v>9</v>
      </c>
      <c r="C110" s="155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4" t="s">
        <v>9</v>
      </c>
      <c r="Y110" s="155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6" t="s">
        <v>7</v>
      </c>
      <c r="F119" s="157"/>
      <c r="G119" s="158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6" t="s">
        <v>7</v>
      </c>
      <c r="AB119" s="157"/>
      <c r="AC119" s="158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6" t="s">
        <v>7</v>
      </c>
      <c r="O121" s="157"/>
      <c r="P121" s="157"/>
      <c r="Q121" s="158"/>
      <c r="R121" s="18">
        <f>SUM(R105:R120)</f>
        <v>770</v>
      </c>
      <c r="S121" s="3"/>
      <c r="V121" s="17"/>
      <c r="X121" s="12"/>
      <c r="Y121" s="10"/>
      <c r="AJ121" s="156" t="s">
        <v>7</v>
      </c>
      <c r="AK121" s="157"/>
      <c r="AL121" s="157"/>
      <c r="AM121" s="158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60" t="s">
        <v>30</v>
      </c>
      <c r="I131" s="160"/>
      <c r="J131" s="160"/>
      <c r="V131" s="17"/>
      <c r="AA131" s="160" t="s">
        <v>31</v>
      </c>
      <c r="AB131" s="160"/>
      <c r="AC131" s="160"/>
    </row>
    <row r="132" spans="1:43">
      <c r="H132" s="160"/>
      <c r="I132" s="160"/>
      <c r="J132" s="160"/>
      <c r="V132" s="17"/>
      <c r="AA132" s="160"/>
      <c r="AB132" s="160"/>
      <c r="AC132" s="160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61" t="s">
        <v>273</v>
      </c>
      <c r="F136" s="161"/>
      <c r="G136" s="161"/>
      <c r="H136" s="161"/>
      <c r="V136" s="17"/>
      <c r="X136" s="23" t="s">
        <v>32</v>
      </c>
      <c r="Y136" s="20">
        <f>IF(B136="PAGADO",0,C141)</f>
        <v>-5568.4800000000014</v>
      </c>
      <c r="AA136" s="161" t="s">
        <v>273</v>
      </c>
      <c r="AB136" s="161"/>
      <c r="AC136" s="161"/>
      <c r="AD136" s="161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63" t="str">
        <f>IF(Y141&lt;0,"NO PAGAR","COBRAR'")</f>
        <v>NO PAGAR</v>
      </c>
      <c r="Y142" s="163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63" t="str">
        <f>IF(C141&lt;0,"NO PAGAR","COBRAR'")</f>
        <v>NO PAGAR</v>
      </c>
      <c r="C143" s="163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4" t="s">
        <v>9</v>
      </c>
      <c r="C144" s="155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4" t="s">
        <v>9</v>
      </c>
      <c r="Y144" s="155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6" t="s">
        <v>7</v>
      </c>
      <c r="F152" s="157"/>
      <c r="G152" s="158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6" t="s">
        <v>7</v>
      </c>
      <c r="AB152" s="157"/>
      <c r="AC152" s="158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6" t="s">
        <v>7</v>
      </c>
      <c r="O154" s="157"/>
      <c r="P154" s="157"/>
      <c r="Q154" s="158"/>
      <c r="R154" s="18">
        <f>SUM(R138:R153)</f>
        <v>0</v>
      </c>
      <c r="S154" s="3"/>
      <c r="V154" s="17"/>
      <c r="X154" s="12"/>
      <c r="Y154" s="10"/>
      <c r="AJ154" s="156" t="s">
        <v>7</v>
      </c>
      <c r="AK154" s="157"/>
      <c r="AL154" s="157"/>
      <c r="AM154" s="158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9" t="s">
        <v>29</v>
      </c>
      <c r="AD170" s="159"/>
      <c r="AE170" s="159"/>
    </row>
    <row r="171" spans="2:31">
      <c r="H171" s="160" t="s">
        <v>28</v>
      </c>
      <c r="I171" s="160"/>
      <c r="J171" s="160"/>
      <c r="V171" s="17"/>
      <c r="AC171" s="159"/>
      <c r="AD171" s="159"/>
      <c r="AE171" s="159"/>
    </row>
    <row r="172" spans="2:31">
      <c r="H172" s="160"/>
      <c r="I172" s="160"/>
      <c r="J172" s="160"/>
      <c r="V172" s="17"/>
      <c r="AC172" s="159"/>
      <c r="AD172" s="159"/>
      <c r="AE172" s="15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61" t="s">
        <v>273</v>
      </c>
      <c r="F176" s="161"/>
      <c r="G176" s="161"/>
      <c r="H176" s="161"/>
      <c r="V176" s="17"/>
      <c r="X176" s="23" t="s">
        <v>32</v>
      </c>
      <c r="Y176" s="20">
        <f>IF(B176="PAGADO",0,C181)</f>
        <v>-5626.8700000000008</v>
      </c>
      <c r="AA176" s="161" t="s">
        <v>273</v>
      </c>
      <c r="AB176" s="161"/>
      <c r="AC176" s="161"/>
      <c r="AD176" s="161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62" t="str">
        <f>IF(C181&lt;0,"NO PAGAR","COBRAR")</f>
        <v>NO PAGAR</v>
      </c>
      <c r="C182" s="162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62" t="str">
        <f>IF(Y181&lt;0,"NO PAGAR","COBRAR")</f>
        <v>NO PAGAR</v>
      </c>
      <c r="Y182" s="162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4" t="s">
        <v>9</v>
      </c>
      <c r="C183" s="155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4" t="s">
        <v>9</v>
      </c>
      <c r="Y183" s="155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6" t="s">
        <v>7</v>
      </c>
      <c r="F192" s="157"/>
      <c r="G192" s="158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6" t="s">
        <v>7</v>
      </c>
      <c r="AB192" s="157"/>
      <c r="AC192" s="158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6" t="s">
        <v>7</v>
      </c>
      <c r="O194" s="157"/>
      <c r="P194" s="157"/>
      <c r="Q194" s="158"/>
      <c r="R194" s="18">
        <f>SUM(R178:R193)</f>
        <v>2555</v>
      </c>
      <c r="S194" s="3"/>
      <c r="V194" s="17"/>
      <c r="X194" s="12"/>
      <c r="Y194" s="10"/>
      <c r="AJ194" s="156" t="s">
        <v>7</v>
      </c>
      <c r="AK194" s="157"/>
      <c r="AL194" s="157"/>
      <c r="AM194" s="158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60" t="s">
        <v>30</v>
      </c>
      <c r="I216" s="160"/>
      <c r="J216" s="160"/>
      <c r="V216" s="17"/>
      <c r="AA216" s="160" t="s">
        <v>31</v>
      </c>
      <c r="AB216" s="160"/>
      <c r="AC216" s="160"/>
    </row>
    <row r="217" spans="1:43">
      <c r="H217" s="160"/>
      <c r="I217" s="160"/>
      <c r="J217" s="160"/>
      <c r="V217" s="17"/>
      <c r="AA217" s="160"/>
      <c r="AB217" s="160"/>
      <c r="AC217" s="160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61" t="s">
        <v>273</v>
      </c>
      <c r="F221" s="161"/>
      <c r="G221" s="161"/>
      <c r="H221" s="161"/>
      <c r="V221" s="17"/>
      <c r="X221" s="23" t="s">
        <v>32</v>
      </c>
      <c r="Y221" s="20">
        <f>IF(B221="PAGADO",0,C226)</f>
        <v>-5840.9500000000007</v>
      </c>
      <c r="AA221" s="161" t="s">
        <v>77</v>
      </c>
      <c r="AB221" s="161"/>
      <c r="AC221" s="161"/>
      <c r="AD221" s="161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63" t="str">
        <f>IF(Y226&lt;0,"NO PAGAR","COBRAR'")</f>
        <v>NO PAGAR</v>
      </c>
      <c r="Y227" s="163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63" t="str">
        <f>IF(C226&lt;0,"NO PAGAR","COBRAR'")</f>
        <v>NO PAGAR</v>
      </c>
      <c r="C228" s="163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4" t="s">
        <v>9</v>
      </c>
      <c r="C229" s="155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4" t="s">
        <v>9</v>
      </c>
      <c r="Y229" s="155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6" t="s">
        <v>7</v>
      </c>
      <c r="F237" s="157"/>
      <c r="G237" s="158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6" t="s">
        <v>7</v>
      </c>
      <c r="AB237" s="157"/>
      <c r="AC237" s="158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6" t="s">
        <v>7</v>
      </c>
      <c r="O239" s="157"/>
      <c r="P239" s="157"/>
      <c r="Q239" s="158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6" t="s">
        <v>7</v>
      </c>
      <c r="AK239" s="157"/>
      <c r="AL239" s="157"/>
      <c r="AM239" s="158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9" t="s">
        <v>29</v>
      </c>
      <c r="AD262" s="159"/>
      <c r="AE262" s="159"/>
    </row>
    <row r="263" spans="2:41">
      <c r="H263" s="160" t="s">
        <v>28</v>
      </c>
      <c r="I263" s="160"/>
      <c r="J263" s="160"/>
      <c r="V263" s="17"/>
      <c r="AC263" s="159"/>
      <c r="AD263" s="159"/>
      <c r="AE263" s="159"/>
    </row>
    <row r="264" spans="2:41">
      <c r="H264" s="160"/>
      <c r="I264" s="160"/>
      <c r="J264" s="160"/>
      <c r="V264" s="17"/>
      <c r="AC264" s="159"/>
      <c r="AD264" s="159"/>
      <c r="AE264" s="15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61" t="s">
        <v>567</v>
      </c>
      <c r="F268" s="161"/>
      <c r="G268" s="161"/>
      <c r="H268" s="161"/>
      <c r="V268" s="17"/>
      <c r="X268" s="23" t="s">
        <v>32</v>
      </c>
      <c r="Y268" s="20">
        <f>IF(B268="PAGADO",0,C273)</f>
        <v>-6873.1060000000016</v>
      </c>
      <c r="AA268" s="161" t="s">
        <v>567</v>
      </c>
      <c r="AB268" s="161"/>
      <c r="AC268" s="161"/>
      <c r="AD268" s="161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62" t="str">
        <f>IF(C273&lt;0,"NO PAGAR","COBRAR")</f>
        <v>NO PAGAR</v>
      </c>
      <c r="C274" s="162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62" t="str">
        <f>IF(Y273&lt;0,"NO PAGAR","COBRAR")</f>
        <v>NO PAGAR</v>
      </c>
      <c r="Y274" s="162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4" t="s">
        <v>9</v>
      </c>
      <c r="C275" s="155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4" t="s">
        <v>9</v>
      </c>
      <c r="Y275" s="155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6" t="s">
        <v>7</v>
      </c>
      <c r="F284" s="157"/>
      <c r="G284" s="158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6" t="s">
        <v>7</v>
      </c>
      <c r="AB284" s="157"/>
      <c r="AC284" s="158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6" t="s">
        <v>7</v>
      </c>
      <c r="O286" s="157"/>
      <c r="P286" s="157"/>
      <c r="Q286" s="158"/>
      <c r="R286" s="18">
        <f>SUM(R270:R285)</f>
        <v>1421.24</v>
      </c>
      <c r="S286" s="3"/>
      <c r="V286" s="17"/>
      <c r="X286" s="12"/>
      <c r="Y286" s="10"/>
      <c r="AJ286" s="156" t="s">
        <v>7</v>
      </c>
      <c r="AK286" s="157"/>
      <c r="AL286" s="157"/>
      <c r="AM286" s="158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60" t="s">
        <v>30</v>
      </c>
      <c r="I308" s="160"/>
      <c r="J308" s="160"/>
      <c r="V308" s="17"/>
      <c r="AA308" s="160" t="s">
        <v>31</v>
      </c>
      <c r="AB308" s="160"/>
      <c r="AC308" s="160"/>
    </row>
    <row r="309" spans="1:43">
      <c r="H309" s="160"/>
      <c r="I309" s="160"/>
      <c r="J309" s="160"/>
      <c r="V309" s="17"/>
      <c r="AA309" s="160"/>
      <c r="AB309" s="160"/>
      <c r="AC309" s="160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61" t="s">
        <v>273</v>
      </c>
      <c r="F313" s="161"/>
      <c r="G313" s="161"/>
      <c r="H313" s="161"/>
      <c r="V313" s="17"/>
      <c r="X313" s="23" t="s">
        <v>32</v>
      </c>
      <c r="Y313" s="20">
        <f>IF(B1078="PAGADO",0,C318)</f>
        <v>-6076.113000000003</v>
      </c>
      <c r="AA313" s="161" t="s">
        <v>567</v>
      </c>
      <c r="AB313" s="161"/>
      <c r="AC313" s="161"/>
      <c r="AD313" s="161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63" t="str">
        <f>IF(Y318&lt;0,"NO PAGAR","COBRAR'")</f>
        <v>NO PAGAR</v>
      </c>
      <c r="Y319" s="163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63" t="str">
        <f>IF(C318&lt;0,"NO PAGAR","COBRAR'")</f>
        <v>NO PAGAR</v>
      </c>
      <c r="C320" s="163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4" t="s">
        <v>9</v>
      </c>
      <c r="C321" s="155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4" t="s">
        <v>9</v>
      </c>
      <c r="Y321" s="155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6" t="s">
        <v>7</v>
      </c>
      <c r="AB329" s="157"/>
      <c r="AC329" s="158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6" t="s">
        <v>7</v>
      </c>
      <c r="O331" s="157"/>
      <c r="P331" s="157"/>
      <c r="Q331" s="158"/>
      <c r="R331" s="18">
        <f>SUM(R315:R330)</f>
        <v>350</v>
      </c>
      <c r="S331" s="3"/>
      <c r="V331" s="17"/>
      <c r="X331" s="12"/>
      <c r="Y331" s="10"/>
      <c r="AJ331" s="156" t="s">
        <v>7</v>
      </c>
      <c r="AK331" s="157"/>
      <c r="AL331" s="157"/>
      <c r="AM331" s="158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6" t="s">
        <v>7</v>
      </c>
      <c r="F335" s="157"/>
      <c r="G335" s="158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72" t="s">
        <v>64</v>
      </c>
      <c r="AC358" s="166" t="s">
        <v>29</v>
      </c>
      <c r="AD358" s="166"/>
      <c r="AE358" s="166"/>
    </row>
    <row r="359" spans="2:41">
      <c r="V359" s="17"/>
      <c r="X359" s="172"/>
      <c r="AC359" s="166"/>
      <c r="AD359" s="166"/>
      <c r="AE359" s="166"/>
    </row>
    <row r="360" spans="2:41" ht="23.25">
      <c r="B360" s="22" t="s">
        <v>64</v>
      </c>
      <c r="V360" s="17"/>
      <c r="X360" s="172"/>
      <c r="AC360" s="166"/>
      <c r="AD360" s="166"/>
      <c r="AE360" s="166"/>
    </row>
    <row r="361" spans="2:41" ht="23.25">
      <c r="B361" s="23" t="s">
        <v>32</v>
      </c>
      <c r="C361" s="20">
        <f>IF(X313="PAGADO",0,Y318)</f>
        <v>-5949.8130000000028</v>
      </c>
      <c r="E361" s="161" t="s">
        <v>273</v>
      </c>
      <c r="F361" s="161"/>
      <c r="G361" s="161"/>
      <c r="H361" s="161"/>
      <c r="V361" s="17"/>
      <c r="X361" s="23" t="s">
        <v>32</v>
      </c>
      <c r="Y361" s="20">
        <f>IF(B361="PAGADO",0,C366)</f>
        <v>-8314.8130000000019</v>
      </c>
      <c r="AA361" s="161" t="s">
        <v>77</v>
      </c>
      <c r="AB361" s="161"/>
      <c r="AC361" s="161"/>
      <c r="AD361" s="161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62" t="str">
        <f>IF(C366&lt;0,"NO PAGAR","COBRAR")</f>
        <v>NO PAGAR</v>
      </c>
      <c r="C367" s="162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62" t="str">
        <f>IF(Y366&lt;0,"NO PAGAR","COBRAR")</f>
        <v>NO PAGAR</v>
      </c>
      <c r="Y367" s="162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4" t="s">
        <v>9</v>
      </c>
      <c r="C368" s="155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4" t="s">
        <v>9</v>
      </c>
      <c r="Y368" s="155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6" t="s">
        <v>7</v>
      </c>
      <c r="AK373" s="157"/>
      <c r="AL373" s="157"/>
      <c r="AM373" s="158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6" t="s">
        <v>7</v>
      </c>
      <c r="AB374" s="157"/>
      <c r="AC374" s="158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6" t="s">
        <v>7</v>
      </c>
      <c r="F377" s="157"/>
      <c r="G377" s="158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6" t="s">
        <v>7</v>
      </c>
      <c r="O379" s="157"/>
      <c r="P379" s="157"/>
      <c r="Q379" s="158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60" t="s">
        <v>31</v>
      </c>
      <c r="AB394" s="160"/>
      <c r="AC394" s="160"/>
    </row>
    <row r="395" spans="1:43" ht="15" customHeight="1">
      <c r="H395" s="76"/>
      <c r="I395" s="76"/>
      <c r="J395" s="76"/>
      <c r="V395" s="17"/>
      <c r="AA395" s="160"/>
      <c r="AB395" s="160"/>
      <c r="AC395" s="160"/>
    </row>
    <row r="396" spans="1:43">
      <c r="B396" s="174" t="s">
        <v>64</v>
      </c>
      <c r="F396" s="173" t="s">
        <v>30</v>
      </c>
      <c r="G396" s="173"/>
      <c r="H396" s="173"/>
      <c r="V396" s="17"/>
    </row>
    <row r="397" spans="1:43">
      <c r="B397" s="174"/>
      <c r="F397" s="173"/>
      <c r="G397" s="173"/>
      <c r="H397" s="173"/>
      <c r="V397" s="17"/>
    </row>
    <row r="398" spans="1:43" ht="26.25" customHeight="1">
      <c r="B398" s="174"/>
      <c r="F398" s="173"/>
      <c r="G398" s="173"/>
      <c r="H398" s="173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61" t="s">
        <v>77</v>
      </c>
      <c r="F399" s="161"/>
      <c r="G399" s="161"/>
      <c r="H399" s="161"/>
      <c r="V399" s="17"/>
      <c r="X399" s="23" t="s">
        <v>32</v>
      </c>
      <c r="Y399" s="20">
        <f>IF(B1171="PAGADO",0,C404)</f>
        <v>-4920.3502550000012</v>
      </c>
      <c r="AA399" s="161" t="s">
        <v>567</v>
      </c>
      <c r="AB399" s="161"/>
      <c r="AC399" s="161"/>
      <c r="AD399" s="161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63" t="str">
        <f>IF(Y404&lt;0,"NO PAGAR","COBRAR'")</f>
        <v>NO PAGAR</v>
      </c>
      <c r="Y405" s="163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63" t="str">
        <f>IF(C404&lt;0,"NO PAGAR","COBRAR'")</f>
        <v>NO PAGAR</v>
      </c>
      <c r="C406" s="163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4" t="s">
        <v>9</v>
      </c>
      <c r="C407" s="155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4" t="s">
        <v>9</v>
      </c>
      <c r="Y407" s="155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6" t="s">
        <v>7</v>
      </c>
      <c r="AK409" s="157"/>
      <c r="AL409" s="157"/>
      <c r="AM409" s="158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6" t="s">
        <v>7</v>
      </c>
      <c r="AB415" s="157"/>
      <c r="AC415" s="158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6" t="s">
        <v>7</v>
      </c>
      <c r="O417" s="157"/>
      <c r="P417" s="157"/>
      <c r="Q417" s="158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6" t="s">
        <v>7</v>
      </c>
      <c r="F421" s="157"/>
      <c r="G421" s="158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59" t="s">
        <v>29</v>
      </c>
      <c r="AC434" s="159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61" t="s">
        <v>567</v>
      </c>
      <c r="AB436" s="161"/>
      <c r="AC436" s="161"/>
      <c r="AD436" s="161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61" t="s">
        <v>273</v>
      </c>
      <c r="F439" s="161"/>
      <c r="G439" s="161"/>
      <c r="H439" s="161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62" t="str">
        <f>IF(C441&lt;0,"NO PAGAR","COBRAR")</f>
        <v>NO PAGAR</v>
      </c>
      <c r="C442" s="162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62" t="str">
        <f>IF(Y441&lt;0,"NO PAGAR","COBRAR")</f>
        <v>NO PAGAR</v>
      </c>
      <c r="Y442" s="162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4" t="s">
        <v>9</v>
      </c>
      <c r="C443" s="155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4" t="s">
        <v>9</v>
      </c>
      <c r="Y443" s="15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6" t="s">
        <v>7</v>
      </c>
      <c r="AK448" s="157"/>
      <c r="AL448" s="157"/>
      <c r="AM448" s="158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6" t="s">
        <v>7</v>
      </c>
      <c r="AB452" s="157"/>
      <c r="AC452" s="158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6" t="s">
        <v>7</v>
      </c>
      <c r="O454" s="157"/>
      <c r="P454" s="157"/>
      <c r="Q454" s="158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6" t="s">
        <v>7</v>
      </c>
      <c r="F455" s="157"/>
      <c r="G455" s="158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60" t="s">
        <v>31</v>
      </c>
      <c r="AB471" s="160"/>
      <c r="AC471" s="160"/>
    </row>
    <row r="472" spans="1:43" ht="15" customHeight="1">
      <c r="H472" s="76"/>
      <c r="J472" s="76"/>
      <c r="V472" s="17"/>
      <c r="AA472" s="160"/>
      <c r="AB472" s="160"/>
      <c r="AC472" s="160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IF(X436="PAGADO",0,Y441)</f>
        <v>-8383.4392550000011</v>
      </c>
      <c r="E476" s="161" t="s">
        <v>273</v>
      </c>
      <c r="F476" s="161"/>
      <c r="G476" s="161"/>
      <c r="H476" s="161"/>
      <c r="V476" s="17"/>
      <c r="X476" s="23" t="s">
        <v>32</v>
      </c>
      <c r="Y476" s="20">
        <f>IF(B1268="PAGADO",0,C481)</f>
        <v>-5841.0592550000019</v>
      </c>
      <c r="AA476" s="161" t="s">
        <v>567</v>
      </c>
      <c r="AB476" s="161"/>
      <c r="AC476" s="161"/>
      <c r="AD476" s="161"/>
    </row>
    <row r="477" spans="1:43">
      <c r="B477" s="1" t="s">
        <v>0</v>
      </c>
      <c r="C477" s="19">
        <f>H492</f>
        <v>3061.41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140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45057</v>
      </c>
      <c r="F478" s="3" t="s">
        <v>201</v>
      </c>
      <c r="G478" s="3" t="s">
        <v>155</v>
      </c>
      <c r="H478" s="5">
        <v>330</v>
      </c>
      <c r="I478" t="s">
        <v>115</v>
      </c>
      <c r="N478" s="25">
        <v>44997</v>
      </c>
      <c r="O478" s="3" t="s">
        <v>937</v>
      </c>
      <c r="P478" s="3"/>
      <c r="Q478" s="3"/>
      <c r="R478" s="18">
        <v>25</v>
      </c>
      <c r="S478" s="3"/>
      <c r="V478" s="17"/>
      <c r="Y478" s="20"/>
      <c r="AA478" s="4">
        <v>45079</v>
      </c>
      <c r="AB478" s="3" t="s">
        <v>381</v>
      </c>
      <c r="AC478" s="3" t="s">
        <v>975</v>
      </c>
      <c r="AD478" s="5">
        <v>140</v>
      </c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3061.41</v>
      </c>
      <c r="E479" s="4">
        <v>45089</v>
      </c>
      <c r="F479" s="3" t="s">
        <v>943</v>
      </c>
      <c r="G479" s="3"/>
      <c r="H479" s="5">
        <v>640</v>
      </c>
      <c r="N479" s="25">
        <v>45090</v>
      </c>
      <c r="O479" s="3" t="s">
        <v>953</v>
      </c>
      <c r="P479" s="3"/>
      <c r="Q479" s="3"/>
      <c r="R479" s="18">
        <v>216.7</v>
      </c>
      <c r="S479" s="3"/>
      <c r="V479" s="17"/>
      <c r="X479" s="1" t="s">
        <v>24</v>
      </c>
      <c r="Y479" s="19">
        <f>IF(Y476&gt;0,Y476+Y477,Y477)</f>
        <v>140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C496</f>
        <v>8902.4692550000018</v>
      </c>
      <c r="E480" s="4">
        <v>45050</v>
      </c>
      <c r="F480" s="3" t="s">
        <v>288</v>
      </c>
      <c r="G480" s="3" t="s">
        <v>660</v>
      </c>
      <c r="H480" s="5">
        <v>160</v>
      </c>
      <c r="I480" t="s">
        <v>173</v>
      </c>
      <c r="N480" s="25">
        <v>45091</v>
      </c>
      <c r="O480" s="3" t="s">
        <v>967</v>
      </c>
      <c r="P480" s="3"/>
      <c r="Q480" s="3"/>
      <c r="R480" s="18">
        <v>150</v>
      </c>
      <c r="S480" s="3"/>
      <c r="V480" s="17"/>
      <c r="X480" s="1" t="s">
        <v>9</v>
      </c>
      <c r="Y480" s="20">
        <f>Y496</f>
        <v>5841.0592550000019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-5841.0592550000019</v>
      </c>
      <c r="E481" s="4">
        <v>45058</v>
      </c>
      <c r="F481" s="3" t="s">
        <v>288</v>
      </c>
      <c r="G481" s="3" t="s">
        <v>950</v>
      </c>
      <c r="H481" s="5">
        <v>133.87</v>
      </c>
      <c r="I481" t="s">
        <v>115</v>
      </c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-5701.0592550000019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>
        <v>45062</v>
      </c>
      <c r="F482" s="3" t="s">
        <v>288</v>
      </c>
      <c r="G482" s="3" t="s">
        <v>951</v>
      </c>
      <c r="H482" s="5">
        <v>463.77</v>
      </c>
      <c r="I482" t="s">
        <v>115</v>
      </c>
      <c r="N482" s="3"/>
      <c r="O482" s="3"/>
      <c r="P482" s="3"/>
      <c r="Q482" s="3"/>
      <c r="R482" s="18"/>
      <c r="S482" s="3"/>
      <c r="V482" s="17"/>
      <c r="X482" s="163" t="str">
        <f>IF(Y481&lt;0,"NO PAGAR","COBRAR'")</f>
        <v>NO PAGAR</v>
      </c>
      <c r="Y482" s="163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3" t="str">
        <f>IF(C481&lt;0,"NO PAGAR","COBRAR'")</f>
        <v>NO PAGAR</v>
      </c>
      <c r="C483" s="163"/>
      <c r="E483" s="4">
        <v>45065</v>
      </c>
      <c r="F483" s="3" t="s">
        <v>288</v>
      </c>
      <c r="G483" s="3" t="s">
        <v>951</v>
      </c>
      <c r="H483" s="5">
        <v>463.77</v>
      </c>
      <c r="I483" t="s">
        <v>115</v>
      </c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4" t="s">
        <v>9</v>
      </c>
      <c r="C484" s="155"/>
      <c r="E484" s="4">
        <v>45072</v>
      </c>
      <c r="F484" s="3" t="s">
        <v>88</v>
      </c>
      <c r="G484" s="3" t="s">
        <v>89</v>
      </c>
      <c r="H484" s="5">
        <v>150</v>
      </c>
      <c r="I484" t="s">
        <v>115</v>
      </c>
      <c r="N484" s="3"/>
      <c r="O484" s="3"/>
      <c r="P484" s="3"/>
      <c r="Q484" s="3"/>
      <c r="R484" s="18"/>
      <c r="S484" s="3"/>
      <c r="V484" s="17"/>
      <c r="X484" s="154" t="s">
        <v>9</v>
      </c>
      <c r="Y484" s="155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>
        <v>45075</v>
      </c>
      <c r="F485" s="3" t="s">
        <v>88</v>
      </c>
      <c r="G485" s="3" t="s">
        <v>89</v>
      </c>
      <c r="H485" s="5">
        <v>150</v>
      </c>
      <c r="I485" t="s">
        <v>115</v>
      </c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5841.0592550000019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391.7</v>
      </c>
      <c r="E486" s="4">
        <v>45056</v>
      </c>
      <c r="F486" s="3" t="s">
        <v>332</v>
      </c>
      <c r="G486" s="3" t="s">
        <v>106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>
        <v>45063</v>
      </c>
      <c r="F487" s="3" t="s">
        <v>956</v>
      </c>
      <c r="G487" s="3"/>
      <c r="H487" s="5">
        <v>0</v>
      </c>
      <c r="I487" t="s">
        <v>173</v>
      </c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>
        <v>30</v>
      </c>
      <c r="E488" s="4">
        <v>45075</v>
      </c>
      <c r="F488" s="3" t="s">
        <v>332</v>
      </c>
      <c r="G488" s="3" t="s">
        <v>97</v>
      </c>
      <c r="H488" s="5">
        <v>285</v>
      </c>
      <c r="I488" t="s">
        <v>173</v>
      </c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959</v>
      </c>
      <c r="C492" s="10">
        <v>97.33</v>
      </c>
      <c r="E492" s="156" t="s">
        <v>7</v>
      </c>
      <c r="F492" s="157"/>
      <c r="G492" s="158"/>
      <c r="H492" s="5">
        <f>SUM(H478:H491)</f>
        <v>3061.41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6" t="s">
        <v>7</v>
      </c>
      <c r="AB492" s="157"/>
      <c r="AC492" s="158"/>
      <c r="AD492" s="5">
        <f>SUM(AD478:AD491)</f>
        <v>140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6" t="s">
        <v>7</v>
      </c>
      <c r="O494" s="157"/>
      <c r="P494" s="157"/>
      <c r="Q494" s="158"/>
      <c r="R494" s="18">
        <f>SUM(R478:R493)</f>
        <v>391.7</v>
      </c>
      <c r="S494" s="3"/>
      <c r="V494" s="17"/>
      <c r="X494" s="12"/>
      <c r="Y494" s="10"/>
      <c r="AJ494" s="156" t="s">
        <v>7</v>
      </c>
      <c r="AK494" s="157"/>
      <c r="AL494" s="157"/>
      <c r="AM494" s="158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5" t="s">
        <v>18</v>
      </c>
      <c r="C496" s="16">
        <f>SUM(C485:C495)</f>
        <v>8902.4692550000018</v>
      </c>
      <c r="D496" t="s">
        <v>22</v>
      </c>
      <c r="E496" t="s">
        <v>21</v>
      </c>
      <c r="V496" s="17"/>
      <c r="X496" s="15" t="s">
        <v>18</v>
      </c>
      <c r="Y496" s="16">
        <f>SUM(Y485:Y495)</f>
        <v>5841.0592550000019</v>
      </c>
      <c r="Z496" t="s">
        <v>22</v>
      </c>
      <c r="AA496" t="s">
        <v>21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 ht="26.25">
      <c r="I514" s="76"/>
      <c r="V514" s="17"/>
    </row>
    <row r="515" spans="2:41" ht="26.25">
      <c r="I515" s="76"/>
      <c r="V515" s="17"/>
    </row>
    <row r="516" spans="2:41">
      <c r="V516" s="17"/>
      <c r="AC516" s="159" t="s">
        <v>29</v>
      </c>
      <c r="AD516" s="159"/>
      <c r="AE516" s="159"/>
    </row>
    <row r="517" spans="2:41" ht="15" customHeight="1">
      <c r="H517" s="76" t="s">
        <v>28</v>
      </c>
      <c r="J517" s="76"/>
      <c r="V517" s="17"/>
      <c r="AC517" s="159"/>
      <c r="AD517" s="159"/>
      <c r="AE517" s="159"/>
    </row>
    <row r="518" spans="2:41" ht="15" customHeight="1">
      <c r="H518" s="76"/>
      <c r="J518" s="76"/>
      <c r="V518" s="17"/>
      <c r="AC518" s="159"/>
      <c r="AD518" s="159"/>
      <c r="AE518" s="159"/>
    </row>
    <row r="519" spans="2:41">
      <c r="V519" s="17"/>
    </row>
    <row r="520" spans="2:41">
      <c r="V520" s="17"/>
    </row>
    <row r="521" spans="2:41" ht="23.25">
      <c r="B521" s="22" t="s">
        <v>67</v>
      </c>
      <c r="V521" s="17"/>
      <c r="X521" s="22" t="s">
        <v>67</v>
      </c>
    </row>
    <row r="522" spans="2:41" ht="23.25">
      <c r="B522" s="23" t="s">
        <v>32</v>
      </c>
      <c r="C522" s="20">
        <f>IF(X476="PAGADO",0,Y481)</f>
        <v>-5701.0592550000019</v>
      </c>
      <c r="E522" s="161" t="s">
        <v>20</v>
      </c>
      <c r="F522" s="161"/>
      <c r="G522" s="161"/>
      <c r="H522" s="161"/>
      <c r="V522" s="17"/>
      <c r="X522" s="23" t="s">
        <v>32</v>
      </c>
      <c r="Y522" s="20">
        <f>IF(B522="PAGADO",0,C527)</f>
        <v>-5701.0592550000019</v>
      </c>
      <c r="AA522" s="161" t="s">
        <v>20</v>
      </c>
      <c r="AB522" s="161"/>
      <c r="AC522" s="161"/>
      <c r="AD522" s="161"/>
    </row>
    <row r="523" spans="2:41">
      <c r="B523" s="1" t="s">
        <v>0</v>
      </c>
      <c r="C523" s="19">
        <f>H538</f>
        <v>0</v>
      </c>
      <c r="E523" s="2" t="s">
        <v>1</v>
      </c>
      <c r="F523" s="2" t="s">
        <v>2</v>
      </c>
      <c r="G523" s="2" t="s">
        <v>3</v>
      </c>
      <c r="H523" s="2" t="s">
        <v>4</v>
      </c>
      <c r="N523" s="2" t="s">
        <v>1</v>
      </c>
      <c r="O523" s="2" t="s">
        <v>5</v>
      </c>
      <c r="P523" s="2" t="s">
        <v>4</v>
      </c>
      <c r="Q523" s="2" t="s">
        <v>6</v>
      </c>
      <c r="R523" s="2" t="s">
        <v>7</v>
      </c>
      <c r="S523" s="3"/>
      <c r="V523" s="17"/>
      <c r="X523" s="1" t="s">
        <v>0</v>
      </c>
      <c r="Y523" s="19">
        <f>AD538</f>
        <v>0</v>
      </c>
      <c r="AA523" s="2" t="s">
        <v>1</v>
      </c>
      <c r="AB523" s="2" t="s">
        <v>2</v>
      </c>
      <c r="AC523" s="2" t="s">
        <v>3</v>
      </c>
      <c r="AD523" s="2" t="s">
        <v>4</v>
      </c>
      <c r="AJ523" s="2" t="s">
        <v>1</v>
      </c>
      <c r="AK523" s="2" t="s">
        <v>5</v>
      </c>
      <c r="AL523" s="2" t="s">
        <v>4</v>
      </c>
      <c r="AM523" s="2" t="s">
        <v>6</v>
      </c>
      <c r="AN523" s="2" t="s">
        <v>7</v>
      </c>
      <c r="AO523" s="3"/>
    </row>
    <row r="524" spans="2:41">
      <c r="C524" s="2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Y524" s="2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" t="s">
        <v>24</v>
      </c>
      <c r="C525" s="19">
        <f>IF(C522&gt;0,C522+C523,C523)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" t="s">
        <v>24</v>
      </c>
      <c r="Y525" s="19">
        <f>IF(Y522&gt;0,Y522+Y523,Y523)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" t="s">
        <v>9</v>
      </c>
      <c r="C526" s="20">
        <f>C549</f>
        <v>5701.0592550000019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" t="s">
        <v>9</v>
      </c>
      <c r="Y526" s="20">
        <f>Y549</f>
        <v>5701.0592550000019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6" t="s">
        <v>25</v>
      </c>
      <c r="C527" s="21">
        <f>C525-C526</f>
        <v>-5701.0592550000019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6" t="s">
        <v>8</v>
      </c>
      <c r="Y527" s="21">
        <f>Y525-Y526</f>
        <v>-5701.0592550000019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ht="26.25">
      <c r="B528" s="162" t="str">
        <f>IF(C527&lt;0,"NO PAGAR","COBRAR")</f>
        <v>NO PAGAR</v>
      </c>
      <c r="C528" s="162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62" t="str">
        <f>IF(Y527&lt;0,"NO PAGAR","COBRAR")</f>
        <v>NO PAGAR</v>
      </c>
      <c r="Y528" s="162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54" t="s">
        <v>9</v>
      </c>
      <c r="C529" s="155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54" t="s">
        <v>9</v>
      </c>
      <c r="Y529" s="155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9" t="str">
        <f>IF(C563&lt;0,"SALDO A FAVOR","SALDO ADELANTAD0'")</f>
        <v>SALDO ADELANTAD0'</v>
      </c>
      <c r="C530" s="10">
        <f>IF(Y481&lt;=0,Y481*-1)</f>
        <v>5701.0592550000019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9" t="str">
        <f>IF(C527&lt;0,"SALDO ADELANTADO","SALDO A FAVOR'")</f>
        <v>SALDO ADELANTADO</v>
      </c>
      <c r="Y530" s="10">
        <f>IF(C527&lt;=0,C527*-1)</f>
        <v>5701.0592550000019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10</v>
      </c>
      <c r="C531" s="10">
        <f>R540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10</v>
      </c>
      <c r="Y531" s="10">
        <f>AN540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11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11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12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12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13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13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14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14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15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15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16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16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17</v>
      </c>
      <c r="C538" s="10"/>
      <c r="E538" s="156" t="s">
        <v>7</v>
      </c>
      <c r="F538" s="157"/>
      <c r="G538" s="158"/>
      <c r="H538" s="5">
        <f>SUM(H524:H537)</f>
        <v>0</v>
      </c>
      <c r="N538" s="3"/>
      <c r="O538" s="3"/>
      <c r="P538" s="3"/>
      <c r="Q538" s="3"/>
      <c r="R538" s="18"/>
      <c r="S538" s="3"/>
      <c r="V538" s="17"/>
      <c r="X538" s="11" t="s">
        <v>17</v>
      </c>
      <c r="Y538" s="10"/>
      <c r="AA538" s="156" t="s">
        <v>7</v>
      </c>
      <c r="AB538" s="157"/>
      <c r="AC538" s="158"/>
      <c r="AD538" s="5">
        <f>SUM(AD524:AD537)</f>
        <v>0</v>
      </c>
      <c r="AJ538" s="3"/>
      <c r="AK538" s="3"/>
      <c r="AL538" s="3"/>
      <c r="AM538" s="3"/>
      <c r="AN538" s="18"/>
      <c r="AO538" s="3"/>
    </row>
    <row r="539" spans="2:41">
      <c r="B539" s="12"/>
      <c r="C539" s="10"/>
      <c r="E539" s="13"/>
      <c r="F539" s="13"/>
      <c r="G539" s="13"/>
      <c r="N539" s="3"/>
      <c r="O539" s="3"/>
      <c r="P539" s="3"/>
      <c r="Q539" s="3"/>
      <c r="R539" s="18"/>
      <c r="S539" s="3"/>
      <c r="V539" s="17"/>
      <c r="X539" s="12"/>
      <c r="Y539" s="10"/>
      <c r="AA539" s="13"/>
      <c r="AB539" s="13"/>
      <c r="AC539" s="13"/>
      <c r="AJ539" s="3"/>
      <c r="AK539" s="3"/>
      <c r="AL539" s="3"/>
      <c r="AM539" s="3"/>
      <c r="AN539" s="18"/>
      <c r="AO539" s="3"/>
    </row>
    <row r="540" spans="2:41">
      <c r="B540" s="12"/>
      <c r="C540" s="10"/>
      <c r="N540" s="156" t="s">
        <v>7</v>
      </c>
      <c r="O540" s="157"/>
      <c r="P540" s="157"/>
      <c r="Q540" s="158"/>
      <c r="R540" s="18">
        <f>SUM(R524:R539)</f>
        <v>0</v>
      </c>
      <c r="S540" s="3"/>
      <c r="V540" s="17"/>
      <c r="X540" s="12"/>
      <c r="Y540" s="10"/>
      <c r="AJ540" s="156" t="s">
        <v>7</v>
      </c>
      <c r="AK540" s="157"/>
      <c r="AL540" s="157"/>
      <c r="AM540" s="158"/>
      <c r="AN540" s="18">
        <f>SUM(AN524:AN539)</f>
        <v>0</v>
      </c>
      <c r="AO540" s="3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E543" s="14"/>
      <c r="V543" s="17"/>
      <c r="X543" s="12"/>
      <c r="Y543" s="10"/>
      <c r="AA543" s="14"/>
    </row>
    <row r="544" spans="2:41">
      <c r="B544" s="12"/>
      <c r="C544" s="10"/>
      <c r="V544" s="17"/>
      <c r="X544" s="12"/>
      <c r="Y544" s="10"/>
    </row>
    <row r="545" spans="1:43">
      <c r="B545" s="12"/>
      <c r="C545" s="10"/>
      <c r="V545" s="17"/>
      <c r="X545" s="12"/>
      <c r="Y545" s="10"/>
    </row>
    <row r="546" spans="1:43">
      <c r="B546" s="12"/>
      <c r="C546" s="10"/>
      <c r="V546" s="17"/>
      <c r="X546" s="12"/>
      <c r="Y546" s="10"/>
    </row>
    <row r="547" spans="1:43">
      <c r="B547" s="12"/>
      <c r="C547" s="10"/>
      <c r="V547" s="17"/>
      <c r="X547" s="12"/>
      <c r="Y547" s="10"/>
    </row>
    <row r="548" spans="1:43">
      <c r="B548" s="11"/>
      <c r="C548" s="10"/>
      <c r="V548" s="17"/>
      <c r="X548" s="11"/>
      <c r="Y548" s="10"/>
    </row>
    <row r="549" spans="1:43">
      <c r="B549" s="15" t="s">
        <v>18</v>
      </c>
      <c r="C549" s="16">
        <f>SUM(C530:C548)</f>
        <v>5701.0592550000019</v>
      </c>
      <c r="V549" s="17"/>
      <c r="X549" s="15" t="s">
        <v>18</v>
      </c>
      <c r="Y549" s="16">
        <f>SUM(Y530:Y548)</f>
        <v>5701.0592550000019</v>
      </c>
    </row>
    <row r="550" spans="1:43">
      <c r="D550" t="s">
        <v>22</v>
      </c>
      <c r="E550" t="s">
        <v>21</v>
      </c>
      <c r="V550" s="17"/>
      <c r="Z550" t="s">
        <v>22</v>
      </c>
      <c r="AA550" t="s">
        <v>21</v>
      </c>
    </row>
    <row r="551" spans="1:43">
      <c r="E551" s="1" t="s">
        <v>19</v>
      </c>
      <c r="V551" s="17"/>
      <c r="AA551" s="1" t="s">
        <v>19</v>
      </c>
    </row>
    <row r="552" spans="1:43">
      <c r="V552" s="17"/>
    </row>
    <row r="553" spans="1:43">
      <c r="V553" s="17"/>
    </row>
    <row r="554" spans="1:43">
      <c r="V554" s="17"/>
    </row>
    <row r="555" spans="1:43">
      <c r="I555" s="17"/>
      <c r="V555" s="17"/>
    </row>
    <row r="556" spans="1:43">
      <c r="I556" s="17"/>
      <c r="V556" s="17"/>
    </row>
    <row r="557" spans="1:43">
      <c r="I557" s="17"/>
      <c r="V557" s="17"/>
    </row>
    <row r="558" spans="1:43">
      <c r="A558" s="17"/>
      <c r="B558" s="17"/>
      <c r="C558" s="17"/>
      <c r="D558" s="17"/>
      <c r="E558" s="17"/>
      <c r="F558" s="17"/>
      <c r="G558" s="17"/>
      <c r="H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ht="26.25">
      <c r="A559" s="17"/>
      <c r="B559" s="17"/>
      <c r="C559" s="17"/>
      <c r="D559" s="17"/>
      <c r="E559" s="17"/>
      <c r="F559" s="17"/>
      <c r="G559" s="17"/>
      <c r="H559" s="17"/>
      <c r="I559" s="76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ht="26.25">
      <c r="A560" s="17"/>
      <c r="B560" s="17"/>
      <c r="C560" s="17"/>
      <c r="D560" s="17"/>
      <c r="E560" s="17"/>
      <c r="F560" s="17"/>
      <c r="G560" s="17"/>
      <c r="H560" s="17"/>
      <c r="I560" s="76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2:41">
      <c r="V561" s="17"/>
    </row>
    <row r="562" spans="2:41" ht="15" customHeight="1">
      <c r="H562" s="76" t="s">
        <v>30</v>
      </c>
      <c r="J562" s="76"/>
      <c r="V562" s="17"/>
      <c r="AA562" s="160" t="s">
        <v>31</v>
      </c>
      <c r="AB562" s="160"/>
      <c r="AC562" s="160"/>
    </row>
    <row r="563" spans="2:41" ht="15" customHeight="1">
      <c r="H563" s="76"/>
      <c r="J563" s="76"/>
      <c r="V563" s="17"/>
      <c r="AA563" s="160"/>
      <c r="AB563" s="160"/>
      <c r="AC563" s="160"/>
    </row>
    <row r="564" spans="2:41">
      <c r="V564" s="17"/>
    </row>
    <row r="565" spans="2:41">
      <c r="V565" s="17"/>
    </row>
    <row r="566" spans="2:41" ht="23.25">
      <c r="B566" s="24" t="s">
        <v>67</v>
      </c>
      <c r="V566" s="17"/>
      <c r="X566" s="22" t="s">
        <v>67</v>
      </c>
    </row>
    <row r="567" spans="2:41" ht="23.25">
      <c r="B567" s="23" t="s">
        <v>32</v>
      </c>
      <c r="C567" s="20">
        <f>IF(X522="PAGADO",0,C527)</f>
        <v>-5701.0592550000019</v>
      </c>
      <c r="E567" s="161" t="s">
        <v>20</v>
      </c>
      <c r="F567" s="161"/>
      <c r="G567" s="161"/>
      <c r="H567" s="161"/>
      <c r="V567" s="17"/>
      <c r="X567" s="23" t="s">
        <v>32</v>
      </c>
      <c r="Y567" s="20">
        <f>IF(B1367="PAGADO",0,C572)</f>
        <v>-5701.0592550000019</v>
      </c>
      <c r="AA567" s="161" t="s">
        <v>20</v>
      </c>
      <c r="AB567" s="161"/>
      <c r="AC567" s="161"/>
      <c r="AD567" s="161"/>
    </row>
    <row r="568" spans="2:41">
      <c r="B568" s="1" t="s">
        <v>0</v>
      </c>
      <c r="C568" s="19">
        <f>H583</f>
        <v>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2:41">
      <c r="C569" s="2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Y569" s="2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24</v>
      </c>
      <c r="C570" s="19">
        <f>IF(C567&gt;0,C567+C568,C568)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24</v>
      </c>
      <c r="Y570" s="19">
        <f>IF(Y567&gt;0,Y567+Y568,Y568)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9</v>
      </c>
      <c r="C571" s="20">
        <f>C595</f>
        <v>5701.0592550000019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Y595</f>
        <v>5701.0592550000019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6" t="s">
        <v>26</v>
      </c>
      <c r="C572" s="21">
        <f>C570-C571</f>
        <v>-5701.0592550000019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-5701.0592550000019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ht="23.25">
      <c r="B573" s="6"/>
      <c r="C573" s="7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63" t="str">
        <f>IF(Y572&lt;0,"NO PAGAR","COBRAR'")</f>
        <v>NO PAGAR</v>
      </c>
      <c r="Y573" s="16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3.25">
      <c r="B574" s="163" t="str">
        <f>IF(C572&lt;0,"NO PAGAR","COBRAR'")</f>
        <v>NO PAGAR</v>
      </c>
      <c r="C574" s="163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4" t="s">
        <v>9</v>
      </c>
      <c r="C575" s="155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4" t="s">
        <v>9</v>
      </c>
      <c r="Y575" s="15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IF(Y527&lt;0,"SALDO ADELANTADO","SALDO A FAVOR '")</f>
        <v>SALDO ADELANTADO</v>
      </c>
      <c r="C576" s="10">
        <f>IF(Y527&lt;=0,Y527*-1)</f>
        <v>5701.0592550000019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5701.0592550000019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156" t="s">
        <v>7</v>
      </c>
      <c r="F583" s="157"/>
      <c r="G583" s="158"/>
      <c r="H583" s="5">
        <f>SUM(H569:H582)</f>
        <v>0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56" t="s">
        <v>7</v>
      </c>
      <c r="AB583" s="157"/>
      <c r="AC583" s="158"/>
      <c r="AD583" s="5">
        <f>SUM(AD569:AD582)</f>
        <v>0</v>
      </c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3"/>
      <c r="F584" s="13"/>
      <c r="G584" s="13"/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N585" s="156" t="s">
        <v>7</v>
      </c>
      <c r="O585" s="157"/>
      <c r="P585" s="157"/>
      <c r="Q585" s="158"/>
      <c r="R585" s="18">
        <f>SUM(R569:R584)</f>
        <v>0</v>
      </c>
      <c r="S585" s="3"/>
      <c r="V585" s="17"/>
      <c r="X585" s="12"/>
      <c r="Y585" s="10"/>
      <c r="AJ585" s="156" t="s">
        <v>7</v>
      </c>
      <c r="AK585" s="157"/>
      <c r="AL585" s="157"/>
      <c r="AM585" s="158"/>
      <c r="AN585" s="18">
        <f>SUM(AN569:AN584)</f>
        <v>0</v>
      </c>
      <c r="AO585" s="3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E588" s="14"/>
      <c r="V588" s="17"/>
      <c r="X588" s="12"/>
      <c r="Y588" s="10"/>
      <c r="AA588" s="14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1"/>
      <c r="C594" s="10"/>
      <c r="V594" s="17"/>
      <c r="X594" s="11"/>
      <c r="Y594" s="10"/>
    </row>
    <row r="595" spans="2:27">
      <c r="B595" s="15" t="s">
        <v>18</v>
      </c>
      <c r="C595" s="16">
        <f>SUM(C576:C594)</f>
        <v>5701.0592550000019</v>
      </c>
      <c r="D595" t="s">
        <v>22</v>
      </c>
      <c r="E595" t="s">
        <v>21</v>
      </c>
      <c r="V595" s="17"/>
      <c r="X595" s="15" t="s">
        <v>18</v>
      </c>
      <c r="Y595" s="16">
        <f>SUM(Y576:Y594)</f>
        <v>5701.0592550000019</v>
      </c>
      <c r="Z595" t="s">
        <v>22</v>
      </c>
      <c r="AA595" t="s">
        <v>21</v>
      </c>
    </row>
    <row r="596" spans="2:27">
      <c r="E596" s="1" t="s">
        <v>19</v>
      </c>
      <c r="V596" s="17"/>
      <c r="AA596" s="1" t="s">
        <v>19</v>
      </c>
    </row>
    <row r="597" spans="2:27">
      <c r="V597" s="17"/>
    </row>
    <row r="598" spans="2:27">
      <c r="V598" s="17"/>
    </row>
    <row r="599" spans="2:27">
      <c r="V599" s="17"/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 ht="26.25">
      <c r="I607" s="76"/>
      <c r="V607" s="17"/>
    </row>
    <row r="608" spans="2:27" ht="26.25">
      <c r="I608" s="76"/>
      <c r="V608" s="17"/>
    </row>
    <row r="609" spans="2:41">
      <c r="V609" s="17"/>
      <c r="AC609" s="159" t="s">
        <v>29</v>
      </c>
      <c r="AD609" s="159"/>
      <c r="AE609" s="159"/>
    </row>
    <row r="610" spans="2:41" ht="15" customHeight="1">
      <c r="H610" s="76" t="s">
        <v>28</v>
      </c>
      <c r="J610" s="76"/>
      <c r="V610" s="17"/>
      <c r="AC610" s="159"/>
      <c r="AD610" s="159"/>
      <c r="AE610" s="159"/>
    </row>
    <row r="611" spans="2:41" ht="15" customHeight="1">
      <c r="H611" s="76"/>
      <c r="J611" s="76"/>
      <c r="V611" s="17"/>
      <c r="AC611" s="159"/>
      <c r="AD611" s="159"/>
      <c r="AE611" s="159"/>
    </row>
    <row r="612" spans="2:41">
      <c r="V612" s="17"/>
    </row>
    <row r="613" spans="2:41">
      <c r="V613" s="17"/>
    </row>
    <row r="614" spans="2:41" ht="23.25">
      <c r="B614" s="22" t="s">
        <v>68</v>
      </c>
      <c r="V614" s="17"/>
      <c r="X614" s="22" t="s">
        <v>68</v>
      </c>
    </row>
    <row r="615" spans="2:41" ht="23.25">
      <c r="B615" s="23" t="s">
        <v>32</v>
      </c>
      <c r="C615" s="20">
        <f>IF(X567="PAGADO",0,Y572)</f>
        <v>-5701.0592550000019</v>
      </c>
      <c r="E615" s="161" t="s">
        <v>20</v>
      </c>
      <c r="F615" s="161"/>
      <c r="G615" s="161"/>
      <c r="H615" s="161"/>
      <c r="V615" s="17"/>
      <c r="X615" s="23" t="s">
        <v>32</v>
      </c>
      <c r="Y615" s="20">
        <f>IF(B615="PAGADO",0,C620)</f>
        <v>-5701.0592550000019</v>
      </c>
      <c r="AA615" s="161" t="s">
        <v>20</v>
      </c>
      <c r="AB615" s="161"/>
      <c r="AC615" s="161"/>
      <c r="AD615" s="161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C642</f>
        <v>5701.0592550000019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Y642</f>
        <v>5701.0592550000019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25</v>
      </c>
      <c r="C620" s="21">
        <f>C618-C619</f>
        <v>-5701.0592550000019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8</v>
      </c>
      <c r="Y620" s="21">
        <f>Y618-Y619</f>
        <v>-5701.0592550000019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6.25">
      <c r="B621" s="162" t="str">
        <f>IF(C620&lt;0,"NO PAGAR","COBRAR")</f>
        <v>NO PAGAR</v>
      </c>
      <c r="C621" s="16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2" t="str">
        <f>IF(Y620&lt;0,"NO PAGAR","COBRAR")</f>
        <v>NO PAGAR</v>
      </c>
      <c r="Y621" s="16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54" t="s">
        <v>9</v>
      </c>
      <c r="C622" s="155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54" t="s">
        <v>9</v>
      </c>
      <c r="Y622" s="15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9" t="str">
        <f>IF(C656&lt;0,"SALDO A FAVOR","SALDO ADELANTAD0'")</f>
        <v>SALDO ADELANTAD0'</v>
      </c>
      <c r="C623" s="10">
        <f>IF(Y567&lt;=0,Y567*-1)</f>
        <v>5701.0592550000019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9" t="str">
        <f>IF(C620&lt;0,"SALDO ADELANTADO","SALDO A FAVOR'")</f>
        <v>SALDO ADELANTADO</v>
      </c>
      <c r="Y623" s="10">
        <f>IF(C620&lt;=0,C620*-1)</f>
        <v>5701.0592550000019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10</v>
      </c>
      <c r="C624" s="10">
        <f>R633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10</v>
      </c>
      <c r="Y624" s="10">
        <f>AN633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11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11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12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12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13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13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14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14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15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15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16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16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17</v>
      </c>
      <c r="C631" s="10"/>
      <c r="E631" s="156" t="s">
        <v>7</v>
      </c>
      <c r="F631" s="157"/>
      <c r="G631" s="158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17</v>
      </c>
      <c r="Y631" s="10"/>
      <c r="AA631" s="156" t="s">
        <v>7</v>
      </c>
      <c r="AB631" s="157"/>
      <c r="AC631" s="158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2"/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2"/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56" t="s">
        <v>7</v>
      </c>
      <c r="O633" s="157"/>
      <c r="P633" s="157"/>
      <c r="Q633" s="158"/>
      <c r="R633" s="18">
        <f>SUM(R617:R632)</f>
        <v>0</v>
      </c>
      <c r="S633" s="3"/>
      <c r="V633" s="17"/>
      <c r="X633" s="12"/>
      <c r="Y633" s="10"/>
      <c r="AJ633" s="156" t="s">
        <v>7</v>
      </c>
      <c r="AK633" s="157"/>
      <c r="AL633" s="157"/>
      <c r="AM633" s="158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1:43">
      <c r="B641" s="11"/>
      <c r="C641" s="10"/>
      <c r="V641" s="17"/>
      <c r="X641" s="11"/>
      <c r="Y641" s="10"/>
    </row>
    <row r="642" spans="1:43">
      <c r="B642" s="15" t="s">
        <v>18</v>
      </c>
      <c r="C642" s="16">
        <f>SUM(C623:C641)</f>
        <v>5701.0592550000019</v>
      </c>
      <c r="V642" s="17"/>
      <c r="X642" s="15" t="s">
        <v>18</v>
      </c>
      <c r="Y642" s="16">
        <f>SUM(Y623:Y641)</f>
        <v>5701.0592550000019</v>
      </c>
    </row>
    <row r="643" spans="1:43">
      <c r="D643" t="s">
        <v>22</v>
      </c>
      <c r="E643" t="s">
        <v>21</v>
      </c>
      <c r="V643" s="17"/>
      <c r="Z643" t="s">
        <v>22</v>
      </c>
      <c r="AA643" t="s">
        <v>21</v>
      </c>
    </row>
    <row r="644" spans="1:43">
      <c r="E644" s="1" t="s">
        <v>19</v>
      </c>
      <c r="V644" s="17"/>
      <c r="AA644" s="1" t="s">
        <v>19</v>
      </c>
    </row>
    <row r="645" spans="1:43">
      <c r="V645" s="17"/>
    </row>
    <row r="646" spans="1:43">
      <c r="V646" s="17"/>
    </row>
    <row r="647" spans="1:43">
      <c r="V647" s="17"/>
    </row>
    <row r="648" spans="1:43">
      <c r="I648" s="17"/>
      <c r="V648" s="17"/>
    </row>
    <row r="649" spans="1:43">
      <c r="I649" s="17"/>
      <c r="V649" s="17"/>
    </row>
    <row r="650" spans="1:43">
      <c r="I650" s="17"/>
      <c r="V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ht="26.25">
      <c r="A652" s="17"/>
      <c r="B652" s="17"/>
      <c r="C652" s="17"/>
      <c r="D652" s="17"/>
      <c r="E652" s="17"/>
      <c r="F652" s="17"/>
      <c r="G652" s="17"/>
      <c r="H652" s="17"/>
      <c r="I652" s="76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ht="26.25">
      <c r="A653" s="17"/>
      <c r="B653" s="17"/>
      <c r="C653" s="17"/>
      <c r="D653" s="17"/>
      <c r="E653" s="17"/>
      <c r="F653" s="17"/>
      <c r="G653" s="17"/>
      <c r="H653" s="17"/>
      <c r="I653" s="76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V654" s="17"/>
    </row>
    <row r="655" spans="1:43" ht="15" customHeight="1">
      <c r="H655" s="76" t="s">
        <v>30</v>
      </c>
      <c r="J655" s="76"/>
      <c r="V655" s="17"/>
      <c r="AA655" s="160" t="s">
        <v>31</v>
      </c>
      <c r="AB655" s="160"/>
      <c r="AC655" s="160"/>
    </row>
    <row r="656" spans="1:43" ht="15" customHeight="1">
      <c r="H656" s="76"/>
      <c r="J656" s="76"/>
      <c r="V656" s="17"/>
      <c r="AA656" s="160"/>
      <c r="AB656" s="160"/>
      <c r="AC656" s="160"/>
    </row>
    <row r="657" spans="2:41">
      <c r="V657" s="17"/>
    </row>
    <row r="658" spans="2:41">
      <c r="V658" s="17"/>
    </row>
    <row r="659" spans="2:41" ht="23.25">
      <c r="B659" s="24" t="s">
        <v>68</v>
      </c>
      <c r="V659" s="17"/>
      <c r="X659" s="22" t="s">
        <v>68</v>
      </c>
    </row>
    <row r="660" spans="2:41" ht="23.25">
      <c r="B660" s="23" t="s">
        <v>32</v>
      </c>
      <c r="C660" s="20">
        <f>IF(X615="PAGADO",0,C620)</f>
        <v>-5701.0592550000019</v>
      </c>
      <c r="E660" s="161" t="s">
        <v>20</v>
      </c>
      <c r="F660" s="161"/>
      <c r="G660" s="161"/>
      <c r="H660" s="161"/>
      <c r="V660" s="17"/>
      <c r="X660" s="23" t="s">
        <v>32</v>
      </c>
      <c r="Y660" s="20">
        <f>IF(B1460="PAGADO",0,C665)</f>
        <v>-5701.0592550000019</v>
      </c>
      <c r="AA660" s="161" t="s">
        <v>20</v>
      </c>
      <c r="AB660" s="161"/>
      <c r="AC660" s="161"/>
      <c r="AD660" s="161"/>
    </row>
    <row r="661" spans="2:41">
      <c r="B661" s="1" t="s">
        <v>0</v>
      </c>
      <c r="C661" s="19">
        <f>H676</f>
        <v>0</v>
      </c>
      <c r="E661" s="2" t="s">
        <v>1</v>
      </c>
      <c r="F661" s="2" t="s">
        <v>2</v>
      </c>
      <c r="G661" s="2" t="s">
        <v>3</v>
      </c>
      <c r="H661" s="2" t="s">
        <v>4</v>
      </c>
      <c r="N661" s="2" t="s">
        <v>1</v>
      </c>
      <c r="O661" s="2" t="s">
        <v>5</v>
      </c>
      <c r="P661" s="2" t="s">
        <v>4</v>
      </c>
      <c r="Q661" s="2" t="s">
        <v>6</v>
      </c>
      <c r="R661" s="2" t="s">
        <v>7</v>
      </c>
      <c r="S661" s="3"/>
      <c r="V661" s="17"/>
      <c r="X661" s="1" t="s">
        <v>0</v>
      </c>
      <c r="Y661" s="19">
        <f>AD676</f>
        <v>0</v>
      </c>
      <c r="AA661" s="2" t="s">
        <v>1</v>
      </c>
      <c r="AB661" s="2" t="s">
        <v>2</v>
      </c>
      <c r="AC661" s="2" t="s">
        <v>3</v>
      </c>
      <c r="AD661" s="2" t="s">
        <v>4</v>
      </c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</row>
    <row r="662" spans="2:41">
      <c r="C662" s="2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Y662" s="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24</v>
      </c>
      <c r="C663" s="19">
        <f>IF(C660&gt;0,C660+C661,C661)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24</v>
      </c>
      <c r="Y663" s="19">
        <f>IF(Y660&gt;0,Y660+Y661,Y661)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9</v>
      </c>
      <c r="C664" s="20">
        <f>C688</f>
        <v>5701.0592550000019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9</v>
      </c>
      <c r="Y664" s="20">
        <f>Y688</f>
        <v>5701.0592550000019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6" t="s">
        <v>26</v>
      </c>
      <c r="C665" s="21">
        <f>C663-C664</f>
        <v>-5701.0592550000019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 t="s">
        <v>27</v>
      </c>
      <c r="Y665" s="21">
        <f>Y663-Y664</f>
        <v>-5701.0592550000019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>
      <c r="B666" s="6"/>
      <c r="C666" s="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63" t="str">
        <f>IF(Y665&lt;0,"NO PAGAR","COBRAR'")</f>
        <v>NO PAGAR</v>
      </c>
      <c r="Y666" s="163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3.25">
      <c r="B667" s="163" t="str">
        <f>IF(C665&lt;0,"NO PAGAR","COBRAR'")</f>
        <v>NO PAGAR</v>
      </c>
      <c r="C667" s="16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/>
      <c r="Y667" s="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4" t="s">
        <v>9</v>
      </c>
      <c r="C668" s="15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4" t="s">
        <v>9</v>
      </c>
      <c r="Y668" s="155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IF(Y620&lt;0,"SALDO ADELANTADO","SALDO A FAVOR '")</f>
        <v>SALDO ADELANTADO</v>
      </c>
      <c r="C669" s="10">
        <f>IF(Y620&lt;=0,Y620*-1)</f>
        <v>5701.0592550000019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IF(C665&lt;0,"SALDO ADELANTADO","SALDO A FAVOR'")</f>
        <v>SALDO ADELANTADO</v>
      </c>
      <c r="Y669" s="10">
        <f>IF(C665&lt;=0,C665*-1)</f>
        <v>5701.0592550000019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R678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AN678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156" t="s">
        <v>7</v>
      </c>
      <c r="F676" s="157"/>
      <c r="G676" s="158"/>
      <c r="H676" s="5">
        <f>SUM(H662:H675)</f>
        <v>0</v>
      </c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156" t="s">
        <v>7</v>
      </c>
      <c r="AB676" s="157"/>
      <c r="AC676" s="158"/>
      <c r="AD676" s="5">
        <f>SUM(AD662:AD675)</f>
        <v>0</v>
      </c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3"/>
      <c r="F677" s="13"/>
      <c r="G677" s="13"/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"/>
      <c r="AB677" s="13"/>
      <c r="AC677" s="13"/>
      <c r="AJ677" s="3"/>
      <c r="AK677" s="3"/>
      <c r="AL677" s="3"/>
      <c r="AM677" s="3"/>
      <c r="AN677" s="18"/>
      <c r="AO677" s="3"/>
    </row>
    <row r="678" spans="2:41">
      <c r="B678" s="12"/>
      <c r="C678" s="10"/>
      <c r="N678" s="156" t="s">
        <v>7</v>
      </c>
      <c r="O678" s="157"/>
      <c r="P678" s="157"/>
      <c r="Q678" s="158"/>
      <c r="R678" s="18">
        <f>SUM(R662:R677)</f>
        <v>0</v>
      </c>
      <c r="S678" s="3"/>
      <c r="V678" s="17"/>
      <c r="X678" s="12"/>
      <c r="Y678" s="10"/>
      <c r="AJ678" s="156" t="s">
        <v>7</v>
      </c>
      <c r="AK678" s="157"/>
      <c r="AL678" s="157"/>
      <c r="AM678" s="158"/>
      <c r="AN678" s="18">
        <f>SUM(AN662:AN677)</f>
        <v>0</v>
      </c>
      <c r="AO678" s="3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E681" s="14"/>
      <c r="V681" s="17"/>
      <c r="X681" s="12"/>
      <c r="Y681" s="10"/>
      <c r="AA681" s="14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5701.0592550000019</v>
      </c>
      <c r="D688" t="s">
        <v>22</v>
      </c>
      <c r="E688" t="s">
        <v>21</v>
      </c>
      <c r="V688" s="17"/>
      <c r="X688" s="15" t="s">
        <v>18</v>
      </c>
      <c r="Y688" s="16">
        <f>SUM(Y669:Y687)</f>
        <v>5701.0592550000019</v>
      </c>
      <c r="Z688" t="s">
        <v>22</v>
      </c>
      <c r="AA688" t="s">
        <v>21</v>
      </c>
    </row>
    <row r="689" spans="5:31">
      <c r="E689" s="1" t="s">
        <v>19</v>
      </c>
      <c r="V689" s="17"/>
      <c r="AA689" s="1" t="s">
        <v>19</v>
      </c>
    </row>
    <row r="690" spans="5:31">
      <c r="V690" s="17"/>
    </row>
    <row r="691" spans="5:31">
      <c r="V691" s="17"/>
    </row>
    <row r="692" spans="5:31">
      <c r="V692" s="17"/>
    </row>
    <row r="693" spans="5:31">
      <c r="V693" s="17"/>
    </row>
    <row r="694" spans="5:31">
      <c r="V694" s="17"/>
    </row>
    <row r="695" spans="5:31">
      <c r="V695" s="17"/>
    </row>
    <row r="696" spans="5:31">
      <c r="V696" s="17"/>
    </row>
    <row r="697" spans="5:31">
      <c r="V697" s="17"/>
    </row>
    <row r="698" spans="5:31">
      <c r="V698" s="17"/>
    </row>
    <row r="699" spans="5:31">
      <c r="V699" s="17"/>
    </row>
    <row r="700" spans="5:31" ht="26.25">
      <c r="I700" s="76"/>
      <c r="V700" s="17"/>
    </row>
    <row r="701" spans="5:31" ht="26.25">
      <c r="I701" s="76"/>
      <c r="V701" s="17"/>
    </row>
    <row r="702" spans="5:31">
      <c r="V702" s="17"/>
      <c r="AC702" s="159" t="s">
        <v>29</v>
      </c>
      <c r="AD702" s="159"/>
      <c r="AE702" s="159"/>
    </row>
    <row r="703" spans="5:31" ht="15" customHeight="1">
      <c r="H703" s="76" t="s">
        <v>28</v>
      </c>
      <c r="J703" s="76"/>
      <c r="V703" s="17"/>
      <c r="AC703" s="159"/>
      <c r="AD703" s="159"/>
      <c r="AE703" s="159"/>
    </row>
    <row r="704" spans="5:31" ht="15" customHeight="1">
      <c r="H704" s="76"/>
      <c r="J704" s="76"/>
      <c r="V704" s="17"/>
      <c r="AC704" s="159"/>
      <c r="AD704" s="159"/>
      <c r="AE704" s="159"/>
    </row>
    <row r="705" spans="2:41">
      <c r="V705" s="17"/>
    </row>
    <row r="706" spans="2:41">
      <c r="V706" s="17"/>
    </row>
    <row r="707" spans="2:41" ht="23.25">
      <c r="B707" s="22" t="s">
        <v>69</v>
      </c>
      <c r="V707" s="17"/>
      <c r="X707" s="22" t="s">
        <v>69</v>
      </c>
    </row>
    <row r="708" spans="2:41" ht="23.25">
      <c r="B708" s="23" t="s">
        <v>32</v>
      </c>
      <c r="C708" s="20">
        <f>IF(X660="PAGADO",0,Y665)</f>
        <v>-5701.0592550000019</v>
      </c>
      <c r="E708" s="161" t="s">
        <v>20</v>
      </c>
      <c r="F708" s="161"/>
      <c r="G708" s="161"/>
      <c r="H708" s="161"/>
      <c r="V708" s="17"/>
      <c r="X708" s="23" t="s">
        <v>32</v>
      </c>
      <c r="Y708" s="20">
        <f>IF(B708="PAGADO",0,C713)</f>
        <v>-5701.0592550000019</v>
      </c>
      <c r="AA708" s="161" t="s">
        <v>20</v>
      </c>
      <c r="AB708" s="161"/>
      <c r="AC708" s="161"/>
      <c r="AD708" s="161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C735</f>
        <v>5701.0592550000019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Y735</f>
        <v>5701.0592550000019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25</v>
      </c>
      <c r="C713" s="21">
        <f>C711-C712</f>
        <v>-5701.0592550000019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8</v>
      </c>
      <c r="Y713" s="21">
        <f>Y711-Y712</f>
        <v>-5701.0592550000019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6.25">
      <c r="B714" s="162" t="str">
        <f>IF(C713&lt;0,"NO PAGAR","COBRAR")</f>
        <v>NO PAGAR</v>
      </c>
      <c r="C714" s="16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2" t="str">
        <f>IF(Y713&lt;0,"NO PAGAR","COBRAR")</f>
        <v>NO PAGAR</v>
      </c>
      <c r="Y714" s="16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54" t="s">
        <v>9</v>
      </c>
      <c r="C715" s="155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54" t="s">
        <v>9</v>
      </c>
      <c r="Y715" s="155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9" t="str">
        <f>IF(C749&lt;0,"SALDO A FAVOR","SALDO ADELANTAD0'")</f>
        <v>SALDO ADELANTAD0'</v>
      </c>
      <c r="C716" s="10">
        <f>IF(Y660&lt;=0,Y660*-1)</f>
        <v>5701.0592550000019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9" t="str">
        <f>IF(C713&lt;0,"SALDO ADELANTADO","SALDO A FAVOR'")</f>
        <v>SALDO ADELANTADO</v>
      </c>
      <c r="Y716" s="10">
        <f>IF(C713&lt;=0,C713*-1)</f>
        <v>5701.0592550000019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10</v>
      </c>
      <c r="C717" s="10">
        <f>R726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10</v>
      </c>
      <c r="Y717" s="10">
        <f>AN726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11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11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12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12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13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14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14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15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15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16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16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17</v>
      </c>
      <c r="C724" s="10"/>
      <c r="E724" s="156" t="s">
        <v>7</v>
      </c>
      <c r="F724" s="157"/>
      <c r="G724" s="158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17</v>
      </c>
      <c r="Y724" s="10"/>
      <c r="AA724" s="156" t="s">
        <v>7</v>
      </c>
      <c r="AB724" s="157"/>
      <c r="AC724" s="158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2"/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2"/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56" t="s">
        <v>7</v>
      </c>
      <c r="O726" s="157"/>
      <c r="P726" s="157"/>
      <c r="Q726" s="158"/>
      <c r="R726" s="18">
        <f>SUM(R710:R725)</f>
        <v>0</v>
      </c>
      <c r="S726" s="3"/>
      <c r="V726" s="17"/>
      <c r="X726" s="12"/>
      <c r="Y726" s="10"/>
      <c r="AJ726" s="156" t="s">
        <v>7</v>
      </c>
      <c r="AK726" s="157"/>
      <c r="AL726" s="157"/>
      <c r="AM726" s="158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1"/>
      <c r="C734" s="10"/>
      <c r="V734" s="17"/>
      <c r="X734" s="11"/>
      <c r="Y734" s="10"/>
    </row>
    <row r="735" spans="2:41">
      <c r="B735" s="15" t="s">
        <v>18</v>
      </c>
      <c r="C735" s="16">
        <f>SUM(C716:C734)</f>
        <v>5701.0592550000019</v>
      </c>
      <c r="V735" s="17"/>
      <c r="X735" s="15" t="s">
        <v>18</v>
      </c>
      <c r="Y735" s="16">
        <f>SUM(Y716:Y734)</f>
        <v>5701.0592550000019</v>
      </c>
    </row>
    <row r="736" spans="2:41">
      <c r="D736" t="s">
        <v>22</v>
      </c>
      <c r="E736" t="s">
        <v>21</v>
      </c>
      <c r="V736" s="17"/>
      <c r="Z736" t="s">
        <v>22</v>
      </c>
      <c r="AA736" t="s">
        <v>21</v>
      </c>
    </row>
    <row r="737" spans="1:43">
      <c r="E737" s="1" t="s">
        <v>19</v>
      </c>
      <c r="V737" s="17"/>
      <c r="AA737" s="1" t="s">
        <v>19</v>
      </c>
    </row>
    <row r="738" spans="1:43">
      <c r="V738" s="17"/>
    </row>
    <row r="739" spans="1:43">
      <c r="V739" s="17"/>
    </row>
    <row r="740" spans="1:43">
      <c r="V740" s="17"/>
    </row>
    <row r="741" spans="1:43">
      <c r="I741" s="17"/>
      <c r="V741" s="17"/>
    </row>
    <row r="742" spans="1:43">
      <c r="I742" s="17"/>
      <c r="V742" s="17"/>
    </row>
    <row r="743" spans="1:43">
      <c r="I743" s="17"/>
      <c r="V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ht="26.25">
      <c r="A745" s="17"/>
      <c r="B745" s="17"/>
      <c r="C745" s="17"/>
      <c r="D745" s="17"/>
      <c r="E745" s="17"/>
      <c r="F745" s="17"/>
      <c r="G745" s="17"/>
      <c r="H745" s="17"/>
      <c r="I745" s="76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ht="26.25">
      <c r="A746" s="17"/>
      <c r="B746" s="17"/>
      <c r="C746" s="17"/>
      <c r="D746" s="17"/>
      <c r="E746" s="17"/>
      <c r="F746" s="17"/>
      <c r="G746" s="17"/>
      <c r="H746" s="17"/>
      <c r="I746" s="76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V747" s="17"/>
    </row>
    <row r="748" spans="1:43" ht="15" customHeight="1">
      <c r="H748" s="76" t="s">
        <v>30</v>
      </c>
      <c r="J748" s="76"/>
      <c r="V748" s="17"/>
      <c r="AA748" s="160" t="s">
        <v>31</v>
      </c>
      <c r="AB748" s="160"/>
      <c r="AC748" s="160"/>
    </row>
    <row r="749" spans="1:43" ht="15" customHeight="1">
      <c r="H749" s="76"/>
      <c r="J749" s="76"/>
      <c r="V749" s="17"/>
      <c r="AA749" s="160"/>
      <c r="AB749" s="160"/>
      <c r="AC749" s="160"/>
    </row>
    <row r="750" spans="1:43">
      <c r="V750" s="17"/>
    </row>
    <row r="751" spans="1:43">
      <c r="V751" s="17"/>
    </row>
    <row r="752" spans="1:43" ht="23.25">
      <c r="B752" s="24" t="s">
        <v>69</v>
      </c>
      <c r="V752" s="17"/>
      <c r="X752" s="22" t="s">
        <v>69</v>
      </c>
    </row>
    <row r="753" spans="2:41" ht="23.25">
      <c r="B753" s="23" t="s">
        <v>32</v>
      </c>
      <c r="C753" s="20">
        <f>IF(X708="PAGADO",0,C713)</f>
        <v>-5701.0592550000019</v>
      </c>
      <c r="E753" s="161" t="s">
        <v>20</v>
      </c>
      <c r="F753" s="161"/>
      <c r="G753" s="161"/>
      <c r="H753" s="161"/>
      <c r="V753" s="17"/>
      <c r="X753" s="23" t="s">
        <v>32</v>
      </c>
      <c r="Y753" s="20">
        <f>IF(B1553="PAGADO",0,C758)</f>
        <v>-5701.0592550000019</v>
      </c>
      <c r="AA753" s="161" t="s">
        <v>20</v>
      </c>
      <c r="AB753" s="161"/>
      <c r="AC753" s="161"/>
      <c r="AD753" s="161"/>
    </row>
    <row r="754" spans="2:41">
      <c r="B754" s="1" t="s">
        <v>0</v>
      </c>
      <c r="C754" s="19">
        <f>H769</f>
        <v>0</v>
      </c>
      <c r="E754" s="2" t="s">
        <v>1</v>
      </c>
      <c r="F754" s="2" t="s">
        <v>2</v>
      </c>
      <c r="G754" s="2" t="s">
        <v>3</v>
      </c>
      <c r="H754" s="2" t="s">
        <v>4</v>
      </c>
      <c r="N754" s="2" t="s">
        <v>1</v>
      </c>
      <c r="O754" s="2" t="s">
        <v>5</v>
      </c>
      <c r="P754" s="2" t="s">
        <v>4</v>
      </c>
      <c r="Q754" s="2" t="s">
        <v>6</v>
      </c>
      <c r="R754" s="2" t="s">
        <v>7</v>
      </c>
      <c r="S754" s="3"/>
      <c r="V754" s="17"/>
      <c r="X754" s="1" t="s">
        <v>0</v>
      </c>
      <c r="Y754" s="19">
        <f>AD769</f>
        <v>0</v>
      </c>
      <c r="AA754" s="2" t="s">
        <v>1</v>
      </c>
      <c r="AB754" s="2" t="s">
        <v>2</v>
      </c>
      <c r="AC754" s="2" t="s">
        <v>3</v>
      </c>
      <c r="AD754" s="2" t="s">
        <v>4</v>
      </c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</row>
    <row r="755" spans="2:41">
      <c r="C755" s="2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Y755" s="2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24</v>
      </c>
      <c r="C756" s="19">
        <f>IF(C753&gt;0,C753+C754,C754)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24</v>
      </c>
      <c r="Y756" s="19">
        <f>IF(Y753&gt;0,Y753+Y754,Y754)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9</v>
      </c>
      <c r="C757" s="20">
        <f>C781</f>
        <v>5701.0592550000019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9</v>
      </c>
      <c r="Y757" s="20">
        <f>Y781</f>
        <v>5701.0592550000019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6" t="s">
        <v>26</v>
      </c>
      <c r="C758" s="21">
        <f>C756-C757</f>
        <v>-5701.0592550000019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 t="s">
        <v>27</v>
      </c>
      <c r="Y758" s="21">
        <f>Y756-Y757</f>
        <v>-5701.0592550000019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>
      <c r="B759" s="6"/>
      <c r="C759" s="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63" t="str">
        <f>IF(Y758&lt;0,"NO PAGAR","COBRAR'")</f>
        <v>NO PAGAR</v>
      </c>
      <c r="Y759" s="163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163" t="str">
        <f>IF(C758&lt;0,"NO PAGAR","COBRAR'")</f>
        <v>NO PAGAR</v>
      </c>
      <c r="C760" s="163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/>
      <c r="Y760" s="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4" t="s">
        <v>9</v>
      </c>
      <c r="C761" s="155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4" t="s">
        <v>9</v>
      </c>
      <c r="Y761" s="155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IF(Y713&lt;0,"SALDO ADELANTADO","SALDO A FAVOR '")</f>
        <v>SALDO ADELANTADO</v>
      </c>
      <c r="C762" s="10">
        <f>IF(Y713&lt;=0,Y713*-1)</f>
        <v>5701.0592550000019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IF(C758&lt;0,"SALDO ADELANTADO","SALDO A FAVOR'")</f>
        <v>SALDO ADELANTADO</v>
      </c>
      <c r="Y762" s="10">
        <f>IF(C758&lt;=0,C758*-1)</f>
        <v>5701.0592550000019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R771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AN771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156" t="s">
        <v>7</v>
      </c>
      <c r="F769" s="157"/>
      <c r="G769" s="158"/>
      <c r="H769" s="5">
        <f>SUM(H755:H768)</f>
        <v>0</v>
      </c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156" t="s">
        <v>7</v>
      </c>
      <c r="AB769" s="157"/>
      <c r="AC769" s="158"/>
      <c r="AD769" s="5">
        <f>SUM(AD755:AD768)</f>
        <v>0</v>
      </c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3"/>
      <c r="F770" s="13"/>
      <c r="G770" s="13"/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"/>
      <c r="AB770" s="13"/>
      <c r="AC770" s="13"/>
      <c r="AJ770" s="3"/>
      <c r="AK770" s="3"/>
      <c r="AL770" s="3"/>
      <c r="AM770" s="3"/>
      <c r="AN770" s="18"/>
      <c r="AO770" s="3"/>
    </row>
    <row r="771" spans="2:41">
      <c r="B771" s="12"/>
      <c r="C771" s="10"/>
      <c r="N771" s="156" t="s">
        <v>7</v>
      </c>
      <c r="O771" s="157"/>
      <c r="P771" s="157"/>
      <c r="Q771" s="158"/>
      <c r="R771" s="18">
        <f>SUM(R755:R770)</f>
        <v>0</v>
      </c>
      <c r="S771" s="3"/>
      <c r="V771" s="17"/>
      <c r="X771" s="12"/>
      <c r="Y771" s="10"/>
      <c r="AJ771" s="156" t="s">
        <v>7</v>
      </c>
      <c r="AK771" s="157"/>
      <c r="AL771" s="157"/>
      <c r="AM771" s="158"/>
      <c r="AN771" s="18">
        <f>SUM(AN755:AN770)</f>
        <v>0</v>
      </c>
      <c r="AO771" s="3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E774" s="14"/>
      <c r="V774" s="17"/>
      <c r="X774" s="12"/>
      <c r="Y774" s="10"/>
      <c r="AA774" s="14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5701.0592550000019</v>
      </c>
      <c r="D781" t="s">
        <v>22</v>
      </c>
      <c r="E781" t="s">
        <v>21</v>
      </c>
      <c r="V781" s="17"/>
      <c r="X781" s="15" t="s">
        <v>18</v>
      </c>
      <c r="Y781" s="16">
        <f>SUM(Y762:Y780)</f>
        <v>5701.0592550000019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 ht="26.25">
      <c r="I793" s="76"/>
      <c r="V793" s="17"/>
    </row>
    <row r="794" spans="2:31" ht="26.25">
      <c r="I794" s="76"/>
      <c r="V794" s="17"/>
    </row>
    <row r="795" spans="2:31">
      <c r="V795" s="17"/>
      <c r="AC795" s="159" t="s">
        <v>29</v>
      </c>
      <c r="AD795" s="159"/>
      <c r="AE795" s="159"/>
    </row>
    <row r="796" spans="2:31" ht="15" customHeight="1">
      <c r="H796" s="76" t="s">
        <v>28</v>
      </c>
      <c r="J796" s="76"/>
      <c r="V796" s="17"/>
      <c r="AC796" s="159"/>
      <c r="AD796" s="159"/>
      <c r="AE796" s="159"/>
    </row>
    <row r="797" spans="2:31" ht="15" customHeight="1">
      <c r="H797" s="76"/>
      <c r="J797" s="76"/>
      <c r="V797" s="17"/>
      <c r="AC797" s="159"/>
      <c r="AD797" s="159"/>
      <c r="AE797" s="15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IF(X753="PAGADO",0,Y758)</f>
        <v>-5701.0592550000019</v>
      </c>
      <c r="E801" s="161" t="s">
        <v>20</v>
      </c>
      <c r="F801" s="161"/>
      <c r="G801" s="161"/>
      <c r="H801" s="161"/>
      <c r="V801" s="17"/>
      <c r="X801" s="23" t="s">
        <v>32</v>
      </c>
      <c r="Y801" s="20">
        <f>IF(B801="PAGADO",0,C806)</f>
        <v>-5701.0592550000019</v>
      </c>
      <c r="AA801" s="161" t="s">
        <v>20</v>
      </c>
      <c r="AB801" s="161"/>
      <c r="AC801" s="161"/>
      <c r="AD801" s="161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5701.0592550000019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5701.0592550000019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-5701.0592550000019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-5701.0592550000019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62" t="str">
        <f>IF(C806&lt;0,"NO PAGAR","COBRAR")</f>
        <v>NO PAGAR</v>
      </c>
      <c r="C807" s="16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2" t="str">
        <f>IF(Y806&lt;0,"NO PAGAR","COBRAR")</f>
        <v>NO PAGAR</v>
      </c>
      <c r="Y807" s="16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54" t="s">
        <v>9</v>
      </c>
      <c r="C808" s="155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54" t="s">
        <v>9</v>
      </c>
      <c r="Y808" s="155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IF(Y753&lt;=0,Y753*-1)</f>
        <v>5701.0592550000019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5701.0592550000019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56" t="s">
        <v>7</v>
      </c>
      <c r="F817" s="157"/>
      <c r="G817" s="158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56" t="s">
        <v>7</v>
      </c>
      <c r="AB817" s="157"/>
      <c r="AC817" s="158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56" t="s">
        <v>7</v>
      </c>
      <c r="O819" s="157"/>
      <c r="P819" s="157"/>
      <c r="Q819" s="158"/>
      <c r="R819" s="18">
        <f>SUM(R803:R818)</f>
        <v>0</v>
      </c>
      <c r="S819" s="3"/>
      <c r="V819" s="17"/>
      <c r="X819" s="12"/>
      <c r="Y819" s="10"/>
      <c r="AJ819" s="156" t="s">
        <v>7</v>
      </c>
      <c r="AK819" s="157"/>
      <c r="AL819" s="157"/>
      <c r="AM819" s="158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5701.0592550000019</v>
      </c>
      <c r="V828" s="17"/>
      <c r="X828" s="15" t="s">
        <v>18</v>
      </c>
      <c r="Y828" s="16">
        <f>SUM(Y809:Y827)</f>
        <v>5701.0592550000019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I834" s="17"/>
      <c r="V834" s="17"/>
    </row>
    <row r="835" spans="1:43">
      <c r="I835" s="17"/>
      <c r="V835" s="17"/>
    </row>
    <row r="836" spans="1:43">
      <c r="I836" s="17"/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ht="26.25">
      <c r="A838" s="17"/>
      <c r="B838" s="17"/>
      <c r="C838" s="17"/>
      <c r="D838" s="17"/>
      <c r="E838" s="17"/>
      <c r="F838" s="17"/>
      <c r="G838" s="17"/>
      <c r="H838" s="17"/>
      <c r="I838" s="76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ht="26.25">
      <c r="A839" s="17"/>
      <c r="B839" s="17"/>
      <c r="C839" s="17"/>
      <c r="D839" s="17"/>
      <c r="E839" s="17"/>
      <c r="F839" s="17"/>
      <c r="G839" s="17"/>
      <c r="H839" s="17"/>
      <c r="I839" s="76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6" t="s">
        <v>30</v>
      </c>
      <c r="J841" s="76"/>
      <c r="V841" s="17"/>
      <c r="AA841" s="160" t="s">
        <v>31</v>
      </c>
      <c r="AB841" s="160"/>
      <c r="AC841" s="160"/>
    </row>
    <row r="842" spans="1:43" ht="15" customHeight="1">
      <c r="H842" s="76"/>
      <c r="J842" s="76"/>
      <c r="V842" s="17"/>
      <c r="AA842" s="160"/>
      <c r="AB842" s="160"/>
      <c r="AC842" s="160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-5701.0592550000019</v>
      </c>
      <c r="E846" s="161" t="s">
        <v>20</v>
      </c>
      <c r="F846" s="161"/>
      <c r="G846" s="161"/>
      <c r="H846" s="161"/>
      <c r="V846" s="17"/>
      <c r="X846" s="23" t="s">
        <v>32</v>
      </c>
      <c r="Y846" s="20">
        <f>IF(B1646="PAGADO",0,C851)</f>
        <v>-5701.0592550000019</v>
      </c>
      <c r="AA846" s="161" t="s">
        <v>20</v>
      </c>
      <c r="AB846" s="161"/>
      <c r="AC846" s="161"/>
      <c r="AD846" s="161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5701.0592550000019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5701.0592550000019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-5701.0592550000019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-5701.0592550000019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63" t="str">
        <f>IF(Y851&lt;0,"NO PAGAR","COBRAR'")</f>
        <v>NO PAGAR</v>
      </c>
      <c r="Y852" s="16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63" t="str">
        <f>IF(C851&lt;0,"NO PAGAR","COBRAR'")</f>
        <v>NO PAGAR</v>
      </c>
      <c r="C853" s="163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4" t="s">
        <v>9</v>
      </c>
      <c r="C854" s="155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4" t="s">
        <v>9</v>
      </c>
      <c r="Y854" s="155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5701.0592550000019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5701.0592550000019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56" t="s">
        <v>7</v>
      </c>
      <c r="F862" s="157"/>
      <c r="G862" s="158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56" t="s">
        <v>7</v>
      </c>
      <c r="AB862" s="157"/>
      <c r="AC862" s="158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56" t="s">
        <v>7</v>
      </c>
      <c r="O864" s="157"/>
      <c r="P864" s="157"/>
      <c r="Q864" s="158"/>
      <c r="R864" s="18">
        <f>SUM(R848:R863)</f>
        <v>0</v>
      </c>
      <c r="S864" s="3"/>
      <c r="V864" s="17"/>
      <c r="X864" s="12"/>
      <c r="Y864" s="10"/>
      <c r="AJ864" s="156" t="s">
        <v>7</v>
      </c>
      <c r="AK864" s="157"/>
      <c r="AL864" s="157"/>
      <c r="AM864" s="158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5701.0592550000019</v>
      </c>
      <c r="D874" t="s">
        <v>22</v>
      </c>
      <c r="E874" t="s">
        <v>21</v>
      </c>
      <c r="V874" s="17"/>
      <c r="X874" s="15" t="s">
        <v>18</v>
      </c>
      <c r="Y874" s="16">
        <f>SUM(Y855:Y873)</f>
        <v>5701.0592550000019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 ht="26.25">
      <c r="I887" s="76"/>
      <c r="V887" s="17"/>
    </row>
    <row r="888" spans="2:41" ht="26.25">
      <c r="I888" s="76"/>
      <c r="V888" s="17"/>
    </row>
    <row r="889" spans="2:41">
      <c r="V889" s="17"/>
      <c r="AC889" s="159" t="s">
        <v>29</v>
      </c>
      <c r="AD889" s="159"/>
      <c r="AE889" s="159"/>
    </row>
    <row r="890" spans="2:41" ht="15" customHeight="1">
      <c r="H890" s="76" t="s">
        <v>28</v>
      </c>
      <c r="J890" s="76"/>
      <c r="V890" s="17"/>
      <c r="AC890" s="159"/>
      <c r="AD890" s="159"/>
      <c r="AE890" s="159"/>
    </row>
    <row r="891" spans="2:41" ht="15" customHeight="1">
      <c r="H891" s="76"/>
      <c r="J891" s="76"/>
      <c r="V891" s="17"/>
      <c r="AC891" s="159"/>
      <c r="AD891" s="159"/>
      <c r="AE891" s="159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-5701.0592550000019</v>
      </c>
      <c r="E895" s="161" t="s">
        <v>20</v>
      </c>
      <c r="F895" s="161"/>
      <c r="G895" s="161"/>
      <c r="H895" s="161"/>
      <c r="V895" s="17"/>
      <c r="X895" s="23" t="s">
        <v>32</v>
      </c>
      <c r="Y895" s="20">
        <f>IF(B895="PAGADO",0,C900)</f>
        <v>-5701.0592550000019</v>
      </c>
      <c r="AA895" s="161" t="s">
        <v>20</v>
      </c>
      <c r="AB895" s="161"/>
      <c r="AC895" s="161"/>
      <c r="AD895" s="161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5701.0592550000019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5701.0592550000019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-5701.0592550000019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-5701.0592550000019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62" t="str">
        <f>IF(C900&lt;0,"NO PAGAR","COBRAR")</f>
        <v>NO PAGAR</v>
      </c>
      <c r="C901" s="16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62" t="str">
        <f>IF(Y900&lt;0,"NO PAGAR","COBRAR")</f>
        <v>NO PAGAR</v>
      </c>
      <c r="Y901" s="16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54" t="s">
        <v>9</v>
      </c>
      <c r="C902" s="155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54" t="s">
        <v>9</v>
      </c>
      <c r="Y902" s="155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5701.0592550000019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5701.0592550000019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56" t="s">
        <v>7</v>
      </c>
      <c r="F911" s="157"/>
      <c r="G911" s="158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56" t="s">
        <v>7</v>
      </c>
      <c r="AB911" s="157"/>
      <c r="AC911" s="158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56" t="s">
        <v>7</v>
      </c>
      <c r="O913" s="157"/>
      <c r="P913" s="157"/>
      <c r="Q913" s="158"/>
      <c r="R913" s="18">
        <f>SUM(R897:R912)</f>
        <v>0</v>
      </c>
      <c r="S913" s="3"/>
      <c r="V913" s="17"/>
      <c r="X913" s="12"/>
      <c r="Y913" s="10"/>
      <c r="AJ913" s="156" t="s">
        <v>7</v>
      </c>
      <c r="AK913" s="157"/>
      <c r="AL913" s="157"/>
      <c r="AM913" s="158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5701.0592550000019</v>
      </c>
      <c r="V922" s="17"/>
      <c r="X922" s="15" t="s">
        <v>18</v>
      </c>
      <c r="Y922" s="16">
        <f>SUM(Y903:Y921)</f>
        <v>5701.0592550000019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I928" s="17"/>
      <c r="V928" s="17"/>
    </row>
    <row r="929" spans="1:43">
      <c r="I929" s="17"/>
      <c r="V929" s="17"/>
    </row>
    <row r="930" spans="1:43">
      <c r="I930" s="17"/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ht="26.25">
      <c r="A932" s="17"/>
      <c r="B932" s="17"/>
      <c r="C932" s="17"/>
      <c r="D932" s="17"/>
      <c r="E932" s="17"/>
      <c r="F932" s="17"/>
      <c r="G932" s="17"/>
      <c r="H932" s="17"/>
      <c r="I932" s="76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ht="26.25">
      <c r="A933" s="17"/>
      <c r="B933" s="17"/>
      <c r="C933" s="17"/>
      <c r="D933" s="17"/>
      <c r="E933" s="17"/>
      <c r="F933" s="17"/>
      <c r="G933" s="17"/>
      <c r="H933" s="17"/>
      <c r="I933" s="76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6" t="s">
        <v>30</v>
      </c>
      <c r="J935" s="76"/>
      <c r="V935" s="17"/>
      <c r="AA935" s="160" t="s">
        <v>31</v>
      </c>
      <c r="AB935" s="160"/>
      <c r="AC935" s="160"/>
    </row>
    <row r="936" spans="1:43" ht="15" customHeight="1">
      <c r="H936" s="76"/>
      <c r="J936" s="76"/>
      <c r="V936" s="17"/>
      <c r="AA936" s="160"/>
      <c r="AB936" s="160"/>
      <c r="AC936" s="160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-5701.0592550000019</v>
      </c>
      <c r="E940" s="161" t="s">
        <v>20</v>
      </c>
      <c r="F940" s="161"/>
      <c r="G940" s="161"/>
      <c r="H940" s="161"/>
      <c r="V940" s="17"/>
      <c r="X940" s="23" t="s">
        <v>32</v>
      </c>
      <c r="Y940" s="20">
        <f>IF(B1740="PAGADO",0,C945)</f>
        <v>-5701.0592550000019</v>
      </c>
      <c r="AA940" s="161" t="s">
        <v>20</v>
      </c>
      <c r="AB940" s="161"/>
      <c r="AC940" s="161"/>
      <c r="AD940" s="161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5701.0592550000019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5701.0592550000019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-5701.0592550000019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-5701.0592550000019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63" t="str">
        <f>IF(Y945&lt;0,"NO PAGAR","COBRAR'")</f>
        <v>NO PAGAR</v>
      </c>
      <c r="Y946" s="16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63" t="str">
        <f>IF(C945&lt;0,"NO PAGAR","COBRAR'")</f>
        <v>NO PAGAR</v>
      </c>
      <c r="C947" s="163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4" t="s">
        <v>9</v>
      </c>
      <c r="C948" s="155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4" t="s">
        <v>9</v>
      </c>
      <c r="Y948" s="155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5701.0592550000019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5701.0592550000019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56" t="s">
        <v>7</v>
      </c>
      <c r="F956" s="157"/>
      <c r="G956" s="158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56" t="s">
        <v>7</v>
      </c>
      <c r="AB956" s="157"/>
      <c r="AC956" s="158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56" t="s">
        <v>7</v>
      </c>
      <c r="O958" s="157"/>
      <c r="P958" s="157"/>
      <c r="Q958" s="158"/>
      <c r="R958" s="18">
        <f>SUM(R942:R957)</f>
        <v>0</v>
      </c>
      <c r="S958" s="3"/>
      <c r="V958" s="17"/>
      <c r="X958" s="12"/>
      <c r="Y958" s="10"/>
      <c r="AJ958" s="156" t="s">
        <v>7</v>
      </c>
      <c r="AK958" s="157"/>
      <c r="AL958" s="157"/>
      <c r="AM958" s="158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5701.0592550000019</v>
      </c>
      <c r="D968" t="s">
        <v>22</v>
      </c>
      <c r="E968" t="s">
        <v>21</v>
      </c>
      <c r="V968" s="17"/>
      <c r="X968" s="15" t="s">
        <v>18</v>
      </c>
      <c r="Y968" s="16">
        <f>SUM(Y949:Y967)</f>
        <v>5701.0592550000019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 ht="26.25">
      <c r="I980" s="76"/>
      <c r="V980" s="17"/>
    </row>
    <row r="981" spans="2:41" ht="26.25">
      <c r="I981" s="76"/>
      <c r="V981" s="17"/>
    </row>
    <row r="982" spans="2:41">
      <c r="V982" s="17"/>
      <c r="AC982" s="159" t="s">
        <v>29</v>
      </c>
      <c r="AD982" s="159"/>
      <c r="AE982" s="159"/>
    </row>
    <row r="983" spans="2:41" ht="15" customHeight="1">
      <c r="H983" s="76" t="s">
        <v>28</v>
      </c>
      <c r="J983" s="76"/>
      <c r="V983" s="17"/>
      <c r="AC983" s="159"/>
      <c r="AD983" s="159"/>
      <c r="AE983" s="159"/>
    </row>
    <row r="984" spans="2:41" ht="15" customHeight="1">
      <c r="H984" s="76"/>
      <c r="J984" s="76"/>
      <c r="V984" s="17"/>
      <c r="AC984" s="159"/>
      <c r="AD984" s="159"/>
      <c r="AE984" s="159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-5701.0592550000019</v>
      </c>
      <c r="E988" s="161" t="s">
        <v>20</v>
      </c>
      <c r="F988" s="161"/>
      <c r="G988" s="161"/>
      <c r="H988" s="161"/>
      <c r="V988" s="17"/>
      <c r="X988" s="23" t="s">
        <v>32</v>
      </c>
      <c r="Y988" s="20">
        <f>IF(B988="PAGADO",0,C993)</f>
        <v>-5701.0592550000019</v>
      </c>
      <c r="AA988" s="161" t="s">
        <v>20</v>
      </c>
      <c r="AB988" s="161"/>
      <c r="AC988" s="161"/>
      <c r="AD988" s="161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5701.0592550000019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5701.0592550000019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-5701.0592550000019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-5701.0592550000019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62" t="str">
        <f>IF(C993&lt;0,"NO PAGAR","COBRAR")</f>
        <v>NO PAGAR</v>
      </c>
      <c r="C994" s="16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2" t="str">
        <f>IF(Y993&lt;0,"NO PAGAR","COBRAR")</f>
        <v>NO PAGAR</v>
      </c>
      <c r="Y994" s="16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54" t="s">
        <v>9</v>
      </c>
      <c r="C995" s="155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54" t="s">
        <v>9</v>
      </c>
      <c r="Y995" s="155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5701.0592550000019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5701.0592550000019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56" t="s">
        <v>7</v>
      </c>
      <c r="F1004" s="157"/>
      <c r="G1004" s="158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56" t="s">
        <v>7</v>
      </c>
      <c r="AB1004" s="157"/>
      <c r="AC1004" s="158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56" t="s">
        <v>7</v>
      </c>
      <c r="O1006" s="157"/>
      <c r="P1006" s="157"/>
      <c r="Q1006" s="158"/>
      <c r="R1006" s="18">
        <f>SUM(R990:R1005)</f>
        <v>0</v>
      </c>
      <c r="S1006" s="3"/>
      <c r="V1006" s="17"/>
      <c r="X1006" s="12"/>
      <c r="Y1006" s="10"/>
      <c r="AJ1006" s="156" t="s">
        <v>7</v>
      </c>
      <c r="AK1006" s="157"/>
      <c r="AL1006" s="157"/>
      <c r="AM1006" s="158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5701.0592550000019</v>
      </c>
      <c r="V1015" s="17"/>
      <c r="X1015" s="15" t="s">
        <v>18</v>
      </c>
      <c r="Y1015" s="16">
        <f>SUM(Y996:Y1014)</f>
        <v>5701.0592550000019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I1021" s="17"/>
      <c r="V1021" s="17"/>
    </row>
    <row r="1022" spans="1:43">
      <c r="I1022" s="17"/>
      <c r="V1022" s="17"/>
    </row>
    <row r="1023" spans="1:43">
      <c r="I1023" s="17"/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ht="26.25">
      <c r="A1025" s="17"/>
      <c r="B1025" s="17"/>
      <c r="C1025" s="17"/>
      <c r="D1025" s="17"/>
      <c r="E1025" s="17"/>
      <c r="F1025" s="17"/>
      <c r="G1025" s="17"/>
      <c r="H1025" s="17"/>
      <c r="I1025" s="76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ht="26.25">
      <c r="A1026" s="17"/>
      <c r="B1026" s="17"/>
      <c r="C1026" s="17"/>
      <c r="D1026" s="17"/>
      <c r="E1026" s="17"/>
      <c r="F1026" s="17"/>
      <c r="G1026" s="17"/>
      <c r="H1026" s="17"/>
      <c r="I1026" s="76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6" t="s">
        <v>30</v>
      </c>
      <c r="J1028" s="76"/>
      <c r="V1028" s="17"/>
      <c r="AA1028" s="160" t="s">
        <v>31</v>
      </c>
      <c r="AB1028" s="160"/>
      <c r="AC1028" s="160"/>
    </row>
    <row r="1029" spans="1:43" ht="15" customHeight="1">
      <c r="H1029" s="76"/>
      <c r="J1029" s="76"/>
      <c r="V1029" s="17"/>
      <c r="AA1029" s="160"/>
      <c r="AB1029" s="160"/>
      <c r="AC1029" s="160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-5701.0592550000019</v>
      </c>
      <c r="E1033" s="161" t="s">
        <v>20</v>
      </c>
      <c r="F1033" s="161"/>
      <c r="G1033" s="161"/>
      <c r="H1033" s="161"/>
      <c r="V1033" s="17"/>
      <c r="X1033" s="23" t="s">
        <v>32</v>
      </c>
      <c r="Y1033" s="20">
        <f>IF(B1833="PAGADO",0,C1038)</f>
        <v>-5701.0592550000019</v>
      </c>
      <c r="AA1033" s="161" t="s">
        <v>20</v>
      </c>
      <c r="AB1033" s="161"/>
      <c r="AC1033" s="161"/>
      <c r="AD1033" s="161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5701.0592550000019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5701.0592550000019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-5701.0592550000019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-5701.0592550000019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63" t="str">
        <f>IF(Y1038&lt;0,"NO PAGAR","COBRAR'")</f>
        <v>NO PAGAR</v>
      </c>
      <c r="Y1039" s="16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63" t="str">
        <f>IF(C1038&lt;0,"NO PAGAR","COBRAR'")</f>
        <v>NO PAGAR</v>
      </c>
      <c r="C1040" s="163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4" t="s">
        <v>9</v>
      </c>
      <c r="C1041" s="155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4" t="s">
        <v>9</v>
      </c>
      <c r="Y1041" s="155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5701.0592550000019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5701.0592550000019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56" t="s">
        <v>7</v>
      </c>
      <c r="F1049" s="157"/>
      <c r="G1049" s="158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56" t="s">
        <v>7</v>
      </c>
      <c r="AB1049" s="157"/>
      <c r="AC1049" s="158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56" t="s">
        <v>7</v>
      </c>
      <c r="O1051" s="157"/>
      <c r="P1051" s="157"/>
      <c r="Q1051" s="158"/>
      <c r="R1051" s="18">
        <f>SUM(R1035:R1050)</f>
        <v>0</v>
      </c>
      <c r="S1051" s="3"/>
      <c r="V1051" s="17"/>
      <c r="X1051" s="12"/>
      <c r="Y1051" s="10"/>
      <c r="AJ1051" s="156" t="s">
        <v>7</v>
      </c>
      <c r="AK1051" s="157"/>
      <c r="AL1051" s="157"/>
      <c r="AM1051" s="158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5701.0592550000019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5701.0592550000019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69:G769"/>
    <mergeCell ref="AA769:AC769"/>
    <mergeCell ref="N771:Q771"/>
    <mergeCell ref="AJ771:AM771"/>
    <mergeCell ref="AC795:AE797"/>
    <mergeCell ref="E753:H753"/>
    <mergeCell ref="AA753:AD753"/>
    <mergeCell ref="X759:Y759"/>
    <mergeCell ref="B760:C760"/>
    <mergeCell ref="B761:C761"/>
    <mergeCell ref="X761:Y761"/>
    <mergeCell ref="E724:G724"/>
    <mergeCell ref="AA724:AC724"/>
    <mergeCell ref="N726:Q726"/>
    <mergeCell ref="AJ726:AM726"/>
    <mergeCell ref="AA748:AC749"/>
    <mergeCell ref="E708:H708"/>
    <mergeCell ref="AA708:AD708"/>
    <mergeCell ref="B714:C714"/>
    <mergeCell ref="X714:Y714"/>
    <mergeCell ref="B715:C715"/>
    <mergeCell ref="X715:Y715"/>
    <mergeCell ref="E676:G676"/>
    <mergeCell ref="AA676:AC676"/>
    <mergeCell ref="N678:Q678"/>
    <mergeCell ref="AJ678:AM678"/>
    <mergeCell ref="AC702:AE704"/>
    <mergeCell ref="E660:H660"/>
    <mergeCell ref="AA660:AD660"/>
    <mergeCell ref="X666:Y666"/>
    <mergeCell ref="B667:C667"/>
    <mergeCell ref="B668:C668"/>
    <mergeCell ref="X668:Y668"/>
    <mergeCell ref="E631:G631"/>
    <mergeCell ref="AA631:AC631"/>
    <mergeCell ref="N633:Q633"/>
    <mergeCell ref="AJ633:AM633"/>
    <mergeCell ref="AA655:AC656"/>
    <mergeCell ref="E615:H615"/>
    <mergeCell ref="AA615:AD615"/>
    <mergeCell ref="B621:C621"/>
    <mergeCell ref="X621:Y621"/>
    <mergeCell ref="B622:C622"/>
    <mergeCell ref="X622:Y622"/>
    <mergeCell ref="E583:G583"/>
    <mergeCell ref="AA583:AC583"/>
    <mergeCell ref="N585:Q585"/>
    <mergeCell ref="AJ585:AM585"/>
    <mergeCell ref="AC609:AE611"/>
    <mergeCell ref="E567:H567"/>
    <mergeCell ref="AA567:AD567"/>
    <mergeCell ref="X573:Y573"/>
    <mergeCell ref="B574:C574"/>
    <mergeCell ref="B575:C575"/>
    <mergeCell ref="X575:Y575"/>
    <mergeCell ref="E538:G538"/>
    <mergeCell ref="AA538:AC538"/>
    <mergeCell ref="N540:Q540"/>
    <mergeCell ref="AJ540:AM540"/>
    <mergeCell ref="AA562:AC563"/>
    <mergeCell ref="E522:H522"/>
    <mergeCell ref="AA522:AD522"/>
    <mergeCell ref="B528:C528"/>
    <mergeCell ref="X528:Y528"/>
    <mergeCell ref="B529:C529"/>
    <mergeCell ref="X529:Y529"/>
    <mergeCell ref="E492:G492"/>
    <mergeCell ref="AA492:AC492"/>
    <mergeCell ref="N494:Q494"/>
    <mergeCell ref="AJ494:AM494"/>
    <mergeCell ref="AC516:AE518"/>
    <mergeCell ref="E476:H476"/>
    <mergeCell ref="AA476:AD476"/>
    <mergeCell ref="X482:Y482"/>
    <mergeCell ref="B483:C483"/>
    <mergeCell ref="B484:C484"/>
    <mergeCell ref="X484:Y48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8"/>
  <sheetViews>
    <sheetView tabSelected="1" topLeftCell="Y492" zoomScale="82" zoomScaleNormal="82" workbookViewId="0">
      <selection activeCell="AJ506" sqref="AJ50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1" t="s">
        <v>61</v>
      </c>
      <c r="F8" s="161"/>
      <c r="G8" s="161"/>
      <c r="H8" s="161"/>
      <c r="V8" s="17"/>
      <c r="X8" s="23" t="s">
        <v>82</v>
      </c>
      <c r="Y8" s="20">
        <f>IF(B8="PAGADO",0,C13)</f>
        <v>-702.65</v>
      </c>
      <c r="AA8" s="161" t="s">
        <v>61</v>
      </c>
      <c r="AB8" s="161"/>
      <c r="AC8" s="161"/>
      <c r="AD8" s="161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NO PAGAR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6" t="s">
        <v>7</v>
      </c>
      <c r="AB24" s="157"/>
      <c r="AC24" s="158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22.65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61" t="s">
        <v>204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204</v>
      </c>
      <c r="AB53" s="161"/>
      <c r="AC53" s="161"/>
      <c r="AD53" s="161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220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0</v>
      </c>
      <c r="E106" s="161" t="s">
        <v>204</v>
      </c>
      <c r="F106" s="161"/>
      <c r="G106" s="161"/>
      <c r="H106" s="161"/>
      <c r="V106" s="17"/>
      <c r="X106" s="23" t="s">
        <v>32</v>
      </c>
      <c r="Y106" s="20">
        <f>IF(B106="PAGADO",0,C111)</f>
        <v>-110</v>
      </c>
      <c r="AA106" s="161" t="s">
        <v>318</v>
      </c>
      <c r="AB106" s="161"/>
      <c r="AC106" s="161"/>
      <c r="AD106" s="161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NO PAGAR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NO PAGAR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540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60" t="s">
        <v>30</v>
      </c>
      <c r="I140" s="160"/>
      <c r="J140" s="160"/>
      <c r="V140" s="17"/>
      <c r="AA140" s="160" t="s">
        <v>31</v>
      </c>
      <c r="AB140" s="160"/>
      <c r="AC140" s="160"/>
    </row>
    <row r="141" spans="1:43">
      <c r="H141" s="160"/>
      <c r="I141" s="160"/>
      <c r="J141" s="160"/>
      <c r="V141" s="17"/>
      <c r="AA141" s="160"/>
      <c r="AB141" s="160"/>
      <c r="AC141" s="160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61" t="s">
        <v>204</v>
      </c>
      <c r="F145" s="161"/>
      <c r="G145" s="161"/>
      <c r="H145" s="161"/>
      <c r="V145" s="17"/>
      <c r="X145" s="23" t="s">
        <v>32</v>
      </c>
      <c r="Y145" s="20">
        <f>IF(B145="PAGADO",0,C150)</f>
        <v>-267.52</v>
      </c>
      <c r="AA145" s="161" t="s">
        <v>204</v>
      </c>
      <c r="AB145" s="161"/>
      <c r="AC145" s="161"/>
      <c r="AD145" s="161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63" t="str">
        <f>IF(Y150&lt;0,"NO PAGAR","COBRAR'")</f>
        <v>NO PAGAR</v>
      </c>
      <c r="Y151" s="163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63" t="str">
        <f>IF(C150&lt;0,"NO PAGAR","COBRAR'")</f>
        <v>NO PAGAR</v>
      </c>
      <c r="C152" s="163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4" t="s">
        <v>9</v>
      </c>
      <c r="C153" s="155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4" t="s">
        <v>9</v>
      </c>
      <c r="Y153" s="155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6" t="s">
        <v>7</v>
      </c>
      <c r="F161" s="157"/>
      <c r="G161" s="158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6" t="s">
        <v>7</v>
      </c>
      <c r="AB161" s="157"/>
      <c r="AC161" s="158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6" t="s">
        <v>7</v>
      </c>
      <c r="O163" s="157"/>
      <c r="P163" s="157"/>
      <c r="Q163" s="158"/>
      <c r="R163" s="18">
        <f>SUM(R147:R162)</f>
        <v>40</v>
      </c>
      <c r="S163" s="3"/>
      <c r="V163" s="17"/>
      <c r="X163" s="12"/>
      <c r="Y163" s="10"/>
      <c r="AJ163" s="156" t="s">
        <v>7</v>
      </c>
      <c r="AK163" s="157"/>
      <c r="AL163" s="157"/>
      <c r="AM163" s="158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9" t="s">
        <v>29</v>
      </c>
      <c r="AD188" s="159"/>
      <c r="AE188" s="159"/>
    </row>
    <row r="189" spans="8:31">
      <c r="H189" s="160" t="s">
        <v>28</v>
      </c>
      <c r="I189" s="160"/>
      <c r="J189" s="160"/>
      <c r="V189" s="17"/>
      <c r="AC189" s="159"/>
      <c r="AD189" s="159"/>
      <c r="AE189" s="159"/>
    </row>
    <row r="190" spans="8:31">
      <c r="H190" s="160"/>
      <c r="I190" s="160"/>
      <c r="J190" s="160"/>
      <c r="V190" s="17"/>
      <c r="AC190" s="159"/>
      <c r="AD190" s="159"/>
      <c r="AE190" s="15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61" t="s">
        <v>362</v>
      </c>
      <c r="F194" s="161"/>
      <c r="G194" s="161"/>
      <c r="H194" s="161"/>
      <c r="V194" s="17"/>
      <c r="X194" s="23" t="s">
        <v>32</v>
      </c>
      <c r="Y194" s="20">
        <f>IF(B194="PAGADO",0,C199)</f>
        <v>0</v>
      </c>
      <c r="AA194" s="161" t="s">
        <v>61</v>
      </c>
      <c r="AB194" s="161"/>
      <c r="AC194" s="161"/>
      <c r="AD194" s="161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62" t="str">
        <f>IF(C199&lt;0,"NO PAGAR","COBRAR")</f>
        <v>COBRAR</v>
      </c>
      <c r="C200" s="162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62" t="str">
        <f>IF(Y199&lt;0,"NO PAGAR","COBRAR")</f>
        <v>NO PAGAR</v>
      </c>
      <c r="Y200" s="162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4" t="s">
        <v>9</v>
      </c>
      <c r="C201" s="155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4" t="s">
        <v>9</v>
      </c>
      <c r="Y201" s="155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6" t="s">
        <v>7</v>
      </c>
      <c r="F210" s="157"/>
      <c r="G210" s="158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6" t="s">
        <v>7</v>
      </c>
      <c r="AB210" s="157"/>
      <c r="AC210" s="158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6" t="s">
        <v>7</v>
      </c>
      <c r="O212" s="157"/>
      <c r="P212" s="157"/>
      <c r="Q212" s="158"/>
      <c r="R212" s="18">
        <f>SUM(R196:R211)</f>
        <v>683.56</v>
      </c>
      <c r="S212" s="3"/>
      <c r="V212" s="17"/>
      <c r="X212" s="12"/>
      <c r="Y212" s="10"/>
      <c r="AJ212" s="156" t="s">
        <v>7</v>
      </c>
      <c r="AK212" s="157"/>
      <c r="AL212" s="157"/>
      <c r="AM212" s="158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60" t="s">
        <v>30</v>
      </c>
      <c r="I234" s="160"/>
      <c r="J234" s="160"/>
      <c r="V234" s="17"/>
      <c r="AA234" s="160" t="s">
        <v>31</v>
      </c>
      <c r="AB234" s="160"/>
      <c r="AC234" s="160"/>
    </row>
    <row r="235" spans="1:43">
      <c r="H235" s="160"/>
      <c r="I235" s="160"/>
      <c r="J235" s="160"/>
      <c r="V235" s="17"/>
      <c r="AA235" s="160"/>
      <c r="AB235" s="160"/>
      <c r="AC235" s="160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61" t="s">
        <v>204</v>
      </c>
      <c r="F239" s="161"/>
      <c r="G239" s="161"/>
      <c r="H239" s="161"/>
      <c r="V239" s="17"/>
      <c r="X239" s="23" t="s">
        <v>32</v>
      </c>
      <c r="Y239" s="20">
        <f>IF(B239="PAGADO",0,C244)</f>
        <v>-50.880000000000109</v>
      </c>
      <c r="AA239" s="161" t="s">
        <v>362</v>
      </c>
      <c r="AB239" s="161"/>
      <c r="AC239" s="161"/>
      <c r="AD239" s="161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63" t="str">
        <f>IF(Y244&lt;0,"NO PAGAR","COBRAR'")</f>
        <v>NO PAGAR</v>
      </c>
      <c r="Y245" s="163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63" t="str">
        <f>IF(C244&lt;0,"NO PAGAR","COBRAR'")</f>
        <v>NO PAGAR</v>
      </c>
      <c r="C246" s="163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4" t="s">
        <v>9</v>
      </c>
      <c r="C247" s="155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4" t="s">
        <v>9</v>
      </c>
      <c r="Y247" s="155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6" t="s">
        <v>7</v>
      </c>
      <c r="F255" s="157"/>
      <c r="G255" s="158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6" t="s">
        <v>7</v>
      </c>
      <c r="AB255" s="157"/>
      <c r="AC255" s="158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6" t="s">
        <v>7</v>
      </c>
      <c r="O257" s="157"/>
      <c r="P257" s="157"/>
      <c r="Q257" s="158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6" t="s">
        <v>7</v>
      </c>
      <c r="AK257" s="157"/>
      <c r="AL257" s="157"/>
      <c r="AM257" s="158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9" t="s">
        <v>29</v>
      </c>
      <c r="AD280" s="159"/>
      <c r="AE280" s="159"/>
    </row>
    <row r="281" spans="2:41">
      <c r="H281" s="160" t="s">
        <v>28</v>
      </c>
      <c r="I281" s="160"/>
      <c r="J281" s="160"/>
      <c r="V281" s="17"/>
      <c r="AC281" s="159"/>
      <c r="AD281" s="159"/>
      <c r="AE281" s="159"/>
    </row>
    <row r="282" spans="2:41">
      <c r="H282" s="160"/>
      <c r="I282" s="160"/>
      <c r="J282" s="160"/>
      <c r="V282" s="17"/>
      <c r="AC282" s="159"/>
      <c r="AD282" s="159"/>
      <c r="AE282" s="15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61" t="s">
        <v>362</v>
      </c>
      <c r="F286" s="161"/>
      <c r="G286" s="161"/>
      <c r="H286" s="161"/>
      <c r="V286" s="17"/>
      <c r="X286" s="23" t="s">
        <v>32</v>
      </c>
      <c r="Y286" s="20">
        <f>IF(B286="PAGADO",0,C291)</f>
        <v>-293.98</v>
      </c>
      <c r="AA286" s="161" t="s">
        <v>362</v>
      </c>
      <c r="AB286" s="161"/>
      <c r="AC286" s="161"/>
      <c r="AD286" s="161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62" t="str">
        <f>IF(C291&lt;0,"NO PAGAR","COBRAR")</f>
        <v>NO PAGAR</v>
      </c>
      <c r="C292" s="162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62" t="str">
        <f>IF(Y291&lt;0,"NO PAGAR","COBRAR")</f>
        <v>NO PAGAR</v>
      </c>
      <c r="Y292" s="162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4" t="s">
        <v>9</v>
      </c>
      <c r="C293" s="155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4" t="s">
        <v>9</v>
      </c>
      <c r="Y293" s="155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6" t="s">
        <v>7</v>
      </c>
      <c r="F302" s="157"/>
      <c r="G302" s="158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6" t="s">
        <v>7</v>
      </c>
      <c r="AB302" s="157"/>
      <c r="AC302" s="158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6" t="s">
        <v>7</v>
      </c>
      <c r="O304" s="157"/>
      <c r="P304" s="157"/>
      <c r="Q304" s="158"/>
      <c r="R304" s="18">
        <f>SUM(R288:R303)</f>
        <v>310</v>
      </c>
      <c r="S304" s="3"/>
      <c r="V304" s="17"/>
      <c r="X304" s="12"/>
      <c r="Y304" s="10"/>
      <c r="AJ304" s="156" t="s">
        <v>7</v>
      </c>
      <c r="AK304" s="157"/>
      <c r="AL304" s="157"/>
      <c r="AM304" s="158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60" t="s">
        <v>30</v>
      </c>
      <c r="I326" s="160"/>
      <c r="J326" s="160"/>
      <c r="V326" s="17"/>
      <c r="AA326" s="160" t="s">
        <v>31</v>
      </c>
      <c r="AB326" s="160"/>
      <c r="AC326" s="160"/>
    </row>
    <row r="327" spans="1:43">
      <c r="H327" s="160"/>
      <c r="I327" s="160"/>
      <c r="J327" s="160"/>
      <c r="V327" s="17"/>
      <c r="AA327" s="160"/>
      <c r="AB327" s="160"/>
      <c r="AC327" s="160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61" t="s">
        <v>362</v>
      </c>
      <c r="F331" s="161"/>
      <c r="G331" s="161"/>
      <c r="H331" s="161"/>
      <c r="V331" s="17"/>
      <c r="X331" s="23" t="s">
        <v>32</v>
      </c>
      <c r="Y331" s="20">
        <f>IF(B1108="PAGADO",0,C336)</f>
        <v>-457.30000000000018</v>
      </c>
      <c r="AA331" s="161" t="s">
        <v>61</v>
      </c>
      <c r="AB331" s="161"/>
      <c r="AC331" s="161"/>
      <c r="AD331" s="161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63" t="str">
        <f>IF(Y336&lt;0,"NO PAGAR","COBRAR'")</f>
        <v>NO PAGAR</v>
      </c>
      <c r="Y337" s="163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63" t="str">
        <f>IF(C336&lt;0,"NO PAGAR","COBRAR'")</f>
        <v>NO PAGAR</v>
      </c>
      <c r="C338" s="163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4" t="s">
        <v>9</v>
      </c>
      <c r="C339" s="155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4" t="s">
        <v>9</v>
      </c>
      <c r="Y339" s="155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6" t="s">
        <v>7</v>
      </c>
      <c r="F347" s="157"/>
      <c r="G347" s="158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6" t="s">
        <v>7</v>
      </c>
      <c r="AB347" s="157"/>
      <c r="AC347" s="158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6" t="s">
        <v>7</v>
      </c>
      <c r="O349" s="157"/>
      <c r="P349" s="157"/>
      <c r="Q349" s="158"/>
      <c r="R349" s="18">
        <f>SUM(R333:R348)</f>
        <v>1010</v>
      </c>
      <c r="S349" s="3"/>
      <c r="V349" s="17"/>
      <c r="X349" s="12"/>
      <c r="Y349" s="10"/>
      <c r="AJ349" s="156" t="s">
        <v>7</v>
      </c>
      <c r="AK349" s="157"/>
      <c r="AL349" s="157"/>
      <c r="AM349" s="158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60" t="s">
        <v>28</v>
      </c>
      <c r="I374" s="160"/>
      <c r="J374" s="160"/>
      <c r="V374" s="17"/>
    </row>
    <row r="375" spans="2:41">
      <c r="H375" s="160"/>
      <c r="I375" s="160"/>
      <c r="J375" s="160"/>
      <c r="V375" s="17"/>
    </row>
    <row r="376" spans="2:41">
      <c r="V376" s="17"/>
      <c r="X376" s="172" t="s">
        <v>64</v>
      </c>
      <c r="AB376" s="166" t="s">
        <v>29</v>
      </c>
      <c r="AC376" s="166"/>
      <c r="AD376" s="166"/>
    </row>
    <row r="377" spans="2:41">
      <c r="V377" s="17"/>
      <c r="X377" s="172"/>
      <c r="AB377" s="166"/>
      <c r="AC377" s="166"/>
      <c r="AD377" s="166"/>
    </row>
    <row r="378" spans="2:41" ht="23.25">
      <c r="B378" s="22" t="s">
        <v>64</v>
      </c>
      <c r="V378" s="17"/>
      <c r="X378" s="172"/>
      <c r="AB378" s="166"/>
      <c r="AC378" s="166"/>
      <c r="AD378" s="166"/>
    </row>
    <row r="379" spans="2:41" ht="23.25">
      <c r="B379" s="23" t="s">
        <v>32</v>
      </c>
      <c r="C379" s="20">
        <f>IF(X331="PAGADO",0,Y336)</f>
        <v>-852.37000000000012</v>
      </c>
      <c r="E379" s="161" t="s">
        <v>362</v>
      </c>
      <c r="F379" s="161"/>
      <c r="G379" s="161"/>
      <c r="H379" s="161"/>
      <c r="V379" s="17"/>
      <c r="X379" s="23" t="s">
        <v>32</v>
      </c>
      <c r="Y379" s="20">
        <f>IF(B379="PAGADO",0,C384)</f>
        <v>-887.71000000000015</v>
      </c>
      <c r="AA379" s="161" t="s">
        <v>61</v>
      </c>
      <c r="AB379" s="161"/>
      <c r="AC379" s="161"/>
      <c r="AD379" s="161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62" t="str">
        <f>IF(C384&lt;0,"NO PAGAR","COBRAR")</f>
        <v>NO PAGAR</v>
      </c>
      <c r="C385" s="162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62" t="str">
        <f>IF(Y384&lt;0,"NO PAGAR","COBRAR")</f>
        <v>NO PAGAR</v>
      </c>
      <c r="Y385" s="162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4" t="s">
        <v>9</v>
      </c>
      <c r="C386" s="155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4" t="s">
        <v>9</v>
      </c>
      <c r="Y386" s="155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6" t="s">
        <v>7</v>
      </c>
      <c r="AK390" s="157"/>
      <c r="AL390" s="157"/>
      <c r="AM390" s="158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6" t="s">
        <v>7</v>
      </c>
      <c r="F395" s="157"/>
      <c r="G395" s="158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6" t="s">
        <v>7</v>
      </c>
      <c r="AB395" s="157"/>
      <c r="AC395" s="158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6" t="s">
        <v>7</v>
      </c>
      <c r="O397" s="157"/>
      <c r="P397" s="157"/>
      <c r="Q397" s="158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60" t="s">
        <v>30</v>
      </c>
      <c r="I413" s="160"/>
      <c r="J413" s="160"/>
      <c r="V413" s="17"/>
      <c r="AA413" s="160" t="s">
        <v>31</v>
      </c>
      <c r="AB413" s="160"/>
      <c r="AC413" s="160"/>
    </row>
    <row r="414" spans="1:44">
      <c r="H414" s="160"/>
      <c r="I414" s="160"/>
      <c r="J414" s="160"/>
      <c r="V414" s="17"/>
      <c r="AA414" s="160"/>
      <c r="AB414" s="160"/>
      <c r="AC414" s="160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61" t="s">
        <v>362</v>
      </c>
      <c r="F418" s="161"/>
      <c r="G418" s="161"/>
      <c r="H418" s="161"/>
      <c r="V418" s="17"/>
      <c r="X418" s="23" t="s">
        <v>32</v>
      </c>
      <c r="Y418" s="20">
        <f>IF(B1201="PAGADO",0,C423)</f>
        <v>-980.52000000000021</v>
      </c>
      <c r="AA418" s="161" t="s">
        <v>847</v>
      </c>
      <c r="AB418" s="161"/>
      <c r="AC418" s="161"/>
      <c r="AD418" s="161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63" t="str">
        <f>IF(Y423&lt;0,"NO PAGAR","COBRAR'")</f>
        <v>NO PAGAR</v>
      </c>
      <c r="Y424" s="163"/>
      <c r="AA424" s="4">
        <v>45037</v>
      </c>
      <c r="AB424" s="3" t="s">
        <v>194</v>
      </c>
      <c r="AC424" s="3" t="s">
        <v>741</v>
      </c>
      <c r="AD424" s="5">
        <v>200</v>
      </c>
      <c r="AJ424" s="25">
        <v>45086</v>
      </c>
      <c r="AK424" s="3" t="s">
        <v>923</v>
      </c>
      <c r="AL424" s="3"/>
      <c r="AM424" s="3"/>
      <c r="AN424" s="18">
        <v>20</v>
      </c>
      <c r="AO424" s="3"/>
    </row>
    <row r="425" spans="2:41" ht="23.25">
      <c r="B425" s="163" t="str">
        <f>IF(C423&lt;0,"NO PAGAR","COBRAR'")</f>
        <v>NO PAGAR</v>
      </c>
      <c r="C425" s="163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4" t="s">
        <v>9</v>
      </c>
      <c r="C426" s="15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4" t="s">
        <v>9</v>
      </c>
      <c r="Y426" s="155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6" t="s">
        <v>7</v>
      </c>
      <c r="O429" s="157"/>
      <c r="P429" s="157"/>
      <c r="Q429" s="158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6" t="s">
        <v>7</v>
      </c>
      <c r="AK429" s="157"/>
      <c r="AL429" s="157"/>
      <c r="AM429" s="158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6" t="s">
        <v>7</v>
      </c>
      <c r="F434" s="157"/>
      <c r="G434" s="158"/>
      <c r="H434" s="5">
        <f>SUM(H420:H433)</f>
        <v>660</v>
      </c>
      <c r="V434" s="17"/>
      <c r="X434" s="11" t="s">
        <v>16</v>
      </c>
      <c r="Y434" s="10"/>
      <c r="AA434" s="156" t="s">
        <v>7</v>
      </c>
      <c r="AB434" s="157"/>
      <c r="AC434" s="158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9" t="s">
        <v>29</v>
      </c>
      <c r="AD458" s="159"/>
      <c r="AE458" s="15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60" t="s">
        <v>28</v>
      </c>
      <c r="I459" s="160"/>
      <c r="J459" s="160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9"/>
      <c r="AD459" s="159"/>
      <c r="AE459" s="159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60"/>
      <c r="I460" s="160"/>
      <c r="J460" s="160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9"/>
      <c r="AD460" s="159"/>
      <c r="AE460" s="159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61" t="s">
        <v>362</v>
      </c>
      <c r="F464" s="161"/>
      <c r="G464" s="161"/>
      <c r="H464" s="161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61" t="s">
        <v>204</v>
      </c>
      <c r="AB464" s="161"/>
      <c r="AC464" s="161"/>
      <c r="AD464" s="161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62" t="str">
        <f>IF(C469&lt;0,"NO PAGAR","COBRAR")</f>
        <v>NO PAGAR</v>
      </c>
      <c r="C470" s="162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2" t="str">
        <f>IF(Y469&lt;0,"NO PAGAR","COBRAR")</f>
        <v>NO PAGAR</v>
      </c>
      <c r="Y470" s="162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4" t="s">
        <v>9</v>
      </c>
      <c r="C471" s="155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4" t="s">
        <v>9</v>
      </c>
      <c r="Y471" s="155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6" t="s">
        <v>7</v>
      </c>
      <c r="O475" s="157"/>
      <c r="P475" s="157"/>
      <c r="Q475" s="158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6" t="s">
        <v>7</v>
      </c>
      <c r="AK475" s="157"/>
      <c r="AL475" s="157"/>
      <c r="AM475" s="158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6" t="s">
        <v>7</v>
      </c>
      <c r="F480" s="157"/>
      <c r="G480" s="158"/>
      <c r="H480" s="5">
        <f>SUM(H466:H479)</f>
        <v>170</v>
      </c>
      <c r="V480" s="17"/>
      <c r="X480" s="11" t="s">
        <v>918</v>
      </c>
      <c r="Y480" s="10">
        <f>AN477</f>
        <v>140</v>
      </c>
      <c r="AA480" s="156" t="s">
        <v>7</v>
      </c>
      <c r="AB480" s="157"/>
      <c r="AC480" s="158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60" t="s">
        <v>30</v>
      </c>
      <c r="I498" s="160"/>
      <c r="J498" s="160"/>
      <c r="V498" s="17"/>
      <c r="AA498" s="160" t="s">
        <v>31</v>
      </c>
      <c r="AB498" s="160"/>
      <c r="AC498" s="160"/>
    </row>
    <row r="499" spans="2:41">
      <c r="H499" s="160"/>
      <c r="I499" s="160"/>
      <c r="J499" s="160"/>
      <c r="V499" s="17"/>
      <c r="AA499" s="160"/>
      <c r="AB499" s="160"/>
      <c r="AC499" s="160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61" t="s">
        <v>204</v>
      </c>
      <c r="F503" s="161"/>
      <c r="G503" s="161"/>
      <c r="H503" s="161"/>
      <c r="V503" s="17"/>
      <c r="X503" s="23" t="s">
        <v>32</v>
      </c>
      <c r="Y503" s="20">
        <f>IF(B1298="PAGADO",0,C508)</f>
        <v>-237.65000000000032</v>
      </c>
      <c r="AA503" s="161" t="s">
        <v>362</v>
      </c>
      <c r="AB503" s="161"/>
      <c r="AC503" s="161"/>
      <c r="AD503" s="161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936</v>
      </c>
      <c r="P505" s="3"/>
      <c r="Q505" s="3"/>
      <c r="R505" s="18">
        <v>25</v>
      </c>
      <c r="S505" s="3"/>
      <c r="V505" s="17"/>
      <c r="Y505" s="20"/>
      <c r="AA505" s="4"/>
      <c r="AB505" s="3"/>
      <c r="AC505" s="3"/>
      <c r="AD505" s="5"/>
      <c r="AJ505" s="25">
        <v>45093</v>
      </c>
      <c r="AK505" s="3" t="s">
        <v>515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966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266.40000000000032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-266.40000000000032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>
        <v>45053</v>
      </c>
      <c r="F509" s="3" t="s">
        <v>332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63" t="str">
        <f>IF(Y508&lt;0,"NO PAGAR","COBRAR'")</f>
        <v>NO PAGAR</v>
      </c>
      <c r="Y509" s="163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63" t="str">
        <f>IF(C508&lt;0,"NO PAGAR","COBRAR'")</f>
        <v>NO PAGAR</v>
      </c>
      <c r="C510" s="163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4" t="s">
        <v>9</v>
      </c>
      <c r="C511" s="15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4" t="s">
        <v>9</v>
      </c>
      <c r="Y511" s="15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28.75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962</v>
      </c>
      <c r="C519" s="10">
        <v>48.66</v>
      </c>
      <c r="E519" s="156" t="s">
        <v>7</v>
      </c>
      <c r="F519" s="157"/>
      <c r="G519" s="158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6" t="s">
        <v>7</v>
      </c>
      <c r="AB519" s="157"/>
      <c r="AC519" s="158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6" t="s">
        <v>7</v>
      </c>
      <c r="O521" s="157"/>
      <c r="P521" s="157"/>
      <c r="Q521" s="158"/>
      <c r="R521" s="18">
        <f>SUM(R505:R520)</f>
        <v>130</v>
      </c>
      <c r="S521" s="3"/>
      <c r="V521" s="17"/>
      <c r="X521" s="12"/>
      <c r="Y521" s="10"/>
      <c r="AJ521" s="156" t="s">
        <v>7</v>
      </c>
      <c r="AK521" s="157"/>
      <c r="AL521" s="157"/>
      <c r="AM521" s="158"/>
      <c r="AN521" s="18">
        <f>SUM(AN505:AN520)</f>
        <v>28.75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266.40000000000032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59" t="s">
        <v>29</v>
      </c>
      <c r="AD546" s="159"/>
      <c r="AE546" s="159"/>
    </row>
    <row r="547" spans="2:41">
      <c r="H547" s="160" t="s">
        <v>28</v>
      </c>
      <c r="I547" s="160"/>
      <c r="J547" s="160"/>
      <c r="V547" s="17"/>
      <c r="AC547" s="159"/>
      <c r="AD547" s="159"/>
      <c r="AE547" s="159"/>
    </row>
    <row r="548" spans="2:41">
      <c r="H548" s="160"/>
      <c r="I548" s="160"/>
      <c r="J548" s="160"/>
      <c r="V548" s="17"/>
      <c r="AC548" s="159"/>
      <c r="AD548" s="159"/>
      <c r="AE548" s="15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-266.40000000000032</v>
      </c>
      <c r="E552" s="161" t="s">
        <v>20</v>
      </c>
      <c r="F552" s="161"/>
      <c r="G552" s="161"/>
      <c r="H552" s="161"/>
      <c r="V552" s="17"/>
      <c r="X552" s="23" t="s">
        <v>32</v>
      </c>
      <c r="Y552" s="20">
        <f>IF(B552="PAGADO",0,C557)</f>
        <v>-266.40000000000032</v>
      </c>
      <c r="AA552" s="161" t="s">
        <v>20</v>
      </c>
      <c r="AB552" s="161"/>
      <c r="AC552" s="161"/>
      <c r="AD552" s="161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266.40000000000032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266.40000000000032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-266.40000000000032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-266.40000000000032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2" t="str">
        <f>IF(C557&lt;0,"NO PAGAR","COBRAR")</f>
        <v>NO PAGAR</v>
      </c>
      <c r="C558" s="16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2" t="str">
        <f>IF(Y557&lt;0,"NO PAGAR","COBRAR")</f>
        <v>NO PAGAR</v>
      </c>
      <c r="Y558" s="162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4" t="s">
        <v>9</v>
      </c>
      <c r="C559" s="155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4" t="s">
        <v>9</v>
      </c>
      <c r="Y559" s="155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IF(Y508&lt;=0,Y508*-1)</f>
        <v>266.40000000000032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266.40000000000032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56" t="s">
        <v>7</v>
      </c>
      <c r="F568" s="157"/>
      <c r="G568" s="158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56" t="s">
        <v>7</v>
      </c>
      <c r="AB568" s="157"/>
      <c r="AC568" s="158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56" t="s">
        <v>7</v>
      </c>
      <c r="O570" s="157"/>
      <c r="P570" s="157"/>
      <c r="Q570" s="158"/>
      <c r="R570" s="18">
        <f>SUM(R554:R569)</f>
        <v>0</v>
      </c>
      <c r="S570" s="3"/>
      <c r="V570" s="17"/>
      <c r="X570" s="12"/>
      <c r="Y570" s="10"/>
      <c r="AJ570" s="156" t="s">
        <v>7</v>
      </c>
      <c r="AK570" s="157"/>
      <c r="AL570" s="157"/>
      <c r="AM570" s="158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266.40000000000032</v>
      </c>
      <c r="V579" s="17"/>
      <c r="X579" s="15" t="s">
        <v>18</v>
      </c>
      <c r="Y579" s="16">
        <f>SUM(Y560:Y578)</f>
        <v>266.40000000000032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0" t="s">
        <v>30</v>
      </c>
      <c r="I592" s="160"/>
      <c r="J592" s="160"/>
      <c r="V592" s="17"/>
      <c r="AA592" s="160" t="s">
        <v>31</v>
      </c>
      <c r="AB592" s="160"/>
      <c r="AC592" s="160"/>
    </row>
    <row r="593" spans="2:41">
      <c r="H593" s="160"/>
      <c r="I593" s="160"/>
      <c r="J593" s="160"/>
      <c r="V593" s="17"/>
      <c r="AA593" s="160"/>
      <c r="AB593" s="160"/>
      <c r="AC593" s="160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-266.40000000000032</v>
      </c>
      <c r="E597" s="161" t="s">
        <v>20</v>
      </c>
      <c r="F597" s="161"/>
      <c r="G597" s="161"/>
      <c r="H597" s="161"/>
      <c r="V597" s="17"/>
      <c r="X597" s="23" t="s">
        <v>32</v>
      </c>
      <c r="Y597" s="20">
        <f>IF(B1397="PAGADO",0,C602)</f>
        <v>-266.40000000000032</v>
      </c>
      <c r="AA597" s="161" t="s">
        <v>20</v>
      </c>
      <c r="AB597" s="161"/>
      <c r="AC597" s="161"/>
      <c r="AD597" s="161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266.40000000000032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266.40000000000032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-266.40000000000032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-266.40000000000032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3" t="str">
        <f>IF(Y602&lt;0,"NO PAGAR","COBRAR'")</f>
        <v>NO PAGAR</v>
      </c>
      <c r="Y603" s="16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3" t="str">
        <f>IF(C602&lt;0,"NO PAGAR","COBRAR'")</f>
        <v>NO PAGAR</v>
      </c>
      <c r="C604" s="163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4" t="s">
        <v>9</v>
      </c>
      <c r="C605" s="155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4" t="s">
        <v>9</v>
      </c>
      <c r="Y605" s="155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ADELANTADO</v>
      </c>
      <c r="C606" s="10">
        <f>IF(Y557&lt;=0,Y557*-1)</f>
        <v>266.40000000000032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ADELANTADO</v>
      </c>
      <c r="Y606" s="10">
        <f>IF(C602&lt;=0,C602*-1)</f>
        <v>266.40000000000032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56" t="s">
        <v>7</v>
      </c>
      <c r="F613" s="157"/>
      <c r="G613" s="158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56" t="s">
        <v>7</v>
      </c>
      <c r="AB613" s="157"/>
      <c r="AC613" s="158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56" t="s">
        <v>7</v>
      </c>
      <c r="O615" s="157"/>
      <c r="P615" s="157"/>
      <c r="Q615" s="158"/>
      <c r="R615" s="18">
        <f>SUM(R599:R614)</f>
        <v>0</v>
      </c>
      <c r="S615" s="3"/>
      <c r="V615" s="17"/>
      <c r="X615" s="12"/>
      <c r="Y615" s="10"/>
      <c r="AJ615" s="156" t="s">
        <v>7</v>
      </c>
      <c r="AK615" s="157"/>
      <c r="AL615" s="157"/>
      <c r="AM615" s="158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266.40000000000032</v>
      </c>
      <c r="D625" t="s">
        <v>22</v>
      </c>
      <c r="E625" t="s">
        <v>21</v>
      </c>
      <c r="V625" s="17"/>
      <c r="X625" s="15" t="s">
        <v>18</v>
      </c>
      <c r="Y625" s="16">
        <f>SUM(Y606:Y624)</f>
        <v>266.40000000000032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59" t="s">
        <v>29</v>
      </c>
      <c r="AD639" s="159"/>
      <c r="AE639" s="159"/>
    </row>
    <row r="640" spans="2:31">
      <c r="H640" s="160" t="s">
        <v>28</v>
      </c>
      <c r="I640" s="160"/>
      <c r="J640" s="160"/>
      <c r="V640" s="17"/>
      <c r="AC640" s="159"/>
      <c r="AD640" s="159"/>
      <c r="AE640" s="159"/>
    </row>
    <row r="641" spans="2:41">
      <c r="H641" s="160"/>
      <c r="I641" s="160"/>
      <c r="J641" s="160"/>
      <c r="V641" s="17"/>
      <c r="AC641" s="159"/>
      <c r="AD641" s="159"/>
      <c r="AE641" s="15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-266.40000000000032</v>
      </c>
      <c r="E645" s="161" t="s">
        <v>20</v>
      </c>
      <c r="F645" s="161"/>
      <c r="G645" s="161"/>
      <c r="H645" s="161"/>
      <c r="V645" s="17"/>
      <c r="X645" s="23" t="s">
        <v>32</v>
      </c>
      <c r="Y645" s="20">
        <f>IF(B645="PAGADO",0,C650)</f>
        <v>-266.40000000000032</v>
      </c>
      <c r="AA645" s="161" t="s">
        <v>20</v>
      </c>
      <c r="AB645" s="161"/>
      <c r="AC645" s="161"/>
      <c r="AD645" s="161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266.40000000000032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266.40000000000032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-266.40000000000032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-266.40000000000032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2" t="str">
        <f>IF(C650&lt;0,"NO PAGAR","COBRAR")</f>
        <v>NO PAGAR</v>
      </c>
      <c r="C651" s="16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2" t="str">
        <f>IF(Y650&lt;0,"NO PAGAR","COBRAR")</f>
        <v>NO PAGAR</v>
      </c>
      <c r="Y651" s="16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4" t="s">
        <v>9</v>
      </c>
      <c r="C652" s="155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4" t="s">
        <v>9</v>
      </c>
      <c r="Y652" s="155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266.40000000000032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ADELANTADO</v>
      </c>
      <c r="Y653" s="10">
        <f>IF(C650&lt;=0,C650*-1)</f>
        <v>266.40000000000032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56" t="s">
        <v>7</v>
      </c>
      <c r="F661" s="157"/>
      <c r="G661" s="158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56" t="s">
        <v>7</v>
      </c>
      <c r="AB661" s="157"/>
      <c r="AC661" s="158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56" t="s">
        <v>7</v>
      </c>
      <c r="O663" s="157"/>
      <c r="P663" s="157"/>
      <c r="Q663" s="158"/>
      <c r="R663" s="18">
        <f>SUM(R647:R662)</f>
        <v>0</v>
      </c>
      <c r="S663" s="3"/>
      <c r="V663" s="17"/>
      <c r="X663" s="12"/>
      <c r="Y663" s="10"/>
      <c r="AJ663" s="156" t="s">
        <v>7</v>
      </c>
      <c r="AK663" s="157"/>
      <c r="AL663" s="157"/>
      <c r="AM663" s="158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266.40000000000032</v>
      </c>
      <c r="V672" s="17"/>
      <c r="X672" s="15" t="s">
        <v>18</v>
      </c>
      <c r="Y672" s="16">
        <f>SUM(Y653:Y671)</f>
        <v>266.40000000000032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0" t="s">
        <v>30</v>
      </c>
      <c r="I685" s="160"/>
      <c r="J685" s="160"/>
      <c r="V685" s="17"/>
      <c r="AA685" s="160" t="s">
        <v>31</v>
      </c>
      <c r="AB685" s="160"/>
      <c r="AC685" s="160"/>
    </row>
    <row r="686" spans="1:43">
      <c r="H686" s="160"/>
      <c r="I686" s="160"/>
      <c r="J686" s="160"/>
      <c r="V686" s="17"/>
      <c r="AA686" s="160"/>
      <c r="AB686" s="160"/>
      <c r="AC686" s="160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-266.40000000000032</v>
      </c>
      <c r="E690" s="161" t="s">
        <v>20</v>
      </c>
      <c r="F690" s="161"/>
      <c r="G690" s="161"/>
      <c r="H690" s="161"/>
      <c r="V690" s="17"/>
      <c r="X690" s="23" t="s">
        <v>32</v>
      </c>
      <c r="Y690" s="20">
        <f>IF(B1490="PAGADO",0,C695)</f>
        <v>-266.40000000000032</v>
      </c>
      <c r="AA690" s="161" t="s">
        <v>20</v>
      </c>
      <c r="AB690" s="161"/>
      <c r="AC690" s="161"/>
      <c r="AD690" s="161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266.40000000000032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266.40000000000032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-266.40000000000032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-266.40000000000032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3" t="str">
        <f>IF(Y695&lt;0,"NO PAGAR","COBRAR'")</f>
        <v>NO PAGAR</v>
      </c>
      <c r="Y696" s="163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3" t="str">
        <f>IF(C695&lt;0,"NO PAGAR","COBRAR'")</f>
        <v>NO PAGAR</v>
      </c>
      <c r="C697" s="163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4" t="s">
        <v>9</v>
      </c>
      <c r="C698" s="155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4" t="s">
        <v>9</v>
      </c>
      <c r="Y698" s="155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ADELANTADO</v>
      </c>
      <c r="C699" s="10">
        <f>IF(Y650&lt;=0,Y650*-1)</f>
        <v>266.40000000000032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ADELANTADO</v>
      </c>
      <c r="Y699" s="10">
        <f>IF(C695&lt;=0,C695*-1)</f>
        <v>266.40000000000032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56" t="s">
        <v>7</v>
      </c>
      <c r="F706" s="157"/>
      <c r="G706" s="158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56" t="s">
        <v>7</v>
      </c>
      <c r="AB706" s="157"/>
      <c r="AC706" s="158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56" t="s">
        <v>7</v>
      </c>
      <c r="O708" s="157"/>
      <c r="P708" s="157"/>
      <c r="Q708" s="158"/>
      <c r="R708" s="18">
        <f>SUM(R692:R707)</f>
        <v>0</v>
      </c>
      <c r="S708" s="3"/>
      <c r="V708" s="17"/>
      <c r="X708" s="12"/>
      <c r="Y708" s="10"/>
      <c r="AJ708" s="156" t="s">
        <v>7</v>
      </c>
      <c r="AK708" s="157"/>
      <c r="AL708" s="157"/>
      <c r="AM708" s="158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266.40000000000032</v>
      </c>
      <c r="D718" t="s">
        <v>22</v>
      </c>
      <c r="E718" t="s">
        <v>21</v>
      </c>
      <c r="V718" s="17"/>
      <c r="X718" s="15" t="s">
        <v>18</v>
      </c>
      <c r="Y718" s="16">
        <f>SUM(Y699:Y717)</f>
        <v>266.40000000000032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59" t="s">
        <v>29</v>
      </c>
      <c r="AD732" s="159"/>
      <c r="AE732" s="159"/>
    </row>
    <row r="733" spans="8:31">
      <c r="H733" s="160" t="s">
        <v>28</v>
      </c>
      <c r="I733" s="160"/>
      <c r="J733" s="160"/>
      <c r="V733" s="17"/>
      <c r="AC733" s="159"/>
      <c r="AD733" s="159"/>
      <c r="AE733" s="159"/>
    </row>
    <row r="734" spans="8:31">
      <c r="H734" s="160"/>
      <c r="I734" s="160"/>
      <c r="J734" s="160"/>
      <c r="V734" s="17"/>
      <c r="AC734" s="159"/>
      <c r="AD734" s="159"/>
      <c r="AE734" s="159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-266.40000000000032</v>
      </c>
      <c r="E738" s="161" t="s">
        <v>20</v>
      </c>
      <c r="F738" s="161"/>
      <c r="G738" s="161"/>
      <c r="H738" s="161"/>
      <c r="V738" s="17"/>
      <c r="X738" s="23" t="s">
        <v>32</v>
      </c>
      <c r="Y738" s="20">
        <f>IF(B738="PAGADO",0,C743)</f>
        <v>-266.40000000000032</v>
      </c>
      <c r="AA738" s="161" t="s">
        <v>20</v>
      </c>
      <c r="AB738" s="161"/>
      <c r="AC738" s="161"/>
      <c r="AD738" s="161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266.40000000000032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266.40000000000032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-266.40000000000032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-266.40000000000032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2" t="str">
        <f>IF(C743&lt;0,"NO PAGAR","COBRAR")</f>
        <v>NO PAGAR</v>
      </c>
      <c r="C744" s="162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2" t="str">
        <f>IF(Y743&lt;0,"NO PAGAR","COBRAR")</f>
        <v>NO PAGAR</v>
      </c>
      <c r="Y744" s="162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4" t="s">
        <v>9</v>
      </c>
      <c r="C745" s="155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4" t="s">
        <v>9</v>
      </c>
      <c r="Y745" s="155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266.40000000000032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ADELANTADO</v>
      </c>
      <c r="Y746" s="10">
        <f>IF(C743&lt;=0,C743*-1)</f>
        <v>266.40000000000032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56" t="s">
        <v>7</v>
      </c>
      <c r="F754" s="157"/>
      <c r="G754" s="158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56" t="s">
        <v>7</v>
      </c>
      <c r="AB754" s="157"/>
      <c r="AC754" s="158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56" t="s">
        <v>7</v>
      </c>
      <c r="O756" s="157"/>
      <c r="P756" s="157"/>
      <c r="Q756" s="158"/>
      <c r="R756" s="18">
        <f>SUM(R740:R755)</f>
        <v>0</v>
      </c>
      <c r="S756" s="3"/>
      <c r="V756" s="17"/>
      <c r="X756" s="12"/>
      <c r="Y756" s="10"/>
      <c r="AJ756" s="156" t="s">
        <v>7</v>
      </c>
      <c r="AK756" s="157"/>
      <c r="AL756" s="157"/>
      <c r="AM756" s="158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266.40000000000032</v>
      </c>
      <c r="V765" s="17"/>
      <c r="X765" s="15" t="s">
        <v>18</v>
      </c>
      <c r="Y765" s="16">
        <f>SUM(Y746:Y764)</f>
        <v>266.40000000000032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0" t="s">
        <v>30</v>
      </c>
      <c r="I778" s="160"/>
      <c r="J778" s="160"/>
      <c r="V778" s="17"/>
      <c r="AA778" s="160" t="s">
        <v>31</v>
      </c>
      <c r="AB778" s="160"/>
      <c r="AC778" s="160"/>
    </row>
    <row r="779" spans="1:43">
      <c r="H779" s="160"/>
      <c r="I779" s="160"/>
      <c r="J779" s="160"/>
      <c r="V779" s="17"/>
      <c r="AA779" s="160"/>
      <c r="AB779" s="160"/>
      <c r="AC779" s="160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-266.40000000000032</v>
      </c>
      <c r="E783" s="161" t="s">
        <v>20</v>
      </c>
      <c r="F783" s="161"/>
      <c r="G783" s="161"/>
      <c r="H783" s="161"/>
      <c r="V783" s="17"/>
      <c r="X783" s="23" t="s">
        <v>32</v>
      </c>
      <c r="Y783" s="20">
        <f>IF(B1583="PAGADO",0,C788)</f>
        <v>-266.40000000000032</v>
      </c>
      <c r="AA783" s="161" t="s">
        <v>20</v>
      </c>
      <c r="AB783" s="161"/>
      <c r="AC783" s="161"/>
      <c r="AD783" s="161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266.40000000000032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266.40000000000032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-266.40000000000032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-266.40000000000032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3" t="str">
        <f>IF(Y788&lt;0,"NO PAGAR","COBRAR'")</f>
        <v>NO PAGAR</v>
      </c>
      <c r="Y789" s="163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3" t="str">
        <f>IF(C788&lt;0,"NO PAGAR","COBRAR'")</f>
        <v>NO PAGAR</v>
      </c>
      <c r="C790" s="163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4" t="s">
        <v>9</v>
      </c>
      <c r="C791" s="155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4" t="s">
        <v>9</v>
      </c>
      <c r="Y791" s="155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ADELANTADO</v>
      </c>
      <c r="C792" s="10">
        <f>IF(Y743&lt;=0,Y743*-1)</f>
        <v>266.40000000000032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ADELANTADO</v>
      </c>
      <c r="Y792" s="10">
        <f>IF(C788&lt;=0,C788*-1)</f>
        <v>266.40000000000032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56" t="s">
        <v>7</v>
      </c>
      <c r="F799" s="157"/>
      <c r="G799" s="158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56" t="s">
        <v>7</v>
      </c>
      <c r="AB799" s="157"/>
      <c r="AC799" s="158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56" t="s">
        <v>7</v>
      </c>
      <c r="O801" s="157"/>
      <c r="P801" s="157"/>
      <c r="Q801" s="158"/>
      <c r="R801" s="18">
        <f>SUM(R785:R800)</f>
        <v>0</v>
      </c>
      <c r="S801" s="3"/>
      <c r="V801" s="17"/>
      <c r="X801" s="12"/>
      <c r="Y801" s="10"/>
      <c r="AJ801" s="156" t="s">
        <v>7</v>
      </c>
      <c r="AK801" s="157"/>
      <c r="AL801" s="157"/>
      <c r="AM801" s="158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266.40000000000032</v>
      </c>
      <c r="D811" t="s">
        <v>22</v>
      </c>
      <c r="E811" t="s">
        <v>21</v>
      </c>
      <c r="V811" s="17"/>
      <c r="X811" s="15" t="s">
        <v>18</v>
      </c>
      <c r="Y811" s="16">
        <f>SUM(Y792:Y810)</f>
        <v>266.40000000000032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59" t="s">
        <v>29</v>
      </c>
      <c r="AD825" s="159"/>
      <c r="AE825" s="159"/>
    </row>
    <row r="826" spans="2:41">
      <c r="H826" s="160" t="s">
        <v>28</v>
      </c>
      <c r="I826" s="160"/>
      <c r="J826" s="160"/>
      <c r="V826" s="17"/>
      <c r="AC826" s="159"/>
      <c r="AD826" s="159"/>
      <c r="AE826" s="159"/>
    </row>
    <row r="827" spans="2:41">
      <c r="H827" s="160"/>
      <c r="I827" s="160"/>
      <c r="J827" s="160"/>
      <c r="V827" s="17"/>
      <c r="AC827" s="159"/>
      <c r="AD827" s="159"/>
      <c r="AE827" s="159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-266.40000000000032</v>
      </c>
      <c r="E831" s="161" t="s">
        <v>20</v>
      </c>
      <c r="F831" s="161"/>
      <c r="G831" s="161"/>
      <c r="H831" s="161"/>
      <c r="V831" s="17"/>
      <c r="X831" s="23" t="s">
        <v>32</v>
      </c>
      <c r="Y831" s="20">
        <f>IF(B831="PAGADO",0,C836)</f>
        <v>-266.40000000000032</v>
      </c>
      <c r="AA831" s="161" t="s">
        <v>20</v>
      </c>
      <c r="AB831" s="161"/>
      <c r="AC831" s="161"/>
      <c r="AD831" s="161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266.40000000000032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266.40000000000032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-266.40000000000032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-266.40000000000032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2" t="str">
        <f>IF(C836&lt;0,"NO PAGAR","COBRAR")</f>
        <v>NO PAGAR</v>
      </c>
      <c r="C837" s="162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2" t="str">
        <f>IF(Y836&lt;0,"NO PAGAR","COBRAR")</f>
        <v>NO PAGAR</v>
      </c>
      <c r="Y837" s="162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4" t="s">
        <v>9</v>
      </c>
      <c r="C838" s="155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4" t="s">
        <v>9</v>
      </c>
      <c r="Y838" s="155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266.40000000000032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ADELANTADO</v>
      </c>
      <c r="Y839" s="10">
        <f>IF(C836&lt;=0,C836*-1)</f>
        <v>266.40000000000032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56" t="s">
        <v>7</v>
      </c>
      <c r="F847" s="157"/>
      <c r="G847" s="158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56" t="s">
        <v>7</v>
      </c>
      <c r="AB847" s="157"/>
      <c r="AC847" s="158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56" t="s">
        <v>7</v>
      </c>
      <c r="O849" s="157"/>
      <c r="P849" s="157"/>
      <c r="Q849" s="158"/>
      <c r="R849" s="18">
        <f>SUM(R833:R848)</f>
        <v>0</v>
      </c>
      <c r="S849" s="3"/>
      <c r="V849" s="17"/>
      <c r="X849" s="12"/>
      <c r="Y849" s="10"/>
      <c r="AJ849" s="156" t="s">
        <v>7</v>
      </c>
      <c r="AK849" s="157"/>
      <c r="AL849" s="157"/>
      <c r="AM849" s="158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266.40000000000032</v>
      </c>
      <c r="V858" s="17"/>
      <c r="X858" s="15" t="s">
        <v>18</v>
      </c>
      <c r="Y858" s="16">
        <f>SUM(Y839:Y857)</f>
        <v>266.40000000000032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0" t="s">
        <v>30</v>
      </c>
      <c r="I871" s="160"/>
      <c r="J871" s="160"/>
      <c r="V871" s="17"/>
      <c r="AA871" s="160" t="s">
        <v>31</v>
      </c>
      <c r="AB871" s="160"/>
      <c r="AC871" s="160"/>
    </row>
    <row r="872" spans="1:43">
      <c r="H872" s="160"/>
      <c r="I872" s="160"/>
      <c r="J872" s="160"/>
      <c r="V872" s="17"/>
      <c r="AA872" s="160"/>
      <c r="AB872" s="160"/>
      <c r="AC872" s="160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-266.40000000000032</v>
      </c>
      <c r="E876" s="161" t="s">
        <v>20</v>
      </c>
      <c r="F876" s="161"/>
      <c r="G876" s="161"/>
      <c r="H876" s="161"/>
      <c r="V876" s="17"/>
      <c r="X876" s="23" t="s">
        <v>32</v>
      </c>
      <c r="Y876" s="20">
        <f>IF(B1676="PAGADO",0,C881)</f>
        <v>-266.40000000000032</v>
      </c>
      <c r="AA876" s="161" t="s">
        <v>20</v>
      </c>
      <c r="AB876" s="161"/>
      <c r="AC876" s="161"/>
      <c r="AD876" s="161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266.40000000000032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266.40000000000032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-266.40000000000032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-266.40000000000032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3" t="str">
        <f>IF(Y881&lt;0,"NO PAGAR","COBRAR'")</f>
        <v>NO PAGAR</v>
      </c>
      <c r="Y882" s="163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3" t="str">
        <f>IF(C881&lt;0,"NO PAGAR","COBRAR'")</f>
        <v>NO PAGAR</v>
      </c>
      <c r="C883" s="163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4" t="s">
        <v>9</v>
      </c>
      <c r="C884" s="155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4" t="s">
        <v>9</v>
      </c>
      <c r="Y884" s="155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ADELANTADO</v>
      </c>
      <c r="C885" s="10">
        <f>IF(Y836&lt;=0,Y836*-1)</f>
        <v>266.40000000000032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ADELANTADO</v>
      </c>
      <c r="Y885" s="10">
        <f>IF(C881&lt;=0,C881*-1)</f>
        <v>266.40000000000032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56" t="s">
        <v>7</v>
      </c>
      <c r="F892" s="157"/>
      <c r="G892" s="158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56" t="s">
        <v>7</v>
      </c>
      <c r="AB892" s="157"/>
      <c r="AC892" s="158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56" t="s">
        <v>7</v>
      </c>
      <c r="O894" s="157"/>
      <c r="P894" s="157"/>
      <c r="Q894" s="158"/>
      <c r="R894" s="18">
        <f>SUM(R878:R893)</f>
        <v>0</v>
      </c>
      <c r="S894" s="3"/>
      <c r="V894" s="17"/>
      <c r="X894" s="12"/>
      <c r="Y894" s="10"/>
      <c r="AJ894" s="156" t="s">
        <v>7</v>
      </c>
      <c r="AK894" s="157"/>
      <c r="AL894" s="157"/>
      <c r="AM894" s="158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266.40000000000032</v>
      </c>
      <c r="D904" t="s">
        <v>22</v>
      </c>
      <c r="E904" t="s">
        <v>21</v>
      </c>
      <c r="V904" s="17"/>
      <c r="X904" s="15" t="s">
        <v>18</v>
      </c>
      <c r="Y904" s="16">
        <f>SUM(Y885:Y903)</f>
        <v>266.40000000000032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59" t="s">
        <v>29</v>
      </c>
      <c r="AD919" s="159"/>
      <c r="AE919" s="159"/>
    </row>
    <row r="920" spans="2:41">
      <c r="H920" s="160" t="s">
        <v>28</v>
      </c>
      <c r="I920" s="160"/>
      <c r="J920" s="160"/>
      <c r="V920" s="17"/>
      <c r="AC920" s="159"/>
      <c r="AD920" s="159"/>
      <c r="AE920" s="159"/>
    </row>
    <row r="921" spans="2:41">
      <c r="H921" s="160"/>
      <c r="I921" s="160"/>
      <c r="J921" s="160"/>
      <c r="V921" s="17"/>
      <c r="AC921" s="159"/>
      <c r="AD921" s="159"/>
      <c r="AE921" s="159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-266.40000000000032</v>
      </c>
      <c r="E925" s="161" t="s">
        <v>20</v>
      </c>
      <c r="F925" s="161"/>
      <c r="G925" s="161"/>
      <c r="H925" s="161"/>
      <c r="V925" s="17"/>
      <c r="X925" s="23" t="s">
        <v>32</v>
      </c>
      <c r="Y925" s="20">
        <f>IF(B925="PAGADO",0,C930)</f>
        <v>-266.40000000000032</v>
      </c>
      <c r="AA925" s="161" t="s">
        <v>20</v>
      </c>
      <c r="AB925" s="161"/>
      <c r="AC925" s="161"/>
      <c r="AD925" s="161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266.40000000000032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266.40000000000032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-266.40000000000032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-266.40000000000032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2" t="str">
        <f>IF(C930&lt;0,"NO PAGAR","COBRAR")</f>
        <v>NO PAGAR</v>
      </c>
      <c r="C931" s="16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2" t="str">
        <f>IF(Y930&lt;0,"NO PAGAR","COBRAR")</f>
        <v>NO PAGAR</v>
      </c>
      <c r="Y931" s="16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4" t="s">
        <v>9</v>
      </c>
      <c r="C932" s="155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4" t="s">
        <v>9</v>
      </c>
      <c r="Y932" s="155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266.40000000000032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ADELANTADO</v>
      </c>
      <c r="Y933" s="10">
        <f>IF(C930&lt;=0,C930*-1)</f>
        <v>266.40000000000032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56" t="s">
        <v>7</v>
      </c>
      <c r="F941" s="157"/>
      <c r="G941" s="158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56" t="s">
        <v>7</v>
      </c>
      <c r="AB941" s="157"/>
      <c r="AC941" s="158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56" t="s">
        <v>7</v>
      </c>
      <c r="O943" s="157"/>
      <c r="P943" s="157"/>
      <c r="Q943" s="158"/>
      <c r="R943" s="18">
        <f>SUM(R927:R942)</f>
        <v>0</v>
      </c>
      <c r="S943" s="3"/>
      <c r="V943" s="17"/>
      <c r="X943" s="12"/>
      <c r="Y943" s="10"/>
      <c r="AJ943" s="156" t="s">
        <v>7</v>
      </c>
      <c r="AK943" s="157"/>
      <c r="AL943" s="157"/>
      <c r="AM943" s="158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266.40000000000032</v>
      </c>
      <c r="V952" s="17"/>
      <c r="X952" s="15" t="s">
        <v>18</v>
      </c>
      <c r="Y952" s="16">
        <f>SUM(Y933:Y951)</f>
        <v>266.40000000000032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0" t="s">
        <v>30</v>
      </c>
      <c r="I965" s="160"/>
      <c r="J965" s="160"/>
      <c r="V965" s="17"/>
      <c r="AA965" s="160" t="s">
        <v>31</v>
      </c>
      <c r="AB965" s="160"/>
      <c r="AC965" s="160"/>
    </row>
    <row r="966" spans="1:43">
      <c r="H966" s="160"/>
      <c r="I966" s="160"/>
      <c r="J966" s="160"/>
      <c r="V966" s="17"/>
      <c r="AA966" s="160"/>
      <c r="AB966" s="160"/>
      <c r="AC966" s="160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-266.40000000000032</v>
      </c>
      <c r="E970" s="161" t="s">
        <v>20</v>
      </c>
      <c r="F970" s="161"/>
      <c r="G970" s="161"/>
      <c r="H970" s="161"/>
      <c r="V970" s="17"/>
      <c r="X970" s="23" t="s">
        <v>32</v>
      </c>
      <c r="Y970" s="20">
        <f>IF(B1770="PAGADO",0,C975)</f>
        <v>-266.40000000000032</v>
      </c>
      <c r="AA970" s="161" t="s">
        <v>20</v>
      </c>
      <c r="AB970" s="161"/>
      <c r="AC970" s="161"/>
      <c r="AD970" s="161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266.40000000000032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266.40000000000032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-266.40000000000032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-266.40000000000032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3" t="str">
        <f>IF(Y975&lt;0,"NO PAGAR","COBRAR'")</f>
        <v>NO PAGAR</v>
      </c>
      <c r="Y976" s="163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3" t="str">
        <f>IF(C975&lt;0,"NO PAGAR","COBRAR'")</f>
        <v>NO PAGAR</v>
      </c>
      <c r="C977" s="163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4" t="s">
        <v>9</v>
      </c>
      <c r="C978" s="155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4" t="s">
        <v>9</v>
      </c>
      <c r="Y978" s="155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ADELANTADO</v>
      </c>
      <c r="C979" s="10">
        <f>IF(Y930&lt;=0,Y930*-1)</f>
        <v>266.40000000000032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ADELANTADO</v>
      </c>
      <c r="Y979" s="10">
        <f>IF(C975&lt;=0,C975*-1)</f>
        <v>266.40000000000032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56" t="s">
        <v>7</v>
      </c>
      <c r="F986" s="157"/>
      <c r="G986" s="158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56" t="s">
        <v>7</v>
      </c>
      <c r="AB986" s="157"/>
      <c r="AC986" s="158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56" t="s">
        <v>7</v>
      </c>
      <c r="O988" s="157"/>
      <c r="P988" s="157"/>
      <c r="Q988" s="158"/>
      <c r="R988" s="18">
        <f>SUM(R972:R987)</f>
        <v>0</v>
      </c>
      <c r="S988" s="3"/>
      <c r="V988" s="17"/>
      <c r="X988" s="12"/>
      <c r="Y988" s="10"/>
      <c r="AJ988" s="156" t="s">
        <v>7</v>
      </c>
      <c r="AK988" s="157"/>
      <c r="AL988" s="157"/>
      <c r="AM988" s="158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266.40000000000032</v>
      </c>
      <c r="D998" t="s">
        <v>22</v>
      </c>
      <c r="E998" t="s">
        <v>21</v>
      </c>
      <c r="V998" s="17"/>
      <c r="X998" s="15" t="s">
        <v>18</v>
      </c>
      <c r="Y998" s="16">
        <f>SUM(Y979:Y997)</f>
        <v>266.40000000000032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59" t="s">
        <v>29</v>
      </c>
      <c r="AD1012" s="159"/>
      <c r="AE1012" s="159"/>
    </row>
    <row r="1013" spans="2:41">
      <c r="H1013" s="160" t="s">
        <v>28</v>
      </c>
      <c r="I1013" s="160"/>
      <c r="J1013" s="160"/>
      <c r="V1013" s="17"/>
      <c r="AC1013" s="159"/>
      <c r="AD1013" s="159"/>
      <c r="AE1013" s="159"/>
    </row>
    <row r="1014" spans="2:41">
      <c r="H1014" s="160"/>
      <c r="I1014" s="160"/>
      <c r="J1014" s="160"/>
      <c r="V1014" s="17"/>
      <c r="AC1014" s="159"/>
      <c r="AD1014" s="159"/>
      <c r="AE1014" s="159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-266.40000000000032</v>
      </c>
      <c r="E1018" s="161" t="s">
        <v>20</v>
      </c>
      <c r="F1018" s="161"/>
      <c r="G1018" s="161"/>
      <c r="H1018" s="161"/>
      <c r="V1018" s="17"/>
      <c r="X1018" s="23" t="s">
        <v>32</v>
      </c>
      <c r="Y1018" s="20">
        <f>IF(B1018="PAGADO",0,C1023)</f>
        <v>-266.40000000000032</v>
      </c>
      <c r="AA1018" s="161" t="s">
        <v>20</v>
      </c>
      <c r="AB1018" s="161"/>
      <c r="AC1018" s="161"/>
      <c r="AD1018" s="161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266.40000000000032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266.40000000000032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-266.40000000000032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-266.40000000000032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2" t="str">
        <f>IF(C1023&lt;0,"NO PAGAR","COBRAR")</f>
        <v>NO PAGAR</v>
      </c>
      <c r="C1024" s="16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2" t="str">
        <f>IF(Y1023&lt;0,"NO PAGAR","COBRAR")</f>
        <v>NO PAGAR</v>
      </c>
      <c r="Y1024" s="16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4" t="s">
        <v>9</v>
      </c>
      <c r="C1025" s="155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4" t="s">
        <v>9</v>
      </c>
      <c r="Y1025" s="15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266.40000000000032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ADELANTADO</v>
      </c>
      <c r="Y1026" s="10">
        <f>IF(C1023&lt;=0,C1023*-1)</f>
        <v>266.40000000000032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56" t="s">
        <v>7</v>
      </c>
      <c r="F1034" s="157"/>
      <c r="G1034" s="158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56" t="s">
        <v>7</v>
      </c>
      <c r="AB1034" s="157"/>
      <c r="AC1034" s="158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56" t="s">
        <v>7</v>
      </c>
      <c r="O1036" s="157"/>
      <c r="P1036" s="157"/>
      <c r="Q1036" s="158"/>
      <c r="R1036" s="18">
        <f>SUM(R1020:R1035)</f>
        <v>0</v>
      </c>
      <c r="S1036" s="3"/>
      <c r="V1036" s="17"/>
      <c r="X1036" s="12"/>
      <c r="Y1036" s="10"/>
      <c r="AJ1036" s="156" t="s">
        <v>7</v>
      </c>
      <c r="AK1036" s="157"/>
      <c r="AL1036" s="157"/>
      <c r="AM1036" s="158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266.40000000000032</v>
      </c>
      <c r="V1045" s="17"/>
      <c r="X1045" s="15" t="s">
        <v>18</v>
      </c>
      <c r="Y1045" s="16">
        <f>SUM(Y1026:Y1044)</f>
        <v>266.40000000000032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0" t="s">
        <v>30</v>
      </c>
      <c r="I1058" s="160"/>
      <c r="J1058" s="160"/>
      <c r="V1058" s="17"/>
      <c r="AA1058" s="160" t="s">
        <v>31</v>
      </c>
      <c r="AB1058" s="160"/>
      <c r="AC1058" s="160"/>
    </row>
    <row r="1059" spans="2:41">
      <c r="H1059" s="160"/>
      <c r="I1059" s="160"/>
      <c r="J1059" s="160"/>
      <c r="V1059" s="17"/>
      <c r="AA1059" s="160"/>
      <c r="AB1059" s="160"/>
      <c r="AC1059" s="160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-266.40000000000032</v>
      </c>
      <c r="E1063" s="161" t="s">
        <v>20</v>
      </c>
      <c r="F1063" s="161"/>
      <c r="G1063" s="161"/>
      <c r="H1063" s="161"/>
      <c r="V1063" s="17"/>
      <c r="X1063" s="23" t="s">
        <v>32</v>
      </c>
      <c r="Y1063" s="20">
        <f>IF(B1863="PAGADO",0,C1068)</f>
        <v>-266.40000000000032</v>
      </c>
      <c r="AA1063" s="161" t="s">
        <v>20</v>
      </c>
      <c r="AB1063" s="161"/>
      <c r="AC1063" s="161"/>
      <c r="AD1063" s="161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266.40000000000032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266.40000000000032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-266.40000000000032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-266.40000000000032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3" t="str">
        <f>IF(Y1068&lt;0,"NO PAGAR","COBRAR'")</f>
        <v>NO PAGAR</v>
      </c>
      <c r="Y1069" s="163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3" t="str">
        <f>IF(C1068&lt;0,"NO PAGAR","COBRAR'")</f>
        <v>NO PAGAR</v>
      </c>
      <c r="C1070" s="163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4" t="s">
        <v>9</v>
      </c>
      <c r="C1071" s="155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4" t="s">
        <v>9</v>
      </c>
      <c r="Y1071" s="155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ADELANTADO</v>
      </c>
      <c r="C1072" s="10">
        <f>IF(Y1023&lt;=0,Y1023*-1)</f>
        <v>266.40000000000032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ADELANTADO</v>
      </c>
      <c r="Y1072" s="10">
        <f>IF(C1068&lt;=0,C1068*-1)</f>
        <v>266.40000000000032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56" t="s">
        <v>7</v>
      </c>
      <c r="F1079" s="157"/>
      <c r="G1079" s="158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56" t="s">
        <v>7</v>
      </c>
      <c r="AB1079" s="157"/>
      <c r="AC1079" s="158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56" t="s">
        <v>7</v>
      </c>
      <c r="O1081" s="157"/>
      <c r="P1081" s="157"/>
      <c r="Q1081" s="158"/>
      <c r="R1081" s="18">
        <f>SUM(R1065:R1080)</f>
        <v>0</v>
      </c>
      <c r="S1081" s="3"/>
      <c r="V1081" s="17"/>
      <c r="X1081" s="12"/>
      <c r="Y1081" s="10"/>
      <c r="AJ1081" s="156" t="s">
        <v>7</v>
      </c>
      <c r="AK1081" s="157"/>
      <c r="AL1081" s="157"/>
      <c r="AM1081" s="158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266.40000000000032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266.40000000000032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9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94"/>
  <sheetViews>
    <sheetView topLeftCell="S484" zoomScale="89" zoomScaleNormal="89" workbookViewId="0">
      <selection activeCell="AD494" sqref="AD49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1" t="s">
        <v>20</v>
      </c>
      <c r="F8" s="161"/>
      <c r="G8" s="161"/>
      <c r="H8" s="161"/>
      <c r="V8" s="17"/>
      <c r="X8" s="23" t="s">
        <v>82</v>
      </c>
      <c r="Y8" s="20">
        <f>IF(B8="PAGADO",0,C13)</f>
        <v>0</v>
      </c>
      <c r="AA8" s="161" t="s">
        <v>20</v>
      </c>
      <c r="AB8" s="161"/>
      <c r="AC8" s="161"/>
      <c r="AD8" s="161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6" t="s">
        <v>7</v>
      </c>
      <c r="AB24" s="157"/>
      <c r="AC24" s="158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1" t="s">
        <v>20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20</v>
      </c>
      <c r="AB53" s="161"/>
      <c r="AC53" s="161"/>
      <c r="AD53" s="161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56" t="s">
        <v>7</v>
      </c>
      <c r="F69" s="157"/>
      <c r="G69" s="158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60" t="s">
        <v>28</v>
      </c>
      <c r="I101" s="160"/>
      <c r="J101" s="160"/>
      <c r="V101" s="17"/>
      <c r="AC101" s="159"/>
      <c r="AD101" s="159"/>
      <c r="AE101" s="159"/>
    </row>
    <row r="102" spans="2:41">
      <c r="H102" s="160"/>
      <c r="I102" s="160"/>
      <c r="J102" s="160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61" t="s">
        <v>20</v>
      </c>
      <c r="F106" s="161"/>
      <c r="G106" s="161"/>
      <c r="H106" s="161"/>
      <c r="V106" s="17"/>
      <c r="X106" s="23" t="s">
        <v>32</v>
      </c>
      <c r="Y106" s="20">
        <f>IF(B106="PAGADO",0,C111)</f>
        <v>0</v>
      </c>
      <c r="AA106" s="161" t="s">
        <v>20</v>
      </c>
      <c r="AB106" s="161"/>
      <c r="AC106" s="161"/>
      <c r="AD106" s="161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2" t="str">
        <f>IF(C111&lt;0,"NO PAGAR","COBRAR")</f>
        <v>COBRAR</v>
      </c>
      <c r="C112" s="16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2" t="str">
        <f>IF(Y111&lt;0,"NO PAGAR","COBRAR")</f>
        <v>COBRAR</v>
      </c>
      <c r="Y112" s="16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4" t="s">
        <v>9</v>
      </c>
      <c r="C113" s="155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4" t="s">
        <v>9</v>
      </c>
      <c r="Y113" s="155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6" t="s">
        <v>7</v>
      </c>
      <c r="F122" s="157"/>
      <c r="G122" s="158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6" t="s">
        <v>7</v>
      </c>
      <c r="AB122" s="157"/>
      <c r="AC122" s="158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6" t="s">
        <v>7</v>
      </c>
      <c r="O124" s="157"/>
      <c r="P124" s="157"/>
      <c r="Q124" s="158"/>
      <c r="R124" s="18">
        <f>SUM(R108:R123)</f>
        <v>0</v>
      </c>
      <c r="S124" s="3"/>
      <c r="V124" s="17"/>
      <c r="X124" s="12"/>
      <c r="Y124" s="10"/>
      <c r="AJ124" s="156" t="s">
        <v>7</v>
      </c>
      <c r="AK124" s="157"/>
      <c r="AL124" s="157"/>
      <c r="AM124" s="158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0" t="s">
        <v>30</v>
      </c>
      <c r="I146" s="160"/>
      <c r="J146" s="160"/>
      <c r="V146" s="17"/>
      <c r="AA146" s="160" t="s">
        <v>31</v>
      </c>
      <c r="AB146" s="160"/>
      <c r="AC146" s="160"/>
    </row>
    <row r="147" spans="2:41">
      <c r="H147" s="160"/>
      <c r="I147" s="160"/>
      <c r="J147" s="160"/>
      <c r="V147" s="17"/>
      <c r="AA147" s="160"/>
      <c r="AB147" s="160"/>
      <c r="AC147" s="160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61" t="s">
        <v>20</v>
      </c>
      <c r="F151" s="161"/>
      <c r="G151" s="161"/>
      <c r="H151" s="161"/>
      <c r="V151" s="17"/>
      <c r="X151" s="23" t="s">
        <v>82</v>
      </c>
      <c r="Y151" s="20">
        <f>IF(B151="PAGADO",0,C156)</f>
        <v>0</v>
      </c>
      <c r="AA151" s="161" t="s">
        <v>20</v>
      </c>
      <c r="AB151" s="161"/>
      <c r="AC151" s="161"/>
      <c r="AD151" s="161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3" t="str">
        <f>IF(Y156&lt;0,"NO PAGAR","COBRAR'")</f>
        <v>COBRAR'</v>
      </c>
      <c r="Y157" s="16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3" t="str">
        <f>IF(C156&lt;0,"NO PAGAR","COBRAR'")</f>
        <v>COBRAR'</v>
      </c>
      <c r="C158" s="16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4" t="s">
        <v>9</v>
      </c>
      <c r="C159" s="155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4" t="s">
        <v>9</v>
      </c>
      <c r="Y159" s="155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6" t="s">
        <v>7</v>
      </c>
      <c r="F167" s="157"/>
      <c r="G167" s="158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6" t="s">
        <v>7</v>
      </c>
      <c r="AB167" s="157"/>
      <c r="AC167" s="158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6" t="s">
        <v>7</v>
      </c>
      <c r="O169" s="157"/>
      <c r="P169" s="157"/>
      <c r="Q169" s="158"/>
      <c r="R169" s="18">
        <f>SUM(R153:R168)</f>
        <v>0</v>
      </c>
      <c r="S169" s="3"/>
      <c r="V169" s="17"/>
      <c r="X169" s="12"/>
      <c r="Y169" s="10"/>
      <c r="AJ169" s="156" t="s">
        <v>7</v>
      </c>
      <c r="AK169" s="157"/>
      <c r="AL169" s="157"/>
      <c r="AM169" s="158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60" t="s">
        <v>28</v>
      </c>
      <c r="I186" s="160"/>
      <c r="J186" s="160"/>
      <c r="V186" s="17"/>
      <c r="AC186" s="159"/>
      <c r="AD186" s="159"/>
      <c r="AE186" s="159"/>
    </row>
    <row r="187" spans="2:41">
      <c r="H187" s="160"/>
      <c r="I187" s="160"/>
      <c r="J187" s="160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61" t="s">
        <v>20</v>
      </c>
      <c r="F191" s="161"/>
      <c r="G191" s="161"/>
      <c r="H191" s="161"/>
      <c r="V191" s="17"/>
      <c r="X191" s="23" t="s">
        <v>32</v>
      </c>
      <c r="Y191" s="20">
        <f>IF(B191="PAGADO",0,C196)</f>
        <v>0</v>
      </c>
      <c r="AA191" s="161" t="s">
        <v>20</v>
      </c>
      <c r="AB191" s="161"/>
      <c r="AC191" s="161"/>
      <c r="AD191" s="161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2" t="str">
        <f>IF(C196&lt;0,"NO PAGAR","COBRAR")</f>
        <v>COBRAR</v>
      </c>
      <c r="C197" s="162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62" t="str">
        <f>IF(Y196&lt;0,"NO PAGAR","COBRAR")</f>
        <v>COBRAR</v>
      </c>
      <c r="Y197" s="162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4" t="s">
        <v>9</v>
      </c>
      <c r="C198" s="155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4" t="s">
        <v>9</v>
      </c>
      <c r="Y198" s="155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6" t="s">
        <v>7</v>
      </c>
      <c r="F207" s="157"/>
      <c r="G207" s="158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/>
      <c r="AA207" s="156" t="s">
        <v>7</v>
      </c>
      <c r="AB207" s="157"/>
      <c r="AC207" s="158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6" t="s">
        <v>7</v>
      </c>
      <c r="O209" s="157"/>
      <c r="P209" s="157"/>
      <c r="Q209" s="158"/>
      <c r="R209" s="18">
        <f>SUM(R193:R208)</f>
        <v>0</v>
      </c>
      <c r="S209" s="3"/>
      <c r="V209" s="17"/>
      <c r="X209" s="12"/>
      <c r="Y209" s="10"/>
      <c r="AJ209" s="156" t="s">
        <v>7</v>
      </c>
      <c r="AK209" s="157"/>
      <c r="AL209" s="157"/>
      <c r="AM209" s="158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0" t="s">
        <v>30</v>
      </c>
      <c r="I231" s="160"/>
      <c r="J231" s="160"/>
      <c r="V231" s="17"/>
      <c r="AA231" s="160" t="s">
        <v>31</v>
      </c>
      <c r="AB231" s="160"/>
      <c r="AC231" s="160"/>
    </row>
    <row r="232" spans="1:43">
      <c r="H232" s="160"/>
      <c r="I232" s="160"/>
      <c r="J232" s="160"/>
      <c r="V232" s="17"/>
      <c r="AA232" s="160"/>
      <c r="AB232" s="160"/>
      <c r="AC232" s="160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61" t="s">
        <v>20</v>
      </c>
      <c r="F236" s="161"/>
      <c r="G236" s="161"/>
      <c r="H236" s="161"/>
      <c r="V236" s="17"/>
      <c r="X236" s="23" t="s">
        <v>32</v>
      </c>
      <c r="Y236" s="20">
        <f>IF(B236="PAGADO",0,C241)</f>
        <v>0</v>
      </c>
      <c r="AA236" s="161" t="s">
        <v>20</v>
      </c>
      <c r="AB236" s="161"/>
      <c r="AC236" s="161"/>
      <c r="AD236" s="161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3" t="str">
        <f>IF(Y241&lt;0,"NO PAGAR","COBRAR'")</f>
        <v>COBRAR'</v>
      </c>
      <c r="Y242" s="163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63" t="str">
        <f>IF(C241&lt;0,"NO PAGAR","COBRAR'")</f>
        <v>COBRAR'</v>
      </c>
      <c r="C243" s="16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54" t="s">
        <v>9</v>
      </c>
      <c r="C244" s="155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4" t="s">
        <v>9</v>
      </c>
      <c r="Y244" s="155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6" t="s">
        <v>7</v>
      </c>
      <c r="F252" s="157"/>
      <c r="G252" s="158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6" t="s">
        <v>7</v>
      </c>
      <c r="AB252" s="157"/>
      <c r="AC252" s="158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6" t="s">
        <v>7</v>
      </c>
      <c r="O254" s="157"/>
      <c r="P254" s="157"/>
      <c r="Q254" s="158"/>
      <c r="R254" s="18">
        <f>SUM(R238:R253)</f>
        <v>0</v>
      </c>
      <c r="S254" s="3"/>
      <c r="V254" s="17"/>
      <c r="X254" s="12"/>
      <c r="Y254" s="10"/>
      <c r="AJ254" s="156" t="s">
        <v>7</v>
      </c>
      <c r="AK254" s="157"/>
      <c r="AL254" s="157"/>
      <c r="AM254" s="158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60" t="s">
        <v>28</v>
      </c>
      <c r="I278" s="160"/>
      <c r="J278" s="160"/>
      <c r="V278" s="17"/>
      <c r="AC278" s="159"/>
      <c r="AD278" s="159"/>
      <c r="AE278" s="159"/>
    </row>
    <row r="279" spans="2:41">
      <c r="H279" s="160"/>
      <c r="I279" s="160"/>
      <c r="J279" s="160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61" t="s">
        <v>20</v>
      </c>
      <c r="F283" s="161"/>
      <c r="G283" s="161"/>
      <c r="H283" s="161"/>
      <c r="V283" s="17"/>
      <c r="X283" s="23" t="s">
        <v>32</v>
      </c>
      <c r="Y283" s="20">
        <f>IF(B283="PAGADO",0,C288)</f>
        <v>0</v>
      </c>
      <c r="AA283" s="161" t="s">
        <v>20</v>
      </c>
      <c r="AB283" s="161"/>
      <c r="AC283" s="161"/>
      <c r="AD283" s="161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2" t="str">
        <f>IF(C288&lt;0,"NO PAGAR","COBRAR")</f>
        <v>COBRAR</v>
      </c>
      <c r="C289" s="162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2" t="str">
        <f>IF(Y288&lt;0,"NO PAGAR","COBRAR")</f>
        <v>COBRAR</v>
      </c>
      <c r="Y289" s="162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4" t="s">
        <v>9</v>
      </c>
      <c r="C290" s="155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4" t="s">
        <v>9</v>
      </c>
      <c r="Y290" s="155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628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6" t="s">
        <v>7</v>
      </c>
      <c r="F299" s="157"/>
      <c r="G299" s="158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6" t="s">
        <v>7</v>
      </c>
      <c r="AB299" s="157"/>
      <c r="AC299" s="158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6" t="s">
        <v>7</v>
      </c>
      <c r="O301" s="157"/>
      <c r="P301" s="157"/>
      <c r="Q301" s="158"/>
      <c r="R301" s="18">
        <f>SUM(R285:R300)</f>
        <v>0</v>
      </c>
      <c r="S301" s="3"/>
      <c r="V301" s="17"/>
      <c r="X301" s="12"/>
      <c r="Y301" s="10"/>
      <c r="AJ301" s="156" t="s">
        <v>7</v>
      </c>
      <c r="AK301" s="157"/>
      <c r="AL301" s="157"/>
      <c r="AM301" s="158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0" t="s">
        <v>30</v>
      </c>
      <c r="I323" s="160"/>
      <c r="J323" s="160"/>
      <c r="V323" s="17"/>
      <c r="AA323" s="160" t="s">
        <v>31</v>
      </c>
      <c r="AB323" s="160"/>
      <c r="AC323" s="160"/>
    </row>
    <row r="324" spans="1:43">
      <c r="H324" s="160"/>
      <c r="I324" s="160"/>
      <c r="J324" s="160"/>
      <c r="V324" s="17"/>
      <c r="AA324" s="160"/>
      <c r="AB324" s="160"/>
      <c r="AC324" s="160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61" t="s">
        <v>20</v>
      </c>
      <c r="F328" s="161"/>
      <c r="G328" s="161"/>
      <c r="H328" s="161"/>
      <c r="V328" s="17"/>
      <c r="X328" s="23" t="s">
        <v>156</v>
      </c>
      <c r="Y328" s="20">
        <f>IF(B1094="PAGADO",0,C333)</f>
        <v>0</v>
      </c>
      <c r="AA328" s="161" t="s">
        <v>20</v>
      </c>
      <c r="AB328" s="161"/>
      <c r="AC328" s="161"/>
      <c r="AD328" s="161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3" t="str">
        <f>IF(Y333&lt;0,"NO PAGAR","COBRAR'")</f>
        <v>COBRAR'</v>
      </c>
      <c r="Y334" s="163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63" t="str">
        <f>IF(C333&lt;0,"NO PAGAR","COBRAR'")</f>
        <v>COBRAR'</v>
      </c>
      <c r="C335" s="16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4" t="s">
        <v>9</v>
      </c>
      <c r="C336" s="155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4" t="s">
        <v>9</v>
      </c>
      <c r="Y336" s="155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/>
      <c r="E344" s="156" t="s">
        <v>7</v>
      </c>
      <c r="F344" s="157"/>
      <c r="G344" s="158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6" t="s">
        <v>7</v>
      </c>
      <c r="AB344" s="157"/>
      <c r="AC344" s="158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6" t="s">
        <v>7</v>
      </c>
      <c r="O346" s="157"/>
      <c r="P346" s="157"/>
      <c r="Q346" s="158"/>
      <c r="R346" s="18">
        <f>SUM(R330:R345)</f>
        <v>0</v>
      </c>
      <c r="S346" s="3"/>
      <c r="V346" s="17"/>
      <c r="X346" s="12"/>
      <c r="Y346" s="10"/>
      <c r="AJ346" s="156" t="s">
        <v>7</v>
      </c>
      <c r="AK346" s="157"/>
      <c r="AL346" s="157"/>
      <c r="AM346" s="158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60" t="s">
        <v>28</v>
      </c>
      <c r="I371" s="160"/>
      <c r="J371" s="160"/>
      <c r="V371" s="17"/>
    </row>
    <row r="372" spans="2:41">
      <c r="H372" s="160"/>
      <c r="I372" s="160"/>
      <c r="J372" s="160"/>
      <c r="V372" s="17"/>
    </row>
    <row r="373" spans="2:41">
      <c r="V373" s="17"/>
      <c r="X373" s="172" t="s">
        <v>64</v>
      </c>
      <c r="AB373" s="166" t="s">
        <v>29</v>
      </c>
      <c r="AC373" s="166"/>
      <c r="AD373" s="166"/>
    </row>
    <row r="374" spans="2:41">
      <c r="V374" s="17"/>
      <c r="X374" s="172"/>
      <c r="AB374" s="166"/>
      <c r="AC374" s="166"/>
      <c r="AD374" s="166"/>
    </row>
    <row r="375" spans="2:41" ht="23.25">
      <c r="B375" s="22" t="s">
        <v>64</v>
      </c>
      <c r="V375" s="17"/>
      <c r="X375" s="172"/>
      <c r="AB375" s="166"/>
      <c r="AC375" s="166"/>
      <c r="AD375" s="166"/>
    </row>
    <row r="376" spans="2:41" ht="23.25">
      <c r="B376" s="23" t="s">
        <v>130</v>
      </c>
      <c r="C376" s="20">
        <f>IF(X328="PAGADO",0,Y333)</f>
        <v>0</v>
      </c>
      <c r="E376" s="161" t="s">
        <v>934</v>
      </c>
      <c r="F376" s="161"/>
      <c r="G376" s="161"/>
      <c r="H376" s="161"/>
      <c r="V376" s="17"/>
      <c r="X376" s="23" t="s">
        <v>32</v>
      </c>
      <c r="Y376" s="20">
        <f>IF(B376="PAGADO",0,C381)</f>
        <v>0</v>
      </c>
      <c r="AA376" s="161" t="s">
        <v>557</v>
      </c>
      <c r="AB376" s="161"/>
      <c r="AC376" s="161"/>
      <c r="AD376" s="161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62" t="str">
        <f>IF(C381&lt;0,"NO PAGAR","COBRAR")</f>
        <v>COBRAR</v>
      </c>
      <c r="C382" s="162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62" t="str">
        <f>IF(Y381&lt;0,"NO PAGAR","COBRAR")</f>
        <v>COBRAR</v>
      </c>
      <c r="Y382" s="162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4" t="s">
        <v>9</v>
      </c>
      <c r="C383" s="155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4" t="s">
        <v>9</v>
      </c>
      <c r="Y383" s="155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6" t="s">
        <v>7</v>
      </c>
      <c r="AB392" s="157"/>
      <c r="AC392" s="158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6" t="s">
        <v>7</v>
      </c>
      <c r="O394" s="157"/>
      <c r="P394" s="157"/>
      <c r="Q394" s="158"/>
      <c r="R394" s="18">
        <f>SUM(R378:R393)</f>
        <v>0</v>
      </c>
      <c r="S394" s="3"/>
      <c r="V394" s="17"/>
      <c r="X394" s="12"/>
      <c r="Y394" s="10"/>
      <c r="AJ394" s="156" t="s">
        <v>7</v>
      </c>
      <c r="AK394" s="157"/>
      <c r="AL394" s="157"/>
      <c r="AM394" s="158"/>
      <c r="AN394" s="18">
        <f>SUM(AN378:AN393)</f>
        <v>0</v>
      </c>
      <c r="AO394" s="3"/>
    </row>
    <row r="395" spans="2:46">
      <c r="B395" s="12"/>
      <c r="C395" s="10"/>
      <c r="E395" s="156" t="s">
        <v>7</v>
      </c>
      <c r="F395" s="157"/>
      <c r="G395" s="158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60" t="s">
        <v>31</v>
      </c>
      <c r="AB410" s="160"/>
      <c r="AC410" s="160"/>
    </row>
    <row r="411" spans="1:43" ht="15" customHeight="1">
      <c r="H411" s="76"/>
      <c r="I411" s="76"/>
      <c r="J411" s="76"/>
      <c r="V411" s="17"/>
      <c r="AA411" s="160"/>
      <c r="AB411" s="160"/>
      <c r="AC411" s="160"/>
    </row>
    <row r="412" spans="1:43">
      <c r="B412" s="174" t="s">
        <v>64</v>
      </c>
      <c r="F412" s="173" t="s">
        <v>30</v>
      </c>
      <c r="G412" s="173"/>
      <c r="H412" s="173"/>
      <c r="V412" s="17"/>
    </row>
    <row r="413" spans="1:43">
      <c r="B413" s="174"/>
      <c r="F413" s="173"/>
      <c r="G413" s="173"/>
      <c r="H413" s="173"/>
      <c r="V413" s="17"/>
    </row>
    <row r="414" spans="1:43" ht="26.25" customHeight="1">
      <c r="B414" s="174"/>
      <c r="F414" s="173"/>
      <c r="G414" s="173"/>
      <c r="H414" s="173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61" t="s">
        <v>557</v>
      </c>
      <c r="F415" s="161"/>
      <c r="G415" s="161"/>
      <c r="H415" s="161"/>
      <c r="V415" s="17"/>
      <c r="X415" s="23" t="s">
        <v>32</v>
      </c>
      <c r="Y415" s="20">
        <f>IF(B415="PAGADO",0,C420)</f>
        <v>0</v>
      </c>
      <c r="AA415" s="161" t="s">
        <v>557</v>
      </c>
      <c r="AB415" s="161"/>
      <c r="AC415" s="161"/>
      <c r="AD415" s="161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3" t="str">
        <f>IF(Y420&lt;0,"NO PAGAR","COBRAR'")</f>
        <v>NO PAGAR</v>
      </c>
      <c r="Y421" s="16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3" t="str">
        <f>IF(C420&lt;0,"NO PAGAR","COBRAR'")</f>
        <v>COBRAR'</v>
      </c>
      <c r="C422" s="16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4" t="s">
        <v>9</v>
      </c>
      <c r="C423" s="155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4" t="s">
        <v>9</v>
      </c>
      <c r="Y423" s="15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6" t="s">
        <v>7</v>
      </c>
      <c r="AK425" s="157"/>
      <c r="AL425" s="157"/>
      <c r="AM425" s="158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6" t="s">
        <v>7</v>
      </c>
      <c r="F431" s="157"/>
      <c r="G431" s="158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6" t="s">
        <v>7</v>
      </c>
      <c r="AB431" s="157"/>
      <c r="AC431" s="158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6" t="s">
        <v>7</v>
      </c>
      <c r="O433" s="157"/>
      <c r="P433" s="157"/>
      <c r="Q433" s="158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74" t="s">
        <v>66</v>
      </c>
      <c r="F449" s="173" t="s">
        <v>28</v>
      </c>
      <c r="G449" s="173"/>
      <c r="H449" s="173"/>
      <c r="V449" s="17"/>
      <c r="X449" s="172" t="s">
        <v>66</v>
      </c>
      <c r="AB449" s="166" t="s">
        <v>29</v>
      </c>
      <c r="AC449" s="166"/>
      <c r="AD449" s="166"/>
    </row>
    <row r="450" spans="2:41">
      <c r="B450" s="174"/>
      <c r="F450" s="173"/>
      <c r="G450" s="173"/>
      <c r="H450" s="173"/>
      <c r="V450" s="17"/>
      <c r="X450" s="172"/>
      <c r="AB450" s="166"/>
      <c r="AC450" s="166"/>
      <c r="AD450" s="166"/>
    </row>
    <row r="451" spans="2:41" ht="23.25" customHeight="1">
      <c r="B451" s="174"/>
      <c r="F451" s="173"/>
      <c r="G451" s="173"/>
      <c r="H451" s="173"/>
      <c r="V451" s="17"/>
      <c r="X451" s="172"/>
      <c r="AB451" s="166"/>
      <c r="AC451" s="166"/>
      <c r="AD451" s="166"/>
    </row>
    <row r="452" spans="2:41" ht="23.25">
      <c r="B452" s="23" t="s">
        <v>32</v>
      </c>
      <c r="C452" s="20">
        <f>IF(X415="PAGADO",0,Y420)</f>
        <v>-64.009999999999991</v>
      </c>
      <c r="E452" s="161" t="s">
        <v>557</v>
      </c>
      <c r="F452" s="161"/>
      <c r="G452" s="161"/>
      <c r="H452" s="161"/>
      <c r="V452" s="17"/>
      <c r="X452" s="23" t="s">
        <v>32</v>
      </c>
      <c r="Y452" s="20">
        <f>IF(B452="PAGADO",0,C457)</f>
        <v>27.330000000000013</v>
      </c>
      <c r="AA452" s="161" t="s">
        <v>557</v>
      </c>
      <c r="AB452" s="161"/>
      <c r="AC452" s="161"/>
      <c r="AD452" s="161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62" t="str">
        <f>IF(C457&lt;0,"NO PAGAR","COBRAR")</f>
        <v>COBRAR</v>
      </c>
      <c r="C458" s="162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62" t="str">
        <f>IF(Y457&lt;0,"NO PAGAR","COBRAR")</f>
        <v>NO PAGAR</v>
      </c>
      <c r="Y458" s="162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4" t="s">
        <v>9</v>
      </c>
      <c r="C459" s="155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4" t="s">
        <v>9</v>
      </c>
      <c r="Y459" s="155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889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918</v>
      </c>
      <c r="C468" s="10"/>
      <c r="E468" s="156" t="s">
        <v>7</v>
      </c>
      <c r="F468" s="157"/>
      <c r="G468" s="158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56" t="s">
        <v>7</v>
      </c>
      <c r="AB468" s="157"/>
      <c r="AC468" s="158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56" t="s">
        <v>7</v>
      </c>
      <c r="O470" s="157"/>
      <c r="P470" s="157"/>
      <c r="Q470" s="158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56" t="s">
        <v>7</v>
      </c>
      <c r="AK472" s="157"/>
      <c r="AL472" s="157"/>
      <c r="AM472" s="158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7" t="s">
        <v>477</v>
      </c>
      <c r="AK474" s="128">
        <v>45062.104224540002</v>
      </c>
      <c r="AL474" s="127" t="s">
        <v>478</v>
      </c>
      <c r="AM474" s="129">
        <v>34.223999999999997</v>
      </c>
      <c r="AN474" s="129">
        <v>59.89</v>
      </c>
      <c r="AO474" s="129">
        <v>5565</v>
      </c>
      <c r="AP474" s="130" t="s">
        <v>20</v>
      </c>
    </row>
    <row r="475" spans="2:42">
      <c r="E475" s="1" t="s">
        <v>19</v>
      </c>
      <c r="V475" s="17"/>
      <c r="AA475" s="1" t="s">
        <v>19</v>
      </c>
      <c r="AJ475" s="127" t="s">
        <v>477</v>
      </c>
      <c r="AK475" s="128">
        <v>45070.969756940001</v>
      </c>
      <c r="AL475" s="127" t="s">
        <v>478</v>
      </c>
      <c r="AM475" s="129">
        <v>33.15</v>
      </c>
      <c r="AN475" s="129">
        <v>58.01</v>
      </c>
      <c r="AO475" s="129">
        <v>0</v>
      </c>
      <c r="AP475" s="130" t="s">
        <v>909</v>
      </c>
    </row>
    <row r="476" spans="2:42">
      <c r="V476" s="17"/>
      <c r="AJ476" s="127" t="s">
        <v>477</v>
      </c>
      <c r="AK476" s="128">
        <v>45073.3241088</v>
      </c>
      <c r="AL476" s="127" t="s">
        <v>478</v>
      </c>
      <c r="AM476" s="129">
        <v>30.29</v>
      </c>
      <c r="AN476" s="129">
        <v>53.01</v>
      </c>
      <c r="AO476" s="129">
        <v>30730</v>
      </c>
      <c r="AP476" s="130" t="s">
        <v>910</v>
      </c>
    </row>
    <row r="477" spans="2:42">
      <c r="V477" s="17"/>
      <c r="AN477" s="134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74" t="s">
        <v>66</v>
      </c>
      <c r="F488" s="177" t="s">
        <v>30</v>
      </c>
      <c r="G488" s="177"/>
      <c r="H488" s="177"/>
      <c r="V488" s="17"/>
      <c r="X488" s="172" t="s">
        <v>66</v>
      </c>
      <c r="AB488" s="173" t="s">
        <v>31</v>
      </c>
      <c r="AC488" s="173"/>
      <c r="AD488" s="173"/>
    </row>
    <row r="489" spans="1:43" ht="15" customHeight="1">
      <c r="B489" s="174"/>
      <c r="F489" s="177"/>
      <c r="G489" s="177"/>
      <c r="H489" s="177"/>
      <c r="V489" s="17"/>
      <c r="X489" s="172"/>
      <c r="AB489" s="173"/>
      <c r="AC489" s="173"/>
      <c r="AD489" s="173"/>
    </row>
    <row r="490" spans="1:43" ht="23.25" customHeight="1">
      <c r="B490" s="174"/>
      <c r="F490" s="177"/>
      <c r="G490" s="177"/>
      <c r="H490" s="177"/>
      <c r="V490" s="17"/>
      <c r="X490" s="172"/>
      <c r="AB490" s="173"/>
      <c r="AC490" s="173"/>
      <c r="AD490" s="173"/>
    </row>
    <row r="491" spans="1:43" ht="23.25">
      <c r="B491" s="23" t="s">
        <v>82</v>
      </c>
      <c r="C491" s="20">
        <f>IF(X452="PAGADO",0,Y457)</f>
        <v>-239.15</v>
      </c>
      <c r="E491" s="161" t="s">
        <v>557</v>
      </c>
      <c r="F491" s="161"/>
      <c r="G491" s="161"/>
      <c r="H491" s="161"/>
      <c r="V491" s="17"/>
      <c r="X491" s="23" t="s">
        <v>32</v>
      </c>
      <c r="Y491" s="20">
        <f>IF(B491="PAGADO",0,C496)</f>
        <v>0</v>
      </c>
      <c r="AA491" s="161" t="s">
        <v>557</v>
      </c>
      <c r="AB491" s="161"/>
      <c r="AC491" s="161"/>
      <c r="AD491" s="161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140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941</v>
      </c>
      <c r="G493" s="3" t="s">
        <v>942</v>
      </c>
      <c r="H493" s="5">
        <v>95</v>
      </c>
      <c r="N493" s="25">
        <v>45089</v>
      </c>
      <c r="O493" s="3" t="s">
        <v>936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444</v>
      </c>
      <c r="AC493" s="3" t="s">
        <v>975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599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140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140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63" t="str">
        <f>IF(Y496&lt;0,"NO PAGAR","COBRAR'")</f>
        <v>COBRAR'</v>
      </c>
      <c r="Y497" s="163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63" t="str">
        <f>IF(C496&lt;0,"NO PAGAR","COBRAR'")</f>
        <v>COBRAR'</v>
      </c>
      <c r="C498" s="163"/>
      <c r="E498" s="4">
        <v>45057</v>
      </c>
      <c r="F498" s="3" t="s">
        <v>332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4" t="s">
        <v>9</v>
      </c>
      <c r="C499" s="155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4" t="s">
        <v>9</v>
      </c>
      <c r="Y499" s="155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962</v>
      </c>
      <c r="C507" s="10">
        <v>48.66</v>
      </c>
      <c r="E507" s="156" t="s">
        <v>7</v>
      </c>
      <c r="F507" s="157"/>
      <c r="G507" s="158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6" t="s">
        <v>7</v>
      </c>
      <c r="AB507" s="157"/>
      <c r="AC507" s="158"/>
      <c r="AD507" s="5">
        <f>SUM(AD493:AD506)</f>
        <v>140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6" t="s">
        <v>7</v>
      </c>
      <c r="O509" s="157"/>
      <c r="P509" s="157"/>
      <c r="Q509" s="158"/>
      <c r="R509" s="18">
        <f>SUM(R493:R508)</f>
        <v>25</v>
      </c>
      <c r="S509" s="3"/>
      <c r="V509" s="17"/>
      <c r="X509" s="12"/>
      <c r="Y509" s="10"/>
      <c r="AJ509" s="156" t="s">
        <v>7</v>
      </c>
      <c r="AK509" s="157"/>
      <c r="AL509" s="157"/>
      <c r="AM509" s="158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1"/>
      <c r="C511" s="10"/>
      <c r="V511" s="17"/>
      <c r="X511" s="11"/>
      <c r="Y511" s="10"/>
    </row>
    <row r="512" spans="2:4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0</v>
      </c>
      <c r="Z512" t="s">
        <v>22</v>
      </c>
      <c r="AA512" t="s">
        <v>21</v>
      </c>
    </row>
    <row r="513" spans="5:27">
      <c r="E513" s="1" t="s">
        <v>19</v>
      </c>
      <c r="V513" s="17"/>
      <c r="AA513" s="1" t="s">
        <v>19</v>
      </c>
    </row>
    <row r="514" spans="5:27">
      <c r="V514" s="17"/>
    </row>
    <row r="515" spans="5:27">
      <c r="V515" s="17"/>
    </row>
    <row r="516" spans="5:27">
      <c r="V516" s="17"/>
    </row>
    <row r="517" spans="5:27">
      <c r="V517" s="17"/>
    </row>
    <row r="518" spans="5:27">
      <c r="V518" s="17"/>
    </row>
    <row r="519" spans="5:27">
      <c r="V519" s="17"/>
    </row>
    <row r="520" spans="5:27">
      <c r="V520" s="17"/>
    </row>
    <row r="521" spans="5:27">
      <c r="V521" s="17"/>
    </row>
    <row r="522" spans="5:27">
      <c r="V522" s="17"/>
    </row>
    <row r="523" spans="5:27">
      <c r="V523" s="17"/>
    </row>
    <row r="524" spans="5:27">
      <c r="V524" s="17"/>
    </row>
    <row r="525" spans="5:27">
      <c r="V525" s="17"/>
    </row>
    <row r="526" spans="5:27">
      <c r="V526" s="17"/>
    </row>
    <row r="527" spans="5:27">
      <c r="V527" s="17"/>
    </row>
    <row r="528" spans="5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59" t="s">
        <v>29</v>
      </c>
      <c r="AD532" s="159"/>
      <c r="AE532" s="159"/>
    </row>
    <row r="533" spans="2:41" ht="15" customHeight="1">
      <c r="I533" s="76"/>
      <c r="J533" s="76"/>
      <c r="V533" s="17"/>
      <c r="AC533" s="159"/>
      <c r="AD533" s="159"/>
      <c r="AE533" s="159"/>
    </row>
    <row r="534" spans="2:41" ht="15" customHeight="1">
      <c r="H534" s="76"/>
      <c r="I534" s="76"/>
      <c r="J534" s="76"/>
      <c r="V534" s="17"/>
      <c r="AC534" s="159"/>
      <c r="AD534" s="159"/>
      <c r="AE534" s="159"/>
    </row>
    <row r="535" spans="2:41">
      <c r="B535" s="172" t="s">
        <v>67</v>
      </c>
      <c r="F535" s="173" t="s">
        <v>28</v>
      </c>
      <c r="G535" s="173"/>
      <c r="H535" s="173"/>
      <c r="V535" s="17"/>
    </row>
    <row r="536" spans="2:41">
      <c r="B536" s="172"/>
      <c r="F536" s="173"/>
      <c r="G536" s="173"/>
      <c r="H536" s="173"/>
      <c r="V536" s="17"/>
    </row>
    <row r="537" spans="2:41" ht="26.25" customHeight="1">
      <c r="B537" s="172"/>
      <c r="F537" s="173"/>
      <c r="G537" s="173"/>
      <c r="H537" s="173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140</v>
      </c>
      <c r="E538" s="161" t="s">
        <v>557</v>
      </c>
      <c r="F538" s="161"/>
      <c r="G538" s="161"/>
      <c r="H538" s="161"/>
      <c r="V538" s="17"/>
      <c r="X538" s="23" t="s">
        <v>32</v>
      </c>
      <c r="Y538" s="20">
        <f>IF(B538="PAGADO",0,C543)</f>
        <v>140</v>
      </c>
      <c r="AA538" s="161" t="s">
        <v>20</v>
      </c>
      <c r="AB538" s="161"/>
      <c r="AC538" s="161"/>
      <c r="AD538" s="161"/>
    </row>
    <row r="539" spans="2:41">
      <c r="B539" s="1" t="s">
        <v>0</v>
      </c>
      <c r="C539" s="19">
        <f>H554</f>
        <v>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140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140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C565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Y565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140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140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>
      <c r="B544" s="162" t="str">
        <f>IF(C543&lt;0,"NO PAGAR","COBRAR")</f>
        <v>COBRAR</v>
      </c>
      <c r="C544" s="162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62" t="str">
        <f>IF(Y543&lt;0,"NO PAGAR","COBRAR")</f>
        <v>COBRAR</v>
      </c>
      <c r="Y544" s="162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54" t="s">
        <v>9</v>
      </c>
      <c r="C545" s="15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54" t="s">
        <v>9</v>
      </c>
      <c r="Y545" s="155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IF(C579&lt;0,"SALDO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 FAVOR'</v>
      </c>
      <c r="Y546" s="10" t="b">
        <f>IF(C543&lt;=0,C543*-1)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14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17</v>
      </c>
      <c r="C554" s="10"/>
      <c r="E554" s="156" t="s">
        <v>7</v>
      </c>
      <c r="F554" s="157"/>
      <c r="G554" s="158"/>
      <c r="H554" s="5">
        <f>SUM(H540:H553)</f>
        <v>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56" t="s">
        <v>7</v>
      </c>
      <c r="AB554" s="157"/>
      <c r="AC554" s="158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56" t="s">
        <v>7</v>
      </c>
      <c r="O556" s="157"/>
      <c r="P556" s="157"/>
      <c r="Q556" s="158"/>
      <c r="R556" s="18">
        <f>SUM(R540:R555)</f>
        <v>0</v>
      </c>
      <c r="S556" s="3"/>
      <c r="V556" s="17"/>
      <c r="X556" s="12"/>
      <c r="Y556" s="10"/>
      <c r="AJ556" s="156" t="s">
        <v>7</v>
      </c>
      <c r="AK556" s="157"/>
      <c r="AL556" s="157"/>
      <c r="AM556" s="158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2"/>
      <c r="C562" s="10"/>
      <c r="V562" s="17"/>
      <c r="X562" s="12"/>
      <c r="Y562" s="10"/>
    </row>
    <row r="563" spans="1:43">
      <c r="B563" s="12"/>
      <c r="C563" s="10"/>
      <c r="V563" s="17"/>
      <c r="X563" s="12"/>
      <c r="Y563" s="10"/>
    </row>
    <row r="564" spans="1:43">
      <c r="B564" s="11"/>
      <c r="C564" s="10"/>
      <c r="V564" s="17"/>
      <c r="X564" s="11"/>
      <c r="Y564" s="10"/>
    </row>
    <row r="565" spans="1:43">
      <c r="B565" s="15" t="s">
        <v>18</v>
      </c>
      <c r="C565" s="16">
        <f>SUM(C546:C564)</f>
        <v>0</v>
      </c>
      <c r="V565" s="17"/>
      <c r="X565" s="15" t="s">
        <v>18</v>
      </c>
      <c r="Y565" s="16">
        <f>SUM(Y546:Y564)</f>
        <v>0</v>
      </c>
    </row>
    <row r="566" spans="1:43">
      <c r="D566" t="s">
        <v>22</v>
      </c>
      <c r="E566" t="s">
        <v>21</v>
      </c>
      <c r="V566" s="17"/>
      <c r="Z566" t="s">
        <v>22</v>
      </c>
      <c r="AA566" t="s">
        <v>21</v>
      </c>
    </row>
    <row r="567" spans="1:43">
      <c r="E567" s="1" t="s">
        <v>19</v>
      </c>
      <c r="V567" s="17"/>
      <c r="AA567" s="1" t="s">
        <v>19</v>
      </c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V572" s="17"/>
    </row>
    <row r="573" spans="1:43">
      <c r="V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2:41">
      <c r="V577" s="17"/>
    </row>
    <row r="578" spans="2:41" ht="15" customHeight="1">
      <c r="I578" s="76"/>
      <c r="J578" s="76"/>
      <c r="V578" s="17"/>
      <c r="AA578" s="160" t="s">
        <v>31</v>
      </c>
      <c r="AB578" s="160"/>
      <c r="AC578" s="160"/>
    </row>
    <row r="579" spans="2:41" ht="15" customHeight="1">
      <c r="H579" s="76"/>
      <c r="I579" s="76"/>
      <c r="J579" s="76"/>
      <c r="V579" s="17"/>
      <c r="AA579" s="160"/>
      <c r="AB579" s="160"/>
      <c r="AC579" s="160"/>
    </row>
    <row r="580" spans="2:41">
      <c r="B580" s="174" t="s">
        <v>67</v>
      </c>
      <c r="F580" s="173" t="s">
        <v>30</v>
      </c>
      <c r="G580" s="173"/>
      <c r="H580" s="173"/>
      <c r="V580" s="17"/>
    </row>
    <row r="581" spans="2:41">
      <c r="B581" s="174"/>
      <c r="F581" s="173"/>
      <c r="G581" s="173"/>
      <c r="H581" s="173"/>
      <c r="V581" s="17"/>
    </row>
    <row r="582" spans="2:41" ht="26.25" customHeight="1">
      <c r="B582" s="174"/>
      <c r="F582" s="173"/>
      <c r="G582" s="173"/>
      <c r="H582" s="173"/>
      <c r="V582" s="17"/>
      <c r="X582" s="22" t="s">
        <v>67</v>
      </c>
    </row>
    <row r="583" spans="2:41" ht="23.25">
      <c r="B583" s="23" t="s">
        <v>32</v>
      </c>
      <c r="C583" s="20">
        <f>IF(X538="PAGADO",0,C543)</f>
        <v>140</v>
      </c>
      <c r="E583" s="161" t="s">
        <v>557</v>
      </c>
      <c r="F583" s="161"/>
      <c r="G583" s="161"/>
      <c r="H583" s="161"/>
      <c r="V583" s="17"/>
      <c r="X583" s="23" t="s">
        <v>32</v>
      </c>
      <c r="Y583" s="20">
        <f>IF(B1383="PAGADO",0,C588)</f>
        <v>125</v>
      </c>
      <c r="AA583" s="161" t="s">
        <v>20</v>
      </c>
      <c r="AB583" s="161"/>
      <c r="AC583" s="161"/>
      <c r="AD583" s="161"/>
    </row>
    <row r="584" spans="2:41">
      <c r="B584" s="1" t="s">
        <v>0</v>
      </c>
      <c r="C584" s="19">
        <f>H599</f>
        <v>0</v>
      </c>
      <c r="E584" s="2" t="s">
        <v>1</v>
      </c>
      <c r="F584" s="2" t="s">
        <v>2</v>
      </c>
      <c r="G584" s="2" t="s">
        <v>3</v>
      </c>
      <c r="H584" s="2" t="s">
        <v>4</v>
      </c>
      <c r="N584" s="2" t="s">
        <v>1</v>
      </c>
      <c r="O584" s="2" t="s">
        <v>5</v>
      </c>
      <c r="P584" s="2" t="s">
        <v>4</v>
      </c>
      <c r="Q584" s="2" t="s">
        <v>6</v>
      </c>
      <c r="R584" s="2" t="s">
        <v>7</v>
      </c>
      <c r="S584" s="3"/>
      <c r="V584" s="17"/>
      <c r="X584" s="1" t="s">
        <v>0</v>
      </c>
      <c r="Y584" s="19">
        <f>AD599</f>
        <v>0</v>
      </c>
      <c r="AA584" s="2" t="s">
        <v>1</v>
      </c>
      <c r="AB584" s="2" t="s">
        <v>2</v>
      </c>
      <c r="AC584" s="2" t="s">
        <v>3</v>
      </c>
      <c r="AD584" s="2" t="s">
        <v>4</v>
      </c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</row>
    <row r="585" spans="2:41">
      <c r="C585" s="20"/>
      <c r="E585" s="4"/>
      <c r="F585" s="3"/>
      <c r="G585" s="3"/>
      <c r="H585" s="5"/>
      <c r="N585" s="25"/>
      <c r="O585" s="3"/>
      <c r="P585" s="3"/>
      <c r="Q585" s="3"/>
      <c r="R585" s="18"/>
      <c r="S585" s="3"/>
      <c r="V585" s="17"/>
      <c r="Y585" s="2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" t="s">
        <v>24</v>
      </c>
      <c r="C586" s="19">
        <f>IF(C583&gt;0,C583+C584,C584)</f>
        <v>140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" t="s">
        <v>24</v>
      </c>
      <c r="Y586" s="19">
        <f>IF(Y583&gt;0,Y583+Y584,Y584)</f>
        <v>125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" t="s">
        <v>9</v>
      </c>
      <c r="C587" s="20">
        <f>C611</f>
        <v>15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" t="s">
        <v>9</v>
      </c>
      <c r="Y587" s="20">
        <f>Y611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6" t="s">
        <v>26</v>
      </c>
      <c r="C588" s="21">
        <f>C586-C587</f>
        <v>125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 t="s">
        <v>27</v>
      </c>
      <c r="Y588" s="21">
        <f>Y586-Y587</f>
        <v>125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ht="23.25">
      <c r="B589" s="6"/>
      <c r="C589" s="7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63" t="str">
        <f>IF(Y588&lt;0,"NO PAGAR","COBRAR'")</f>
        <v>COBRAR'</v>
      </c>
      <c r="Y589" s="163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ht="23.25">
      <c r="B590" s="163" t="str">
        <f>IF(C588&lt;0,"NO PAGAR","COBRAR'")</f>
        <v>COBRAR'</v>
      </c>
      <c r="C590" s="163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6"/>
      <c r="Y590" s="8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54" t="s">
        <v>9</v>
      </c>
      <c r="C591" s="155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54" t="s">
        <v>9</v>
      </c>
      <c r="Y591" s="155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9" t="str">
        <f>IF(Y543&lt;0,"SALDO ADELANTADO","SALDO A FAVOR '")</f>
        <v>SALDO A FAVOR '</v>
      </c>
      <c r="C592" s="10" t="b">
        <f>IF(Y543&lt;=0,Y543*-1)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9" t="str">
        <f>IF(C588&lt;0,"SALDO ADELANTADO","SALDO A FAVOR'")</f>
        <v>SALDO A FAVOR'</v>
      </c>
      <c r="Y592" s="10" t="b">
        <f>IF(C588&lt;=0,C588*-1)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10</v>
      </c>
      <c r="C593" s="10">
        <f>R601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10</v>
      </c>
      <c r="Y593" s="10">
        <f>AN601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11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11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12</v>
      </c>
      <c r="C595" s="10">
        <v>15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12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13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13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14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14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15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15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16</v>
      </c>
      <c r="C599" s="10"/>
      <c r="E599" s="156" t="s">
        <v>7</v>
      </c>
      <c r="F599" s="157"/>
      <c r="G599" s="158"/>
      <c r="H599" s="5">
        <f>SUM(H585:H598)</f>
        <v>0</v>
      </c>
      <c r="N599" s="3"/>
      <c r="O599" s="3"/>
      <c r="P599" s="3"/>
      <c r="Q599" s="3"/>
      <c r="R599" s="18"/>
      <c r="S599" s="3"/>
      <c r="V599" s="17"/>
      <c r="X599" s="11" t="s">
        <v>16</v>
      </c>
      <c r="Y599" s="10"/>
      <c r="AA599" s="156" t="s">
        <v>7</v>
      </c>
      <c r="AB599" s="157"/>
      <c r="AC599" s="158"/>
      <c r="AD599" s="5">
        <f>SUM(AD585:AD598)</f>
        <v>0</v>
      </c>
      <c r="AJ599" s="3"/>
      <c r="AK599" s="3"/>
      <c r="AL599" s="3"/>
      <c r="AM599" s="3"/>
      <c r="AN599" s="18"/>
      <c r="AO599" s="3"/>
    </row>
    <row r="600" spans="2:41">
      <c r="B600" s="11" t="s">
        <v>17</v>
      </c>
      <c r="C600" s="10"/>
      <c r="E600" s="13"/>
      <c r="F600" s="13"/>
      <c r="G600" s="13"/>
      <c r="N600" s="3"/>
      <c r="O600" s="3"/>
      <c r="P600" s="3"/>
      <c r="Q600" s="3"/>
      <c r="R600" s="18"/>
      <c r="S600" s="3"/>
      <c r="V600" s="17"/>
      <c r="X600" s="11" t="s">
        <v>17</v>
      </c>
      <c r="Y600" s="10"/>
      <c r="AA600" s="13"/>
      <c r="AB600" s="13"/>
      <c r="AC600" s="13"/>
      <c r="AJ600" s="3"/>
      <c r="AK600" s="3"/>
      <c r="AL600" s="3"/>
      <c r="AM600" s="3"/>
      <c r="AN600" s="18"/>
      <c r="AO600" s="3"/>
    </row>
    <row r="601" spans="2:41">
      <c r="B601" s="12"/>
      <c r="C601" s="10"/>
      <c r="N601" s="156" t="s">
        <v>7</v>
      </c>
      <c r="O601" s="157"/>
      <c r="P601" s="157"/>
      <c r="Q601" s="158"/>
      <c r="R601" s="18">
        <f>SUM(R585:R600)</f>
        <v>0</v>
      </c>
      <c r="S601" s="3"/>
      <c r="V601" s="17"/>
      <c r="X601" s="12"/>
      <c r="Y601" s="10"/>
      <c r="AJ601" s="156" t="s">
        <v>7</v>
      </c>
      <c r="AK601" s="157"/>
      <c r="AL601" s="157"/>
      <c r="AM601" s="158"/>
      <c r="AN601" s="18">
        <f>SUM(AN585:AN600)</f>
        <v>0</v>
      </c>
      <c r="AO601" s="3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E604" s="14"/>
      <c r="V604" s="17"/>
      <c r="X604" s="12"/>
      <c r="Y604" s="10"/>
      <c r="AA604" s="14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1"/>
      <c r="C610" s="10"/>
      <c r="V610" s="17"/>
      <c r="X610" s="11"/>
      <c r="Y610" s="10"/>
    </row>
    <row r="611" spans="2:27">
      <c r="B611" s="15" t="s">
        <v>18</v>
      </c>
      <c r="C611" s="16">
        <f>SUM(C592:C610)</f>
        <v>15</v>
      </c>
      <c r="D611" t="s">
        <v>22</v>
      </c>
      <c r="E611" t="s">
        <v>21</v>
      </c>
      <c r="V611" s="17"/>
      <c r="X611" s="15" t="s">
        <v>18</v>
      </c>
      <c r="Y611" s="16">
        <f>SUM(Y592:Y610)</f>
        <v>0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59" t="s">
        <v>29</v>
      </c>
      <c r="AD625" s="159"/>
      <c r="AE625" s="159"/>
    </row>
    <row r="626" spans="2:41" ht="15" customHeight="1">
      <c r="I626" s="76"/>
      <c r="J626" s="76"/>
      <c r="V626" s="17"/>
      <c r="AC626" s="159"/>
      <c r="AD626" s="159"/>
      <c r="AE626" s="159"/>
    </row>
    <row r="627" spans="2:41" ht="15" customHeight="1">
      <c r="H627" s="76"/>
      <c r="I627" s="76"/>
      <c r="J627" s="76"/>
      <c r="V627" s="17"/>
      <c r="AC627" s="159"/>
      <c r="AD627" s="159"/>
      <c r="AE627" s="159"/>
    </row>
    <row r="628" spans="2:41">
      <c r="B628" s="172" t="s">
        <v>68</v>
      </c>
      <c r="F628" s="173" t="s">
        <v>28</v>
      </c>
      <c r="G628" s="173"/>
      <c r="H628" s="173"/>
      <c r="V628" s="17"/>
    </row>
    <row r="629" spans="2:41">
      <c r="B629" s="172"/>
      <c r="F629" s="173"/>
      <c r="G629" s="173"/>
      <c r="H629" s="173"/>
      <c r="V629" s="17"/>
    </row>
    <row r="630" spans="2:41" ht="26.25" customHeight="1">
      <c r="B630" s="172"/>
      <c r="F630" s="173"/>
      <c r="G630" s="173"/>
      <c r="H630" s="173"/>
      <c r="V630" s="17"/>
      <c r="X630" s="22" t="s">
        <v>68</v>
      </c>
    </row>
    <row r="631" spans="2:41" ht="23.25">
      <c r="B631" s="23" t="s">
        <v>32</v>
      </c>
      <c r="C631" s="20">
        <f>IF(X583="PAGADO",0,Y588)</f>
        <v>125</v>
      </c>
      <c r="E631" s="161" t="s">
        <v>557</v>
      </c>
      <c r="F631" s="161"/>
      <c r="G631" s="161"/>
      <c r="H631" s="161"/>
      <c r="V631" s="17"/>
      <c r="X631" s="23" t="s">
        <v>32</v>
      </c>
      <c r="Y631" s="20">
        <f>IF(B631="PAGADO",0,C636)</f>
        <v>125</v>
      </c>
      <c r="AA631" s="161" t="s">
        <v>20</v>
      </c>
      <c r="AB631" s="161"/>
      <c r="AC631" s="161"/>
      <c r="AD631" s="161"/>
    </row>
    <row r="632" spans="2:41">
      <c r="B632" s="1" t="s">
        <v>0</v>
      </c>
      <c r="C632" s="19">
        <f>H647</f>
        <v>0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" t="s">
        <v>24</v>
      </c>
      <c r="C634" s="19">
        <f>IF(C631&gt;0,C631+C632,C632)</f>
        <v>125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" t="s">
        <v>24</v>
      </c>
      <c r="Y634" s="19">
        <f>IF(Y631&gt;0,Y631+Y632,Y632)</f>
        <v>125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9</v>
      </c>
      <c r="C635" s="20">
        <f>C658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9</v>
      </c>
      <c r="Y635" s="20">
        <f>Y658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6" t="s">
        <v>25</v>
      </c>
      <c r="C636" s="21">
        <f>C634-C635</f>
        <v>125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6" t="s">
        <v>8</v>
      </c>
      <c r="Y636" s="21">
        <f>Y634-Y635</f>
        <v>125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>
      <c r="B637" s="162" t="str">
        <f>IF(C636&lt;0,"NO PAGAR","COBRAR")</f>
        <v>COBRAR</v>
      </c>
      <c r="C637" s="162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62" t="str">
        <f>IF(Y636&lt;0,"NO PAGAR","COBRAR")</f>
        <v>COBRAR</v>
      </c>
      <c r="Y637" s="162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54" t="s">
        <v>9</v>
      </c>
      <c r="C638" s="155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54" t="s">
        <v>9</v>
      </c>
      <c r="Y638" s="15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 t="b">
        <f>IF(Y583&lt;=0,Y583*-1)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 FAVOR'</v>
      </c>
      <c r="Y639" s="10" t="b">
        <f>IF(C636&lt;=0,C636*-1)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/>
      <c r="E647" s="156" t="s">
        <v>7</v>
      </c>
      <c r="F647" s="157"/>
      <c r="G647" s="158"/>
      <c r="H647" s="5">
        <f>SUM(H633:H646)</f>
        <v>0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56" t="s">
        <v>7</v>
      </c>
      <c r="AB647" s="157"/>
      <c r="AC647" s="158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56" t="s">
        <v>7</v>
      </c>
      <c r="O649" s="157"/>
      <c r="P649" s="157"/>
      <c r="Q649" s="158"/>
      <c r="R649" s="18">
        <f>SUM(R633:R648)</f>
        <v>0</v>
      </c>
      <c r="S649" s="3"/>
      <c r="V649" s="17"/>
      <c r="X649" s="12"/>
      <c r="Y649" s="10"/>
      <c r="AJ649" s="156" t="s">
        <v>7</v>
      </c>
      <c r="AK649" s="157"/>
      <c r="AL649" s="157"/>
      <c r="AM649" s="158"/>
      <c r="AN649" s="18">
        <f>SUM(AN633:AN648)</f>
        <v>0</v>
      </c>
      <c r="AO649" s="3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E652" s="14"/>
      <c r="V652" s="17"/>
      <c r="X652" s="12"/>
      <c r="Y652" s="10"/>
      <c r="AA652" s="14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0</v>
      </c>
      <c r="V658" s="17"/>
      <c r="X658" s="15" t="s">
        <v>18</v>
      </c>
      <c r="Y658" s="16">
        <f>SUM(Y639:Y657)</f>
        <v>0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 ht="15" customHeight="1">
      <c r="I671" s="76"/>
      <c r="J671" s="76"/>
      <c r="V671" s="17"/>
      <c r="AA671" s="160" t="s">
        <v>31</v>
      </c>
      <c r="AB671" s="160"/>
      <c r="AC671" s="160"/>
    </row>
    <row r="672" spans="1:43" ht="15" customHeight="1">
      <c r="H672" s="76"/>
      <c r="I672" s="76"/>
      <c r="J672" s="76"/>
      <c r="V672" s="17"/>
      <c r="AA672" s="160"/>
      <c r="AB672" s="160"/>
      <c r="AC672" s="160"/>
    </row>
    <row r="673" spans="2:41">
      <c r="B673" s="174" t="s">
        <v>68</v>
      </c>
      <c r="F673" s="173" t="s">
        <v>30</v>
      </c>
      <c r="G673" s="173"/>
      <c r="H673" s="173"/>
      <c r="V673" s="17"/>
    </row>
    <row r="674" spans="2:41">
      <c r="B674" s="174"/>
      <c r="F674" s="173"/>
      <c r="G674" s="173"/>
      <c r="H674" s="173"/>
      <c r="V674" s="17"/>
    </row>
    <row r="675" spans="2:41" ht="26.25" customHeight="1">
      <c r="B675" s="174"/>
      <c r="F675" s="173"/>
      <c r="G675" s="173"/>
      <c r="H675" s="173"/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125</v>
      </c>
      <c r="E676" s="161" t="s">
        <v>557</v>
      </c>
      <c r="F676" s="161"/>
      <c r="G676" s="161"/>
      <c r="H676" s="161"/>
      <c r="V676" s="17"/>
      <c r="X676" s="23" t="s">
        <v>32</v>
      </c>
      <c r="Y676" s="20">
        <f>IF(B1476="PAGADO",0,C681)</f>
        <v>125</v>
      </c>
      <c r="AA676" s="161" t="s">
        <v>20</v>
      </c>
      <c r="AB676" s="161"/>
      <c r="AC676" s="161"/>
      <c r="AD676" s="161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125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125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0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0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125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125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16.5" customHeight="1">
      <c r="B682" s="175" t="str">
        <f>IF(C681&lt;0,"NO PAGAR","COBRAR'")</f>
        <v>COBRAR'</v>
      </c>
      <c r="C682" s="175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63" t="str">
        <f>IF(Y681&lt;0,"NO PAGAR","COBRAR'")</f>
        <v>COBRAR'</v>
      </c>
      <c r="Y682" s="163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15.75" customHeight="1">
      <c r="B683" s="176"/>
      <c r="C683" s="17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54" t="s">
        <v>9</v>
      </c>
      <c r="C684" s="155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54" t="s">
        <v>9</v>
      </c>
      <c r="Y684" s="155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 FAVOR '</v>
      </c>
      <c r="C685" s="10" t="b">
        <f>IF(Y636&lt;=0,Y636*-1)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 FAVOR'</v>
      </c>
      <c r="Y685" s="10" t="b">
        <f>IF(C681&lt;=0,C681*-1)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56" t="s">
        <v>7</v>
      </c>
      <c r="F692" s="157"/>
      <c r="G692" s="158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56" t="s">
        <v>7</v>
      </c>
      <c r="AB692" s="157"/>
      <c r="AC692" s="158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56" t="s">
        <v>7</v>
      </c>
      <c r="O694" s="157"/>
      <c r="P694" s="157"/>
      <c r="Q694" s="158"/>
      <c r="R694" s="18">
        <f>SUM(R678:R693)</f>
        <v>0</v>
      </c>
      <c r="S694" s="3"/>
      <c r="V694" s="17"/>
      <c r="X694" s="12"/>
      <c r="Y694" s="10"/>
      <c r="AJ694" s="156" t="s">
        <v>7</v>
      </c>
      <c r="AK694" s="157"/>
      <c r="AL694" s="157"/>
      <c r="AM694" s="158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0</v>
      </c>
      <c r="D704" t="s">
        <v>22</v>
      </c>
      <c r="E704" t="s">
        <v>21</v>
      </c>
      <c r="V704" s="17"/>
      <c r="X704" s="15" t="s">
        <v>18</v>
      </c>
      <c r="Y704" s="16">
        <f>SUM(Y685:Y703)</f>
        <v>0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59" t="s">
        <v>29</v>
      </c>
      <c r="AD718" s="159"/>
      <c r="AE718" s="159"/>
    </row>
    <row r="719" spans="5:31" ht="15" customHeight="1">
      <c r="I719" s="76"/>
      <c r="J719" s="76"/>
      <c r="V719" s="17"/>
      <c r="AC719" s="159"/>
      <c r="AD719" s="159"/>
      <c r="AE719" s="159"/>
    </row>
    <row r="720" spans="5:31" ht="15" customHeight="1">
      <c r="H720" s="76"/>
      <c r="I720" s="76"/>
      <c r="J720" s="76"/>
      <c r="V720" s="17"/>
      <c r="AC720" s="159"/>
      <c r="AD720" s="159"/>
      <c r="AE720" s="159"/>
    </row>
    <row r="721" spans="2:41">
      <c r="B721" s="172" t="s">
        <v>69</v>
      </c>
      <c r="F721" s="173" t="s">
        <v>28</v>
      </c>
      <c r="G721" s="173"/>
      <c r="H721" s="173"/>
      <c r="V721" s="17"/>
    </row>
    <row r="722" spans="2:41">
      <c r="B722" s="172"/>
      <c r="F722" s="173"/>
      <c r="G722" s="173"/>
      <c r="H722" s="173"/>
      <c r="V722" s="17"/>
    </row>
    <row r="723" spans="2:41" ht="26.25" customHeight="1">
      <c r="B723" s="172"/>
      <c r="F723" s="173"/>
      <c r="G723" s="173"/>
      <c r="H723" s="173"/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125</v>
      </c>
      <c r="E724" s="161" t="s">
        <v>557</v>
      </c>
      <c r="F724" s="161"/>
      <c r="G724" s="161"/>
      <c r="H724" s="161"/>
      <c r="V724" s="17"/>
      <c r="X724" s="23" t="s">
        <v>32</v>
      </c>
      <c r="Y724" s="20">
        <f>IF(B724="PAGADO",0,C729)</f>
        <v>125</v>
      </c>
      <c r="AA724" s="161" t="s">
        <v>20</v>
      </c>
      <c r="AB724" s="161"/>
      <c r="AC724" s="161"/>
      <c r="AD724" s="161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125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125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125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125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62" t="str">
        <f>IF(C729&lt;0,"NO PAGAR","COBRAR")</f>
        <v>COBRAR</v>
      </c>
      <c r="C730" s="162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62" t="str">
        <f>IF(Y729&lt;0,"NO PAGAR","COBRAR")</f>
        <v>COBRAR</v>
      </c>
      <c r="Y730" s="162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54" t="s">
        <v>9</v>
      </c>
      <c r="C731" s="15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54" t="s">
        <v>9</v>
      </c>
      <c r="Y731" s="15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 t="b">
        <f>IF(Y676&lt;=0,Y676*-1)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 FAVOR'</v>
      </c>
      <c r="Y732" s="10" t="b">
        <f>IF(C729&lt;=0,C729*-1)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56" t="s">
        <v>7</v>
      </c>
      <c r="F740" s="157"/>
      <c r="G740" s="158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56" t="s">
        <v>7</v>
      </c>
      <c r="AB740" s="157"/>
      <c r="AC740" s="158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56" t="s">
        <v>7</v>
      </c>
      <c r="O742" s="157"/>
      <c r="P742" s="157"/>
      <c r="Q742" s="158"/>
      <c r="R742" s="18">
        <f>SUM(R726:R741)</f>
        <v>0</v>
      </c>
      <c r="S742" s="3"/>
      <c r="V742" s="17"/>
      <c r="X742" s="12"/>
      <c r="Y742" s="10"/>
      <c r="AJ742" s="156" t="s">
        <v>7</v>
      </c>
      <c r="AK742" s="157"/>
      <c r="AL742" s="157"/>
      <c r="AM742" s="158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0</v>
      </c>
      <c r="V751" s="17"/>
      <c r="X751" s="15" t="s">
        <v>18</v>
      </c>
      <c r="Y751" s="16">
        <f>SUM(Y732:Y750)</f>
        <v>0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 ht="15" customHeight="1">
      <c r="H764" s="76" t="s">
        <v>30</v>
      </c>
      <c r="I764" s="76"/>
      <c r="J764" s="76"/>
      <c r="V764" s="17"/>
      <c r="AA764" s="160" t="s">
        <v>31</v>
      </c>
      <c r="AB764" s="160"/>
      <c r="AC764" s="160"/>
    </row>
    <row r="765" spans="1:43" ht="15" customHeight="1">
      <c r="H765" s="76"/>
      <c r="I765" s="76"/>
      <c r="J765" s="76"/>
      <c r="V765" s="17"/>
      <c r="AA765" s="160"/>
      <c r="AB765" s="160"/>
      <c r="AC765" s="160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125</v>
      </c>
      <c r="E769" s="161" t="s">
        <v>557</v>
      </c>
      <c r="F769" s="161"/>
      <c r="G769" s="161"/>
      <c r="H769" s="161"/>
      <c r="V769" s="17"/>
      <c r="X769" s="23" t="s">
        <v>32</v>
      </c>
      <c r="Y769" s="20">
        <f>IF(B1569="PAGADO",0,C774)</f>
        <v>125</v>
      </c>
      <c r="AA769" s="161" t="s">
        <v>20</v>
      </c>
      <c r="AB769" s="161"/>
      <c r="AC769" s="161"/>
      <c r="AD769" s="161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125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125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125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125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63" t="str">
        <f>IF(Y774&lt;0,"NO PAGAR","COBRAR'")</f>
        <v>COBRAR'</v>
      </c>
      <c r="Y775" s="163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63" t="str">
        <f>IF(C774&lt;0,"NO PAGAR","COBRAR'")</f>
        <v>COBRAR'</v>
      </c>
      <c r="C776" s="163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54" t="s">
        <v>9</v>
      </c>
      <c r="C777" s="155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54" t="s">
        <v>9</v>
      </c>
      <c r="Y777" s="155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 FAVOR '</v>
      </c>
      <c r="C778" s="10" t="b">
        <f>IF(Y729&lt;=0,Y729*-1)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 FAVOR'</v>
      </c>
      <c r="Y778" s="10" t="b">
        <f>IF(C774&lt;=0,C774*-1)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56" t="s">
        <v>7</v>
      </c>
      <c r="F785" s="157"/>
      <c r="G785" s="158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56" t="s">
        <v>7</v>
      </c>
      <c r="AB785" s="157"/>
      <c r="AC785" s="158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56" t="s">
        <v>7</v>
      </c>
      <c r="O787" s="157"/>
      <c r="P787" s="157"/>
      <c r="Q787" s="158"/>
      <c r="R787" s="18">
        <f>SUM(R771:R786)</f>
        <v>0</v>
      </c>
      <c r="S787" s="3"/>
      <c r="V787" s="17"/>
      <c r="X787" s="12"/>
      <c r="Y787" s="10"/>
      <c r="AJ787" s="156" t="s">
        <v>7</v>
      </c>
      <c r="AK787" s="157"/>
      <c r="AL787" s="157"/>
      <c r="AM787" s="158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0</v>
      </c>
      <c r="D797" t="s">
        <v>22</v>
      </c>
      <c r="E797" t="s">
        <v>21</v>
      </c>
      <c r="V797" s="17"/>
      <c r="X797" s="15" t="s">
        <v>18</v>
      </c>
      <c r="Y797" s="16">
        <f>SUM(Y778:Y796)</f>
        <v>0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59" t="s">
        <v>29</v>
      </c>
      <c r="AD811" s="159"/>
      <c r="AE811" s="159"/>
    </row>
    <row r="812" spans="2:31" ht="15" customHeight="1">
      <c r="H812" s="76" t="s">
        <v>28</v>
      </c>
      <c r="I812" s="76"/>
      <c r="J812" s="76"/>
      <c r="V812" s="17"/>
      <c r="AC812" s="159"/>
      <c r="AD812" s="159"/>
      <c r="AE812" s="159"/>
    </row>
    <row r="813" spans="2:31" ht="15" customHeight="1">
      <c r="H813" s="76"/>
      <c r="I813" s="76"/>
      <c r="J813" s="76"/>
      <c r="V813" s="17"/>
      <c r="AC813" s="159"/>
      <c r="AD813" s="159"/>
      <c r="AE813" s="159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125</v>
      </c>
      <c r="E817" s="161" t="s">
        <v>557</v>
      </c>
      <c r="F817" s="161"/>
      <c r="G817" s="161"/>
      <c r="H817" s="161"/>
      <c r="V817" s="17"/>
      <c r="X817" s="23" t="s">
        <v>32</v>
      </c>
      <c r="Y817" s="20">
        <f>IF(B817="PAGADO",0,C822)</f>
        <v>125</v>
      </c>
      <c r="AA817" s="161" t="s">
        <v>20</v>
      </c>
      <c r="AB817" s="161"/>
      <c r="AC817" s="161"/>
      <c r="AD817" s="161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125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125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125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125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62" t="str">
        <f>IF(C822&lt;0,"NO PAGAR","COBRAR")</f>
        <v>COBRAR</v>
      </c>
      <c r="C823" s="162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62" t="str">
        <f>IF(Y822&lt;0,"NO PAGAR","COBRAR")</f>
        <v>COBRAR</v>
      </c>
      <c r="Y823" s="162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54" t="s">
        <v>9</v>
      </c>
      <c r="C824" s="155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54" t="s">
        <v>9</v>
      </c>
      <c r="Y824" s="155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 t="b">
        <f>IF(Y769&lt;=0,Y769*-1)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 FAVOR'</v>
      </c>
      <c r="Y825" s="10" t="b">
        <f>IF(C822&lt;=0,C822*-1)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56" t="s">
        <v>7</v>
      </c>
      <c r="F833" s="157"/>
      <c r="G833" s="158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56" t="s">
        <v>7</v>
      </c>
      <c r="AB833" s="157"/>
      <c r="AC833" s="158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56" t="s">
        <v>7</v>
      </c>
      <c r="O835" s="157"/>
      <c r="P835" s="157"/>
      <c r="Q835" s="158"/>
      <c r="R835" s="18">
        <f>SUM(R819:R834)</f>
        <v>0</v>
      </c>
      <c r="S835" s="3"/>
      <c r="V835" s="17"/>
      <c r="X835" s="12"/>
      <c r="Y835" s="10"/>
      <c r="AJ835" s="156" t="s">
        <v>7</v>
      </c>
      <c r="AK835" s="157"/>
      <c r="AL835" s="157"/>
      <c r="AM835" s="158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0</v>
      </c>
      <c r="V844" s="17"/>
      <c r="X844" s="15" t="s">
        <v>18</v>
      </c>
      <c r="Y844" s="16">
        <f>SUM(Y825:Y843)</f>
        <v>0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 ht="15" customHeight="1">
      <c r="H857" s="76" t="s">
        <v>30</v>
      </c>
      <c r="I857" s="76"/>
      <c r="J857" s="76"/>
      <c r="V857" s="17"/>
      <c r="AA857" s="160" t="s">
        <v>31</v>
      </c>
      <c r="AB857" s="160"/>
      <c r="AC857" s="160"/>
    </row>
    <row r="858" spans="1:43" ht="15" customHeight="1">
      <c r="H858" s="76"/>
      <c r="I858" s="76"/>
      <c r="J858" s="76"/>
      <c r="V858" s="17"/>
      <c r="AA858" s="160"/>
      <c r="AB858" s="160"/>
      <c r="AC858" s="160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125</v>
      </c>
      <c r="E862" s="161" t="s">
        <v>557</v>
      </c>
      <c r="F862" s="161"/>
      <c r="G862" s="161"/>
      <c r="H862" s="161"/>
      <c r="V862" s="17"/>
      <c r="X862" s="23" t="s">
        <v>32</v>
      </c>
      <c r="Y862" s="20">
        <f>IF(B1662="PAGADO",0,C867)</f>
        <v>125</v>
      </c>
      <c r="AA862" s="161" t="s">
        <v>20</v>
      </c>
      <c r="AB862" s="161"/>
      <c r="AC862" s="161"/>
      <c r="AD862" s="161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125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125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125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125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63" t="str">
        <f>IF(Y867&lt;0,"NO PAGAR","COBRAR'")</f>
        <v>COBRAR'</v>
      </c>
      <c r="Y868" s="163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63" t="str">
        <f>IF(C867&lt;0,"NO PAGAR","COBRAR'")</f>
        <v>COBRAR'</v>
      </c>
      <c r="C869" s="163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54" t="s">
        <v>9</v>
      </c>
      <c r="C870" s="155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54" t="s">
        <v>9</v>
      </c>
      <c r="Y870" s="155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 FAVOR '</v>
      </c>
      <c r="C871" s="10" t="b">
        <f>IF(Y822&lt;=0,Y822*-1)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 FAVOR'</v>
      </c>
      <c r="Y871" s="10" t="b">
        <f>IF(C867&lt;=0,C867*-1)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56" t="s">
        <v>7</v>
      </c>
      <c r="F878" s="157"/>
      <c r="G878" s="158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56" t="s">
        <v>7</v>
      </c>
      <c r="AB878" s="157"/>
      <c r="AC878" s="158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56" t="s">
        <v>7</v>
      </c>
      <c r="O880" s="157"/>
      <c r="P880" s="157"/>
      <c r="Q880" s="158"/>
      <c r="R880" s="18">
        <f>SUM(R864:R879)</f>
        <v>0</v>
      </c>
      <c r="S880" s="3"/>
      <c r="V880" s="17"/>
      <c r="X880" s="12"/>
      <c r="Y880" s="10"/>
      <c r="AJ880" s="156" t="s">
        <v>7</v>
      </c>
      <c r="AK880" s="157"/>
      <c r="AL880" s="157"/>
      <c r="AM880" s="158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0</v>
      </c>
      <c r="D890" t="s">
        <v>22</v>
      </c>
      <c r="E890" t="s">
        <v>21</v>
      </c>
      <c r="V890" s="17"/>
      <c r="X890" s="15" t="s">
        <v>18</v>
      </c>
      <c r="Y890" s="16">
        <f>SUM(Y871:Y889)</f>
        <v>0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59" t="s">
        <v>29</v>
      </c>
      <c r="AD905" s="159"/>
      <c r="AE905" s="159"/>
    </row>
    <row r="906" spans="2:41" ht="15" customHeight="1">
      <c r="H906" s="76" t="s">
        <v>28</v>
      </c>
      <c r="I906" s="76"/>
      <c r="J906" s="76"/>
      <c r="V906" s="17"/>
      <c r="AC906" s="159"/>
      <c r="AD906" s="159"/>
      <c r="AE906" s="159"/>
    </row>
    <row r="907" spans="2:41" ht="15" customHeight="1">
      <c r="H907" s="76"/>
      <c r="I907" s="76"/>
      <c r="J907" s="76"/>
      <c r="V907" s="17"/>
      <c r="AC907" s="159"/>
      <c r="AD907" s="159"/>
      <c r="AE907" s="159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125</v>
      </c>
      <c r="E911" s="161" t="s">
        <v>557</v>
      </c>
      <c r="F911" s="161"/>
      <c r="G911" s="161"/>
      <c r="H911" s="161"/>
      <c r="V911" s="17"/>
      <c r="X911" s="23" t="s">
        <v>32</v>
      </c>
      <c r="Y911" s="20">
        <f>IF(B911="PAGADO",0,C916)</f>
        <v>125</v>
      </c>
      <c r="AA911" s="161" t="s">
        <v>20</v>
      </c>
      <c r="AB911" s="161"/>
      <c r="AC911" s="161"/>
      <c r="AD911" s="161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125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125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125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125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62" t="str">
        <f>IF(C916&lt;0,"NO PAGAR","COBRAR")</f>
        <v>COBRAR</v>
      </c>
      <c r="C917" s="162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62" t="str">
        <f>IF(Y916&lt;0,"NO PAGAR","COBRAR")</f>
        <v>COBRAR</v>
      </c>
      <c r="Y917" s="162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54" t="s">
        <v>9</v>
      </c>
      <c r="C918" s="155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54" t="s">
        <v>9</v>
      </c>
      <c r="Y918" s="155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 t="b">
        <f>IF(Y867&lt;=0,Y867*-1)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 FAVOR'</v>
      </c>
      <c r="Y919" s="10" t="b">
        <f>IF(C916&lt;=0,C916*-1)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56" t="s">
        <v>7</v>
      </c>
      <c r="F927" s="157"/>
      <c r="G927" s="158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56" t="s">
        <v>7</v>
      </c>
      <c r="AB927" s="157"/>
      <c r="AC927" s="158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56" t="s">
        <v>7</v>
      </c>
      <c r="O929" s="157"/>
      <c r="P929" s="157"/>
      <c r="Q929" s="158"/>
      <c r="R929" s="18">
        <f>SUM(R913:R928)</f>
        <v>0</v>
      </c>
      <c r="S929" s="3"/>
      <c r="V929" s="17"/>
      <c r="X929" s="12"/>
      <c r="Y929" s="10"/>
      <c r="AJ929" s="156" t="s">
        <v>7</v>
      </c>
      <c r="AK929" s="157"/>
      <c r="AL929" s="157"/>
      <c r="AM929" s="158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0</v>
      </c>
      <c r="V938" s="17"/>
      <c r="X938" s="15" t="s">
        <v>18</v>
      </c>
      <c r="Y938" s="16">
        <f>SUM(Y919:Y937)</f>
        <v>0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 ht="15" customHeight="1">
      <c r="H951" s="76" t="s">
        <v>30</v>
      </c>
      <c r="I951" s="76"/>
      <c r="J951" s="76"/>
      <c r="V951" s="17"/>
      <c r="AA951" s="160" t="s">
        <v>31</v>
      </c>
      <c r="AB951" s="160"/>
      <c r="AC951" s="160"/>
    </row>
    <row r="952" spans="1:43" ht="15" customHeight="1">
      <c r="H952" s="76"/>
      <c r="I952" s="76"/>
      <c r="J952" s="76"/>
      <c r="V952" s="17"/>
      <c r="AA952" s="160"/>
      <c r="AB952" s="160"/>
      <c r="AC952" s="160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125</v>
      </c>
      <c r="E956" s="161" t="s">
        <v>557</v>
      </c>
      <c r="F956" s="161"/>
      <c r="G956" s="161"/>
      <c r="H956" s="161"/>
      <c r="V956" s="17"/>
      <c r="X956" s="23" t="s">
        <v>32</v>
      </c>
      <c r="Y956" s="20">
        <f>IF(B1756="PAGADO",0,C961)</f>
        <v>125</v>
      </c>
      <c r="AA956" s="161" t="s">
        <v>20</v>
      </c>
      <c r="AB956" s="161"/>
      <c r="AC956" s="161"/>
      <c r="AD956" s="161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125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125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125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125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63" t="str">
        <f>IF(Y961&lt;0,"NO PAGAR","COBRAR'")</f>
        <v>COBRAR'</v>
      </c>
      <c r="Y962" s="163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63" t="str">
        <f>IF(C961&lt;0,"NO PAGAR","COBRAR'")</f>
        <v>COBRAR'</v>
      </c>
      <c r="C963" s="163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54" t="s">
        <v>9</v>
      </c>
      <c r="C964" s="155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54" t="s">
        <v>9</v>
      </c>
      <c r="Y964" s="155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 FAVOR '</v>
      </c>
      <c r="C965" s="10" t="b">
        <f>IF(Y916&lt;=0,Y916*-1)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 FAVOR'</v>
      </c>
      <c r="Y965" s="10" t="b">
        <f>IF(C961&lt;=0,C961*-1)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56" t="s">
        <v>7</v>
      </c>
      <c r="F972" s="157"/>
      <c r="G972" s="158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56" t="s">
        <v>7</v>
      </c>
      <c r="AB972" s="157"/>
      <c r="AC972" s="158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56" t="s">
        <v>7</v>
      </c>
      <c r="O974" s="157"/>
      <c r="P974" s="157"/>
      <c r="Q974" s="158"/>
      <c r="R974" s="18">
        <f>SUM(R958:R973)</f>
        <v>0</v>
      </c>
      <c r="S974" s="3"/>
      <c r="V974" s="17"/>
      <c r="X974" s="12"/>
      <c r="Y974" s="10"/>
      <c r="AJ974" s="156" t="s">
        <v>7</v>
      </c>
      <c r="AK974" s="157"/>
      <c r="AL974" s="157"/>
      <c r="AM974" s="158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D984" t="s">
        <v>22</v>
      </c>
      <c r="E984" t="s">
        <v>21</v>
      </c>
      <c r="V984" s="17"/>
      <c r="X984" s="15" t="s">
        <v>18</v>
      </c>
      <c r="Y984" s="16">
        <f>SUM(Y965:Y983)</f>
        <v>0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59" t="s">
        <v>29</v>
      </c>
      <c r="AD998" s="159"/>
      <c r="AE998" s="159"/>
    </row>
    <row r="999" spans="2:41" ht="15" customHeight="1">
      <c r="H999" s="76" t="s">
        <v>28</v>
      </c>
      <c r="I999" s="76"/>
      <c r="J999" s="76"/>
      <c r="V999" s="17"/>
      <c r="AC999" s="159"/>
      <c r="AD999" s="159"/>
      <c r="AE999" s="159"/>
    </row>
    <row r="1000" spans="2:41" ht="15" customHeight="1">
      <c r="H1000" s="76"/>
      <c r="I1000" s="76"/>
      <c r="J1000" s="76"/>
      <c r="V1000" s="17"/>
      <c r="AC1000" s="159"/>
      <c r="AD1000" s="159"/>
      <c r="AE1000" s="159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125</v>
      </c>
      <c r="E1004" s="161" t="s">
        <v>557</v>
      </c>
      <c r="F1004" s="161"/>
      <c r="G1004" s="161"/>
      <c r="H1004" s="161"/>
      <c r="V1004" s="17"/>
      <c r="X1004" s="23" t="s">
        <v>32</v>
      </c>
      <c r="Y1004" s="20">
        <f>IF(B1004="PAGADO",0,C1009)</f>
        <v>125</v>
      </c>
      <c r="AA1004" s="161" t="s">
        <v>20</v>
      </c>
      <c r="AB1004" s="161"/>
      <c r="AC1004" s="161"/>
      <c r="AD1004" s="161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125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125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125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125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62" t="str">
        <f>IF(C1009&lt;0,"NO PAGAR","COBRAR")</f>
        <v>COBRAR</v>
      </c>
      <c r="C1010" s="16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62" t="str">
        <f>IF(Y1009&lt;0,"NO PAGAR","COBRAR")</f>
        <v>COBRAR</v>
      </c>
      <c r="Y1010" s="16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54" t="s">
        <v>9</v>
      </c>
      <c r="C1011" s="155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54" t="s">
        <v>9</v>
      </c>
      <c r="Y1011" s="155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 t="b">
        <f>IF(Y956&lt;=0,Y956*-1)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 FAVOR'</v>
      </c>
      <c r="Y1012" s="10" t="b">
        <f>IF(C1009&lt;=0,C1009*-1)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56" t="s">
        <v>7</v>
      </c>
      <c r="F1020" s="157"/>
      <c r="G1020" s="158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56" t="s">
        <v>7</v>
      </c>
      <c r="AB1020" s="157"/>
      <c r="AC1020" s="158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56" t="s">
        <v>7</v>
      </c>
      <c r="O1022" s="157"/>
      <c r="P1022" s="157"/>
      <c r="Q1022" s="158"/>
      <c r="R1022" s="18">
        <f>SUM(R1006:R1021)</f>
        <v>0</v>
      </c>
      <c r="S1022" s="3"/>
      <c r="V1022" s="17"/>
      <c r="X1022" s="12"/>
      <c r="Y1022" s="10"/>
      <c r="AJ1022" s="156" t="s">
        <v>7</v>
      </c>
      <c r="AK1022" s="157"/>
      <c r="AL1022" s="157"/>
      <c r="AM1022" s="158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0</v>
      </c>
      <c r="V1031" s="17"/>
      <c r="X1031" s="15" t="s">
        <v>18</v>
      </c>
      <c r="Y1031" s="16">
        <f>SUM(Y1012:Y1030)</f>
        <v>0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 ht="15" customHeight="1">
      <c r="H1044" s="76" t="s">
        <v>30</v>
      </c>
      <c r="I1044" s="76"/>
      <c r="J1044" s="76"/>
      <c r="V1044" s="17"/>
      <c r="AA1044" s="160" t="s">
        <v>31</v>
      </c>
      <c r="AB1044" s="160"/>
      <c r="AC1044" s="160"/>
    </row>
    <row r="1045" spans="1:43" ht="15" customHeight="1">
      <c r="H1045" s="76"/>
      <c r="I1045" s="76"/>
      <c r="J1045" s="76"/>
      <c r="V1045" s="17"/>
      <c r="AA1045" s="160"/>
      <c r="AB1045" s="160"/>
      <c r="AC1045" s="160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125</v>
      </c>
      <c r="E1049" s="161" t="s">
        <v>557</v>
      </c>
      <c r="F1049" s="161"/>
      <c r="G1049" s="161"/>
      <c r="H1049" s="161"/>
      <c r="V1049" s="17"/>
      <c r="X1049" s="23" t="s">
        <v>32</v>
      </c>
      <c r="Y1049" s="20">
        <f>IF(B1849="PAGADO",0,C1054)</f>
        <v>125</v>
      </c>
      <c r="AA1049" s="161" t="s">
        <v>20</v>
      </c>
      <c r="AB1049" s="161"/>
      <c r="AC1049" s="161"/>
      <c r="AD1049" s="161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125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125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125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125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63" t="str">
        <f>IF(Y1054&lt;0,"NO PAGAR","COBRAR'")</f>
        <v>COBRAR'</v>
      </c>
      <c r="Y1055" s="163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63" t="str">
        <f>IF(C1054&lt;0,"NO PAGAR","COBRAR'")</f>
        <v>COBRAR'</v>
      </c>
      <c r="C1056" s="163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54" t="s">
        <v>9</v>
      </c>
      <c r="C1057" s="155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54" t="s">
        <v>9</v>
      </c>
      <c r="Y1057" s="155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 FAVOR '</v>
      </c>
      <c r="C1058" s="10" t="b">
        <f>IF(Y1009&lt;=0,Y1009*-1)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 FAVOR'</v>
      </c>
      <c r="Y1058" s="10" t="b">
        <f>IF(C1054&lt;=0,C1054*-1)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56" t="s">
        <v>7</v>
      </c>
      <c r="F1065" s="157"/>
      <c r="G1065" s="158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56" t="s">
        <v>7</v>
      </c>
      <c r="AB1065" s="157"/>
      <c r="AC1065" s="158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56" t="s">
        <v>7</v>
      </c>
      <c r="O1067" s="157"/>
      <c r="P1067" s="157"/>
      <c r="Q1067" s="158"/>
      <c r="R1067" s="18">
        <f>SUM(R1051:R1066)</f>
        <v>0</v>
      </c>
      <c r="S1067" s="3"/>
      <c r="V1067" s="17"/>
      <c r="X1067" s="12"/>
      <c r="Y1067" s="10"/>
      <c r="AJ1067" s="156" t="s">
        <v>7</v>
      </c>
      <c r="AK1067" s="157"/>
      <c r="AL1067" s="157"/>
      <c r="AM1067" s="158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0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0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8:B630"/>
    <mergeCell ref="B449:B451"/>
    <mergeCell ref="F449:H451"/>
    <mergeCell ref="X449:X451"/>
    <mergeCell ref="N470:Q470"/>
    <mergeCell ref="B590:C590"/>
    <mergeCell ref="B591:C591"/>
    <mergeCell ref="X591:Y591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8:AC579"/>
    <mergeCell ref="AA583:AD583"/>
    <mergeCell ref="E583:H583"/>
    <mergeCell ref="AJ649:AM649"/>
    <mergeCell ref="E647:G647"/>
    <mergeCell ref="AA554:AC554"/>
    <mergeCell ref="N556:Q556"/>
    <mergeCell ref="E631:H631"/>
    <mergeCell ref="B637:C637"/>
    <mergeCell ref="X637:Y637"/>
    <mergeCell ref="B638:C638"/>
    <mergeCell ref="X638:Y638"/>
    <mergeCell ref="AA647:AC647"/>
    <mergeCell ref="AC625:AE627"/>
    <mergeCell ref="AA631:AD631"/>
    <mergeCell ref="AJ556:AM556"/>
    <mergeCell ref="E554:G554"/>
    <mergeCell ref="F580:H582"/>
    <mergeCell ref="B580:B582"/>
    <mergeCell ref="AA599:AC599"/>
    <mergeCell ref="N601:Q601"/>
    <mergeCell ref="AJ601:AM601"/>
    <mergeCell ref="E599:G599"/>
    <mergeCell ref="X589:Y589"/>
    <mergeCell ref="X682:Y682"/>
    <mergeCell ref="B684:C684"/>
    <mergeCell ref="X684:Y684"/>
    <mergeCell ref="AA692:AC692"/>
    <mergeCell ref="N694:Q694"/>
    <mergeCell ref="B682:C683"/>
    <mergeCell ref="F628:H630"/>
    <mergeCell ref="N649:Q649"/>
    <mergeCell ref="F721:H723"/>
    <mergeCell ref="B721:B723"/>
    <mergeCell ref="AA671:AC672"/>
    <mergeCell ref="AA676:AD676"/>
    <mergeCell ref="E676:H676"/>
    <mergeCell ref="F673:H675"/>
    <mergeCell ref="B673:B675"/>
    <mergeCell ref="AJ742:AM742"/>
    <mergeCell ref="E740:G740"/>
    <mergeCell ref="AJ694:AM694"/>
    <mergeCell ref="E692:G692"/>
    <mergeCell ref="AC718:AE720"/>
    <mergeCell ref="AA724:AD724"/>
    <mergeCell ref="E724:H724"/>
    <mergeCell ref="B730:C730"/>
    <mergeCell ref="X730:Y730"/>
    <mergeCell ref="AA764:AC765"/>
    <mergeCell ref="AA769:AD769"/>
    <mergeCell ref="E769:H769"/>
    <mergeCell ref="X775:Y775"/>
    <mergeCell ref="B776:C776"/>
    <mergeCell ref="B777:C777"/>
    <mergeCell ref="X777:Y777"/>
    <mergeCell ref="B731:C731"/>
    <mergeCell ref="X731:Y731"/>
    <mergeCell ref="AA740:AC740"/>
    <mergeCell ref="N742:Q742"/>
    <mergeCell ref="E817:H817"/>
    <mergeCell ref="B823:C823"/>
    <mergeCell ref="X823:Y823"/>
    <mergeCell ref="B824:C824"/>
    <mergeCell ref="X824:Y824"/>
    <mergeCell ref="AA833:AC833"/>
    <mergeCell ref="AA785:AC785"/>
    <mergeCell ref="N787:Q787"/>
    <mergeCell ref="AJ787:AM787"/>
    <mergeCell ref="E785:G785"/>
    <mergeCell ref="AC811:AE813"/>
    <mergeCell ref="AA817:AD817"/>
    <mergeCell ref="X868:Y868"/>
    <mergeCell ref="B869:C869"/>
    <mergeCell ref="B870:C870"/>
    <mergeCell ref="X870:Y870"/>
    <mergeCell ref="AA878:AC878"/>
    <mergeCell ref="N880:Q880"/>
    <mergeCell ref="N835:Q835"/>
    <mergeCell ref="AJ835:AM835"/>
    <mergeCell ref="E833:G833"/>
    <mergeCell ref="AA857:AC858"/>
    <mergeCell ref="AA862:AD862"/>
    <mergeCell ref="E862:H862"/>
    <mergeCell ref="AJ929:AM929"/>
    <mergeCell ref="E927:G927"/>
    <mergeCell ref="AJ880:AM880"/>
    <mergeCell ref="E878:G878"/>
    <mergeCell ref="AC905:AE907"/>
    <mergeCell ref="AA911:AD911"/>
    <mergeCell ref="E911:H911"/>
    <mergeCell ref="B917:C917"/>
    <mergeCell ref="X917:Y917"/>
    <mergeCell ref="AA951:AC952"/>
    <mergeCell ref="AA956:AD956"/>
    <mergeCell ref="E956:H956"/>
    <mergeCell ref="X962:Y962"/>
    <mergeCell ref="B963:C963"/>
    <mergeCell ref="B964:C964"/>
    <mergeCell ref="X964:Y964"/>
    <mergeCell ref="B918:C918"/>
    <mergeCell ref="X918:Y918"/>
    <mergeCell ref="AA927:AC927"/>
    <mergeCell ref="N929:Q929"/>
    <mergeCell ref="E1004:H1004"/>
    <mergeCell ref="B1010:C1010"/>
    <mergeCell ref="X1010:Y1010"/>
    <mergeCell ref="B1011:C1011"/>
    <mergeCell ref="X1011:Y1011"/>
    <mergeCell ref="AA1020:AC1020"/>
    <mergeCell ref="AA972:AC972"/>
    <mergeCell ref="N974:Q974"/>
    <mergeCell ref="AJ974:AM974"/>
    <mergeCell ref="E972:G972"/>
    <mergeCell ref="AC998:AE1000"/>
    <mergeCell ref="AA1004:AD1004"/>
    <mergeCell ref="AJ1022:AM1022"/>
    <mergeCell ref="E1020:G1020"/>
    <mergeCell ref="AJ1067:AM1067"/>
    <mergeCell ref="E1065:G1065"/>
    <mergeCell ref="X1055:Y1055"/>
    <mergeCell ref="B1056:C1056"/>
    <mergeCell ref="B1057:C1057"/>
    <mergeCell ref="X1057:Y1057"/>
    <mergeCell ref="AA1065:AC1065"/>
    <mergeCell ref="N1067:Q1067"/>
    <mergeCell ref="N1022:Q1022"/>
    <mergeCell ref="AA1044:AC1045"/>
    <mergeCell ref="AA1049:AD1049"/>
    <mergeCell ref="E1049:H104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4"/>
  <sheetViews>
    <sheetView topLeftCell="T458" zoomScale="78" zoomScaleNormal="78" workbookViewId="0">
      <selection activeCell="AA465" sqref="AA465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1" t="s">
        <v>83</v>
      </c>
      <c r="F8" s="161"/>
      <c r="G8" s="161"/>
      <c r="H8" s="161"/>
      <c r="V8" s="17"/>
      <c r="X8" s="23" t="s">
        <v>130</v>
      </c>
      <c r="Y8" s="20">
        <f>IF(B8="PAGADO",0,C13)</f>
        <v>0</v>
      </c>
      <c r="AA8" s="161" t="s">
        <v>20</v>
      </c>
      <c r="AB8" s="161"/>
      <c r="AC8" s="161"/>
      <c r="AD8" s="161"/>
      <c r="AK8" s="171" t="s">
        <v>10</v>
      </c>
      <c r="AL8" s="171"/>
      <c r="AM8" s="171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6" t="s">
        <v>7</v>
      </c>
      <c r="AB24" s="157"/>
      <c r="AC24" s="158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102.65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1" t="s">
        <v>197</v>
      </c>
      <c r="F53" s="161"/>
      <c r="G53" s="161"/>
      <c r="H53" s="161"/>
      <c r="V53" s="17"/>
      <c r="X53" s="23" t="s">
        <v>82</v>
      </c>
      <c r="Y53" s="20">
        <f>IF(B53="PAGADO",0,C58)</f>
        <v>0</v>
      </c>
      <c r="AA53" s="161" t="s">
        <v>83</v>
      </c>
      <c r="AB53" s="161"/>
      <c r="AC53" s="161"/>
      <c r="AD53" s="161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9" t="s">
        <v>29</v>
      </c>
      <c r="AD96" s="159"/>
      <c r="AE96" s="159"/>
    </row>
    <row r="97" spans="2:41">
      <c r="H97" s="160" t="s">
        <v>28</v>
      </c>
      <c r="I97" s="160"/>
      <c r="J97" s="160"/>
      <c r="V97" s="17"/>
      <c r="AC97" s="159"/>
      <c r="AD97" s="159"/>
      <c r="AE97" s="159"/>
    </row>
    <row r="98" spans="2:41">
      <c r="H98" s="160"/>
      <c r="I98" s="160"/>
      <c r="J98" s="160"/>
      <c r="V98" s="17"/>
      <c r="AC98" s="159"/>
      <c r="AD98" s="159"/>
      <c r="AE98" s="15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61" t="s">
        <v>83</v>
      </c>
      <c r="F102" s="161"/>
      <c r="G102" s="161"/>
      <c r="H102" s="161"/>
      <c r="V102" s="17"/>
      <c r="X102" s="23" t="s">
        <v>32</v>
      </c>
      <c r="Y102" s="20">
        <f>IF(B102="PAGADO",0,C107)</f>
        <v>0</v>
      </c>
      <c r="AA102" s="161" t="s">
        <v>20</v>
      </c>
      <c r="AB102" s="161"/>
      <c r="AC102" s="161"/>
      <c r="AD102" s="161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62" t="str">
        <f>IF(C107&lt;0,"NO PAGAR","COBRAR")</f>
        <v>COBRAR</v>
      </c>
      <c r="C108" s="162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62" t="str">
        <f>IF(Y107&lt;0,"NO PAGAR","COBRAR")</f>
        <v>NO PAGAR</v>
      </c>
      <c r="Y108" s="16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4" t="s">
        <v>9</v>
      </c>
      <c r="C109" s="155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4" t="s">
        <v>9</v>
      </c>
      <c r="Y109" s="15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6" t="s">
        <v>7</v>
      </c>
      <c r="F118" s="157"/>
      <c r="G118" s="158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6" t="s">
        <v>7</v>
      </c>
      <c r="AB118" s="157"/>
      <c r="AC118" s="158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6" t="s">
        <v>7</v>
      </c>
      <c r="O120" s="157"/>
      <c r="P120" s="157"/>
      <c r="Q120" s="158"/>
      <c r="R120" s="18">
        <f>SUM(R104:R119)</f>
        <v>0</v>
      </c>
      <c r="S120" s="3"/>
      <c r="V120" s="17"/>
      <c r="X120" s="12"/>
      <c r="Y120" s="10"/>
      <c r="AJ120" s="156" t="s">
        <v>7</v>
      </c>
      <c r="AK120" s="157"/>
      <c r="AL120" s="157"/>
      <c r="AM120" s="158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60" t="s">
        <v>30</v>
      </c>
      <c r="I128" s="160"/>
      <c r="J128" s="160"/>
      <c r="V128" s="17"/>
      <c r="AA128" s="160" t="s">
        <v>31</v>
      </c>
      <c r="AB128" s="160"/>
      <c r="AC128" s="160"/>
    </row>
    <row r="129" spans="2:41">
      <c r="H129" s="160"/>
      <c r="I129" s="160"/>
      <c r="J129" s="160"/>
      <c r="V129" s="17"/>
      <c r="AA129" s="160"/>
      <c r="AB129" s="160"/>
      <c r="AC129" s="160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61" t="s">
        <v>20</v>
      </c>
      <c r="F133" s="161"/>
      <c r="G133" s="161"/>
      <c r="H133" s="161"/>
      <c r="V133" s="17"/>
      <c r="X133" s="23" t="s">
        <v>32</v>
      </c>
      <c r="Y133" s="20">
        <f>IF(B133="PAGADO",0,C138)</f>
        <v>0</v>
      </c>
      <c r="AA133" s="161" t="s">
        <v>20</v>
      </c>
      <c r="AB133" s="161"/>
      <c r="AC133" s="161"/>
      <c r="AD133" s="161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63" t="str">
        <f>IF(Y138&lt;0,"NO PAGAR","COBRAR'")</f>
        <v>COBRAR'</v>
      </c>
      <c r="Y139" s="163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63" t="str">
        <f>IF(C138&lt;0,"NO PAGAR","COBRAR'")</f>
        <v>COBRAR'</v>
      </c>
      <c r="C140" s="163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4" t="s">
        <v>9</v>
      </c>
      <c r="C141" s="15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4" t="s">
        <v>9</v>
      </c>
      <c r="Y141" s="155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6" t="s">
        <v>7</v>
      </c>
      <c r="F149" s="157"/>
      <c r="G149" s="158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6" t="s">
        <v>7</v>
      </c>
      <c r="AB149" s="157"/>
      <c r="AC149" s="158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6" t="s">
        <v>7</v>
      </c>
      <c r="O151" s="157"/>
      <c r="P151" s="157"/>
      <c r="Q151" s="158"/>
      <c r="R151" s="18">
        <f>SUM(R135:R150)</f>
        <v>0</v>
      </c>
      <c r="S151" s="3"/>
      <c r="V151" s="17"/>
      <c r="X151" s="12"/>
      <c r="Y151" s="10"/>
      <c r="AJ151" s="156" t="s">
        <v>7</v>
      </c>
      <c r="AK151" s="157"/>
      <c r="AL151" s="157"/>
      <c r="AM151" s="158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9" t="s">
        <v>29</v>
      </c>
      <c r="AD167" s="159"/>
      <c r="AE167" s="159"/>
    </row>
    <row r="168" spans="2:41">
      <c r="H168" s="160" t="s">
        <v>28</v>
      </c>
      <c r="I168" s="160"/>
      <c r="J168" s="160"/>
      <c r="V168" s="17"/>
      <c r="AC168" s="159"/>
      <c r="AD168" s="159"/>
      <c r="AE168" s="159"/>
    </row>
    <row r="169" spans="2:41">
      <c r="H169" s="160"/>
      <c r="I169" s="160"/>
      <c r="J169" s="160"/>
      <c r="V169" s="17"/>
      <c r="AC169" s="159"/>
      <c r="AD169" s="159"/>
      <c r="AE169" s="15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61" t="s">
        <v>20</v>
      </c>
      <c r="F173" s="161"/>
      <c r="G173" s="161"/>
      <c r="H173" s="161"/>
      <c r="V173" s="17"/>
      <c r="X173" s="23" t="s">
        <v>32</v>
      </c>
      <c r="Y173" s="20">
        <f>IF(B172="PAGADO",0,C177)</f>
        <v>76.029999999999973</v>
      </c>
      <c r="AA173" s="161" t="s">
        <v>437</v>
      </c>
      <c r="AB173" s="161"/>
      <c r="AC173" s="161"/>
      <c r="AD173" s="161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62" t="str">
        <f>IF(C177&lt;0,"NO PAGAR","COBRAR")</f>
        <v>COBRAR</v>
      </c>
      <c r="C178" s="162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4" t="s">
        <v>9</v>
      </c>
      <c r="C179" s="15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62" t="str">
        <f>IF(Y178&lt;0,"NO PAGAR","COBRAR")</f>
        <v>NO PAGAR</v>
      </c>
      <c r="Y179" s="162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4" t="s">
        <v>9</v>
      </c>
      <c r="Y180" s="15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6" t="s">
        <v>7</v>
      </c>
      <c r="F189" s="157"/>
      <c r="G189" s="158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6" t="s">
        <v>7</v>
      </c>
      <c r="AB189" s="157"/>
      <c r="AC189" s="158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6" t="s">
        <v>7</v>
      </c>
      <c r="O191" s="157"/>
      <c r="P191" s="157"/>
      <c r="Q191" s="158"/>
      <c r="R191" s="18">
        <f>SUM(R175:R190)</f>
        <v>0</v>
      </c>
      <c r="S191" s="3"/>
      <c r="V191" s="17"/>
      <c r="X191" s="12"/>
      <c r="Y191" s="10"/>
      <c r="AJ191" s="156" t="s">
        <v>7</v>
      </c>
      <c r="AK191" s="157"/>
      <c r="AL191" s="157"/>
      <c r="AM191" s="158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60" t="s">
        <v>30</v>
      </c>
      <c r="I213" s="160"/>
      <c r="J213" s="160"/>
      <c r="V213" s="17"/>
      <c r="AA213" s="160" t="s">
        <v>31</v>
      </c>
      <c r="AB213" s="160"/>
      <c r="AC213" s="160"/>
    </row>
    <row r="214" spans="1:43">
      <c r="H214" s="160"/>
      <c r="I214" s="160"/>
      <c r="J214" s="160"/>
      <c r="V214" s="17"/>
      <c r="AA214" s="160"/>
      <c r="AB214" s="160"/>
      <c r="AC214" s="160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61" t="s">
        <v>497</v>
      </c>
      <c r="F218" s="161"/>
      <c r="G218" s="161"/>
      <c r="H218" s="161"/>
      <c r="V218" s="17"/>
      <c r="X218" s="23" t="s">
        <v>32</v>
      </c>
      <c r="Y218" s="20">
        <f>IF(B239="PAGADO",0,C222)</f>
        <v>293.27999999999997</v>
      </c>
      <c r="AA218" s="161" t="s">
        <v>534</v>
      </c>
      <c r="AB218" s="161"/>
      <c r="AC218" s="161"/>
      <c r="AD218" s="161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63" t="str">
        <f>IF(C222&lt;0,"NO PAGAR","COBRAR'")</f>
        <v>COBRAR'</v>
      </c>
      <c r="C224" s="163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63" t="str">
        <f>IF(Y223&lt;0,"NO PAGAR","COBRAR'")</f>
        <v>NO PAGAR</v>
      </c>
      <c r="Y224" s="163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4" t="s">
        <v>9</v>
      </c>
      <c r="C225" s="155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4" t="s">
        <v>9</v>
      </c>
      <c r="Y226" s="155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6" t="s">
        <v>7</v>
      </c>
      <c r="F234" s="157"/>
      <c r="G234" s="158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6" t="s">
        <v>7</v>
      </c>
      <c r="AB234" s="157"/>
      <c r="AC234" s="158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6" t="s">
        <v>7</v>
      </c>
      <c r="O236" s="157"/>
      <c r="P236" s="157"/>
      <c r="Q236" s="158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6" t="s">
        <v>7</v>
      </c>
      <c r="AK236" s="157"/>
      <c r="AL236" s="157"/>
      <c r="AM236" s="158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9" t="s">
        <v>29</v>
      </c>
      <c r="AD259" s="159"/>
      <c r="AE259" s="159"/>
    </row>
    <row r="260" spans="2:41">
      <c r="H260" s="160" t="s">
        <v>28</v>
      </c>
      <c r="I260" s="160"/>
      <c r="J260" s="160"/>
      <c r="V260" s="17"/>
      <c r="AC260" s="159"/>
      <c r="AD260" s="159"/>
      <c r="AE260" s="159"/>
    </row>
    <row r="261" spans="2:41">
      <c r="H261" s="160"/>
      <c r="I261" s="160"/>
      <c r="J261" s="160"/>
      <c r="V261" s="17"/>
      <c r="AC261" s="159"/>
      <c r="AD261" s="159"/>
      <c r="AE261" s="15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61" t="s">
        <v>594</v>
      </c>
      <c r="F265" s="161"/>
      <c r="G265" s="161"/>
      <c r="H265" s="161"/>
      <c r="V265" s="17"/>
      <c r="X265" s="23" t="s">
        <v>32</v>
      </c>
      <c r="Y265" s="20">
        <f>IF(B264="PAGADO",0,C269)</f>
        <v>205.25000000000011</v>
      </c>
      <c r="AA265" s="161" t="s">
        <v>437</v>
      </c>
      <c r="AB265" s="161"/>
      <c r="AC265" s="161"/>
      <c r="AD265" s="161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62" t="str">
        <f>IF(C269&lt;0,"NO PAGAR","COBRAR")</f>
        <v>COBRAR</v>
      </c>
      <c r="C270" s="162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4" t="s">
        <v>9</v>
      </c>
      <c r="C271" s="15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62" t="str">
        <f>IF(Y270&lt;0,"NO PAGAR","COBRAR")</f>
        <v>COBRAR</v>
      </c>
      <c r="Y271" s="162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4" t="s">
        <v>9</v>
      </c>
      <c r="Y272" s="15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6" t="s">
        <v>7</v>
      </c>
      <c r="F281" s="157"/>
      <c r="G281" s="158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6" t="s">
        <v>7</v>
      </c>
      <c r="AB281" s="157"/>
      <c r="AC281" s="158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6" t="s">
        <v>7</v>
      </c>
      <c r="O283" s="157"/>
      <c r="P283" s="157"/>
      <c r="Q283" s="158"/>
      <c r="R283" s="18">
        <f>SUM(R267:R282)</f>
        <v>40</v>
      </c>
      <c r="S283" s="3"/>
      <c r="V283" s="17"/>
      <c r="X283" s="12"/>
      <c r="Y283" s="10"/>
      <c r="AJ283" s="156" t="s">
        <v>7</v>
      </c>
      <c r="AK283" s="157"/>
      <c r="AL283" s="157"/>
      <c r="AM283" s="158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60" t="s">
        <v>30</v>
      </c>
      <c r="I305" s="160"/>
      <c r="J305" s="160"/>
      <c r="V305" s="17"/>
      <c r="AA305" s="160" t="s">
        <v>31</v>
      </c>
      <c r="AB305" s="160"/>
      <c r="AC305" s="160"/>
    </row>
    <row r="306" spans="2:41">
      <c r="H306" s="160"/>
      <c r="I306" s="160"/>
      <c r="J306" s="160"/>
      <c r="V306" s="17"/>
      <c r="AA306" s="160"/>
      <c r="AB306" s="160"/>
      <c r="AC306" s="160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61" t="s">
        <v>437</v>
      </c>
      <c r="F310" s="161"/>
      <c r="G310" s="161"/>
      <c r="H310" s="161"/>
      <c r="V310" s="17"/>
      <c r="X310" s="23" t="s">
        <v>32</v>
      </c>
      <c r="Y310" s="20">
        <f>IF(B1044="PAGADO",0,C315)</f>
        <v>-647.71</v>
      </c>
      <c r="AA310" s="161" t="s">
        <v>704</v>
      </c>
      <c r="AB310" s="161"/>
      <c r="AC310" s="161"/>
      <c r="AD310" s="161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63" t="str">
        <f>IF(Y315&lt;0,"NO PAGAR","COBRAR'")</f>
        <v>NO PAGAR</v>
      </c>
      <c r="Y316" s="163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3" t="str">
        <f>IF(C315&lt;0,"NO PAGAR","COBRAR'")</f>
        <v>NO PAGAR</v>
      </c>
      <c r="C317" s="163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4" t="s">
        <v>9</v>
      </c>
      <c r="C318" s="155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4" t="s">
        <v>9</v>
      </c>
      <c r="Y318" s="155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6" t="s">
        <v>7</v>
      </c>
      <c r="F326" s="157"/>
      <c r="G326" s="158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6" t="s">
        <v>7</v>
      </c>
      <c r="AB326" s="157"/>
      <c r="AC326" s="158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6" t="s">
        <v>7</v>
      </c>
      <c r="O328" s="157"/>
      <c r="P328" s="157"/>
      <c r="Q328" s="158"/>
      <c r="R328" s="18">
        <f>SUM(R312:R327)</f>
        <v>2600</v>
      </c>
      <c r="S328" s="3"/>
      <c r="V328" s="17"/>
      <c r="X328" s="12"/>
      <c r="Y328" s="10"/>
      <c r="AJ328" s="156" t="s">
        <v>7</v>
      </c>
      <c r="AK328" s="157"/>
      <c r="AL328" s="157"/>
      <c r="AM328" s="158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60" t="s">
        <v>28</v>
      </c>
      <c r="I345" s="160"/>
      <c r="J345" s="160"/>
      <c r="V345" s="17"/>
    </row>
    <row r="346" spans="2:41">
      <c r="H346" s="160"/>
      <c r="I346" s="160"/>
      <c r="J346" s="160"/>
      <c r="V346" s="17"/>
    </row>
    <row r="347" spans="2:41">
      <c r="V347" s="17"/>
      <c r="X347" s="172" t="s">
        <v>64</v>
      </c>
      <c r="AB347" s="166" t="s">
        <v>29</v>
      </c>
      <c r="AC347" s="166"/>
      <c r="AD347" s="166"/>
    </row>
    <row r="348" spans="2:41">
      <c r="V348" s="17"/>
      <c r="X348" s="172"/>
      <c r="AB348" s="166"/>
      <c r="AC348" s="166"/>
      <c r="AD348" s="166"/>
    </row>
    <row r="349" spans="2:41" ht="23.25">
      <c r="B349" s="22" t="s">
        <v>64</v>
      </c>
      <c r="V349" s="17"/>
      <c r="X349" s="172"/>
      <c r="AB349" s="166"/>
      <c r="AC349" s="166"/>
      <c r="AD349" s="166"/>
    </row>
    <row r="350" spans="2:41" ht="23.25">
      <c r="B350" s="23" t="s">
        <v>32</v>
      </c>
      <c r="C350" s="20">
        <f>IF(X310="PAGADO",0,Y315)</f>
        <v>-785.77</v>
      </c>
      <c r="E350" s="161" t="s">
        <v>437</v>
      </c>
      <c r="F350" s="161"/>
      <c r="G350" s="161"/>
      <c r="H350" s="161"/>
      <c r="V350" s="17"/>
      <c r="X350" s="23" t="s">
        <v>32</v>
      </c>
      <c r="Y350" s="20">
        <f>IF(B350="PAGADO",0,C355)</f>
        <v>-215.76999999999998</v>
      </c>
      <c r="AA350" s="161" t="s">
        <v>704</v>
      </c>
      <c r="AB350" s="161"/>
      <c r="AC350" s="161"/>
      <c r="AD350" s="161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62" t="str">
        <f>IF(C355&lt;0,"NO PAGAR","COBRAR")</f>
        <v>NO PAGAR</v>
      </c>
      <c r="C356" s="162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62" t="str">
        <f>IF(Y355&lt;0,"NO PAGAR","COBRAR")</f>
        <v>COBRAR</v>
      </c>
      <c r="Y356" s="162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4" t="s">
        <v>9</v>
      </c>
      <c r="C357" s="155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4" t="s">
        <v>9</v>
      </c>
      <c r="Y357" s="155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6" t="s">
        <v>7</v>
      </c>
      <c r="AK361" s="157"/>
      <c r="AL361" s="157"/>
      <c r="AM361" s="158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6" t="s">
        <v>7</v>
      </c>
      <c r="F366" s="157"/>
      <c r="G366" s="158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6" t="s">
        <v>7</v>
      </c>
      <c r="AB366" s="157"/>
      <c r="AC366" s="158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6" t="s">
        <v>7</v>
      </c>
      <c r="O368" s="157"/>
      <c r="P368" s="157"/>
      <c r="Q368" s="158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60" t="s">
        <v>30</v>
      </c>
      <c r="I384" s="160"/>
      <c r="J384" s="160"/>
      <c r="V384" s="17"/>
      <c r="AA384" s="160" t="s">
        <v>31</v>
      </c>
      <c r="AB384" s="160"/>
      <c r="AC384" s="160"/>
    </row>
    <row r="385" spans="2:41">
      <c r="H385" s="160"/>
      <c r="I385" s="160"/>
      <c r="J385" s="160"/>
      <c r="V385" s="17"/>
      <c r="AA385" s="160"/>
      <c r="AB385" s="160"/>
      <c r="AC385" s="160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61" t="s">
        <v>782</v>
      </c>
      <c r="F389" s="161"/>
      <c r="G389" s="161"/>
      <c r="H389" s="161"/>
      <c r="V389" s="17"/>
      <c r="X389" s="23" t="s">
        <v>32</v>
      </c>
      <c r="Y389" s="20">
        <f>IF(B1137="PAGADO",0,C394)</f>
        <v>-132.38000000000011</v>
      </c>
      <c r="AA389" s="161" t="s">
        <v>846</v>
      </c>
      <c r="AB389" s="161"/>
      <c r="AC389" s="161"/>
      <c r="AD389" s="161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63" t="str">
        <f>IF(Y394&lt;0,"NO PAGAR","COBRAR'")</f>
        <v>COBRAR'</v>
      </c>
      <c r="Y395" s="163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63" t="str">
        <f>IF(C394&lt;0,"NO PAGAR","COBRAR'")</f>
        <v>NO PAGAR</v>
      </c>
      <c r="C396" s="163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4" t="s">
        <v>9</v>
      </c>
      <c r="C397" s="155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4" t="s">
        <v>9</v>
      </c>
      <c r="Y397" s="15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6" t="s">
        <v>7</v>
      </c>
      <c r="AK399" s="157"/>
      <c r="AL399" s="157"/>
      <c r="AM399" s="158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6" t="s">
        <v>7</v>
      </c>
      <c r="F405" s="157"/>
      <c r="G405" s="158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6" t="s">
        <v>7</v>
      </c>
      <c r="AB405" s="157"/>
      <c r="AC405" s="158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6" t="s">
        <v>7</v>
      </c>
      <c r="O407" s="157"/>
      <c r="P407" s="157"/>
      <c r="Q407" s="158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60" t="s">
        <v>28</v>
      </c>
      <c r="I419" s="160"/>
      <c r="J419" s="160"/>
      <c r="V419" s="17"/>
      <c r="AC419" s="24"/>
      <c r="AD419" s="24"/>
      <c r="AE419" s="24"/>
    </row>
    <row r="420" spans="2:41" ht="15" customHeight="1">
      <c r="H420" s="160"/>
      <c r="I420" s="160"/>
      <c r="J420" s="160"/>
      <c r="V420" s="17"/>
      <c r="AC420" s="24"/>
      <c r="AD420" s="24"/>
      <c r="AE420" s="24"/>
    </row>
    <row r="421" spans="2:41" ht="23.25">
      <c r="V421" s="17"/>
      <c r="AB421" s="159" t="s">
        <v>29</v>
      </c>
      <c r="AC421" s="15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61" t="s">
        <v>782</v>
      </c>
      <c r="F424" s="161"/>
      <c r="G424" s="161"/>
      <c r="H424" s="161"/>
      <c r="V424" s="17"/>
      <c r="X424" s="23" t="s">
        <v>32</v>
      </c>
      <c r="Y424" s="20">
        <f>IF(B424="PAGADO",0,C429)</f>
        <v>233.90999999999997</v>
      </c>
      <c r="AA424" s="161" t="s">
        <v>437</v>
      </c>
      <c r="AB424" s="161"/>
      <c r="AC424" s="161"/>
      <c r="AD424" s="161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62" t="str">
        <f>IF(C429&lt;0,"NO PAGAR","COBRAR")</f>
        <v>COBRAR</v>
      </c>
      <c r="C430" s="162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62" t="str">
        <f>IF(Y429&lt;0,"NO PAGAR","COBRAR")</f>
        <v>COBRAR</v>
      </c>
      <c r="Y430" s="162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4" t="s">
        <v>9</v>
      </c>
      <c r="C431" s="155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4" t="s">
        <v>9</v>
      </c>
      <c r="Y431" s="155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6" t="s">
        <v>7</v>
      </c>
      <c r="AK439" s="157"/>
      <c r="AL439" s="157"/>
      <c r="AM439" s="158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6" t="s">
        <v>7</v>
      </c>
      <c r="F440" s="157"/>
      <c r="G440" s="158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6" t="s">
        <v>7</v>
      </c>
      <c r="AB440" s="157"/>
      <c r="AC440" s="158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6" t="s">
        <v>7</v>
      </c>
      <c r="O442" s="157"/>
      <c r="P442" s="157"/>
      <c r="Q442" s="158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60" t="s">
        <v>30</v>
      </c>
      <c r="I459" s="160"/>
      <c r="J459" s="160"/>
      <c r="V459" s="17"/>
      <c r="AA459" s="160" t="s">
        <v>31</v>
      </c>
      <c r="AB459" s="160"/>
      <c r="AC459" s="160"/>
    </row>
    <row r="460" spans="1:43">
      <c r="H460" s="160"/>
      <c r="I460" s="160"/>
      <c r="J460" s="160"/>
      <c r="V460" s="17"/>
      <c r="AA460" s="160"/>
      <c r="AB460" s="160"/>
      <c r="AC460" s="160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61" t="s">
        <v>782</v>
      </c>
      <c r="F464" s="161"/>
      <c r="G464" s="161"/>
      <c r="H464" s="161"/>
      <c r="V464" s="17"/>
      <c r="X464" s="23" t="s">
        <v>32</v>
      </c>
      <c r="Y464" s="20">
        <f>IF(B464="PAGADO",0,C469)</f>
        <v>0</v>
      </c>
      <c r="AA464" s="161" t="s">
        <v>437</v>
      </c>
      <c r="AB464" s="161"/>
      <c r="AC464" s="161"/>
      <c r="AD464" s="161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936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381</v>
      </c>
      <c r="AC466" s="3" t="s">
        <v>975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140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63" t="str">
        <f>IF(Y469&lt;0,"NO PAGAR","COBRAR'")</f>
        <v>COBRAR'</v>
      </c>
      <c r="Y470" s="163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63" t="str">
        <f>IF(C469&lt;0,"NO PAGAR","COBRAR'")</f>
        <v>COBRAR'</v>
      </c>
      <c r="C471" s="163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4" t="s">
        <v>9</v>
      </c>
      <c r="C472" s="155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54" t="s">
        <v>9</v>
      </c>
      <c r="Y472" s="155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498</v>
      </c>
      <c r="G475" s="3" t="s">
        <v>958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963</v>
      </c>
      <c r="C480" s="10">
        <v>48.66</v>
      </c>
      <c r="E480" s="156" t="s">
        <v>7</v>
      </c>
      <c r="F480" s="157"/>
      <c r="G480" s="158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6" t="s">
        <v>7</v>
      </c>
      <c r="AB480" s="157"/>
      <c r="AC480" s="158"/>
      <c r="AD480" s="5">
        <f>SUM(AD466:AD479)</f>
        <v>140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6" t="s">
        <v>7</v>
      </c>
      <c r="O482" s="157"/>
      <c r="P482" s="157"/>
      <c r="Q482" s="158"/>
      <c r="R482" s="18">
        <f>SUM(R466:R481)</f>
        <v>25</v>
      </c>
      <c r="S482" s="3"/>
      <c r="V482" s="17"/>
      <c r="X482" s="12"/>
      <c r="Y482" s="10"/>
      <c r="AJ482" s="156" t="s">
        <v>7</v>
      </c>
      <c r="AK482" s="157"/>
      <c r="AL482" s="157"/>
      <c r="AM482" s="158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0</v>
      </c>
      <c r="Z486" t="s">
        <v>22</v>
      </c>
      <c r="AA486" t="s">
        <v>21</v>
      </c>
    </row>
    <row r="487" spans="2:41">
      <c r="E487" s="1" t="s">
        <v>19</v>
      </c>
      <c r="V487" s="17"/>
      <c r="AA487" s="1" t="s">
        <v>19</v>
      </c>
    </row>
    <row r="488" spans="2:41">
      <c r="V488" s="17"/>
    </row>
    <row r="489" spans="2:41">
      <c r="V489" s="17"/>
    </row>
    <row r="490" spans="2:41">
      <c r="V490" s="17"/>
    </row>
    <row r="491" spans="2:41">
      <c r="V491" s="17"/>
      <c r="AC491" s="159" t="s">
        <v>29</v>
      </c>
      <c r="AD491" s="159"/>
      <c r="AE491" s="159"/>
    </row>
    <row r="492" spans="2:41">
      <c r="H492" s="160" t="s">
        <v>28</v>
      </c>
      <c r="I492" s="160"/>
      <c r="J492" s="160"/>
      <c r="V492" s="17"/>
      <c r="AC492" s="159"/>
      <c r="AD492" s="159"/>
      <c r="AE492" s="159"/>
    </row>
    <row r="493" spans="2:41">
      <c r="H493" s="160"/>
      <c r="I493" s="160"/>
      <c r="J493" s="160"/>
      <c r="V493" s="17"/>
      <c r="AC493" s="159"/>
      <c r="AD493" s="159"/>
      <c r="AE493" s="159"/>
    </row>
    <row r="494" spans="2:41">
      <c r="V494" s="17"/>
    </row>
    <row r="495" spans="2:41">
      <c r="V495" s="17"/>
    </row>
    <row r="496" spans="2:41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140</v>
      </c>
      <c r="E497" s="161" t="s">
        <v>782</v>
      </c>
      <c r="F497" s="161"/>
      <c r="G497" s="161"/>
      <c r="H497" s="161"/>
      <c r="V497" s="17"/>
      <c r="X497" s="23" t="s">
        <v>32</v>
      </c>
      <c r="Y497" s="20">
        <f>IF(B497="PAGADO",0,C502)</f>
        <v>140</v>
      </c>
      <c r="AA497" s="161" t="s">
        <v>20</v>
      </c>
      <c r="AB497" s="161"/>
      <c r="AC497" s="161"/>
      <c r="AD497" s="161"/>
    </row>
    <row r="498" spans="2:41">
      <c r="B498" s="1" t="s">
        <v>0</v>
      </c>
      <c r="C498" s="19">
        <f>H513</f>
        <v>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Y499" s="2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140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" t="s">
        <v>24</v>
      </c>
      <c r="Y500" s="19">
        <f>IF(Y497&gt;0,Y497+Y498,Y498)</f>
        <v>140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C524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Y524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140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140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>
      <c r="B503" s="162" t="str">
        <f>IF(C502&lt;0,"NO PAGAR","COBRAR")</f>
        <v>COBRAR</v>
      </c>
      <c r="C503" s="162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62" t="str">
        <f>IF(Y502&lt;0,"NO PAGAR","COBRAR")</f>
        <v>COBRAR</v>
      </c>
      <c r="Y503" s="162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54" t="s">
        <v>9</v>
      </c>
      <c r="C504" s="155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54" t="s">
        <v>9</v>
      </c>
      <c r="Y504" s="155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IF(C538&lt;0,"SALDO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 FAVOR'</v>
      </c>
      <c r="Y505" s="10" t="b">
        <f>IF(C502&lt;=0,C502*-1)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14</v>
      </c>
      <c r="C510" s="1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17</v>
      </c>
      <c r="C513" s="10"/>
      <c r="E513" s="156" t="s">
        <v>7</v>
      </c>
      <c r="F513" s="157"/>
      <c r="G513" s="158"/>
      <c r="H513" s="5">
        <f>SUM(H499:H512)</f>
        <v>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56" t="s">
        <v>7</v>
      </c>
      <c r="AB513" s="157"/>
      <c r="AC513" s="158"/>
      <c r="AD513" s="5">
        <f>SUM(AD499:AD512)</f>
        <v>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>
      <c r="B515" s="12"/>
      <c r="C515" s="10"/>
      <c r="N515" s="156" t="s">
        <v>7</v>
      </c>
      <c r="O515" s="157"/>
      <c r="P515" s="157"/>
      <c r="Q515" s="158"/>
      <c r="R515" s="18">
        <f>SUM(R499:R514)</f>
        <v>0</v>
      </c>
      <c r="S515" s="3"/>
      <c r="V515" s="17"/>
      <c r="X515" s="12"/>
      <c r="Y515" s="10"/>
      <c r="AJ515" s="156" t="s">
        <v>7</v>
      </c>
      <c r="AK515" s="157"/>
      <c r="AL515" s="157"/>
      <c r="AM515" s="158"/>
      <c r="AN515" s="18">
        <f>SUM(AN499:AN514)</f>
        <v>0</v>
      </c>
      <c r="AO515" s="3"/>
    </row>
    <row r="516" spans="2:41">
      <c r="B516" s="12"/>
      <c r="C516" s="10"/>
      <c r="V516" s="17"/>
      <c r="X516" s="12"/>
      <c r="Y516" s="10"/>
    </row>
    <row r="517" spans="2:41">
      <c r="B517" s="12"/>
      <c r="C517" s="10"/>
      <c r="V517" s="17"/>
      <c r="X517" s="12"/>
      <c r="Y517" s="10"/>
    </row>
    <row r="518" spans="2:41">
      <c r="B518" s="12"/>
      <c r="C518" s="10"/>
      <c r="E518" s="14"/>
      <c r="V518" s="17"/>
      <c r="X518" s="12"/>
      <c r="Y518" s="10"/>
      <c r="AA518" s="14"/>
    </row>
    <row r="519" spans="2:41">
      <c r="B519" s="12"/>
      <c r="C519" s="10"/>
      <c r="V519" s="17"/>
      <c r="X519" s="12"/>
      <c r="Y519" s="10"/>
    </row>
    <row r="520" spans="2:41">
      <c r="B520" s="12"/>
      <c r="C520" s="10"/>
      <c r="V520" s="17"/>
      <c r="X520" s="12"/>
      <c r="Y520" s="10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1"/>
      <c r="C523" s="10"/>
      <c r="V523" s="17"/>
      <c r="X523" s="11"/>
      <c r="Y523" s="10"/>
    </row>
    <row r="524" spans="2:41">
      <c r="B524" s="15" t="s">
        <v>18</v>
      </c>
      <c r="C524" s="16">
        <f>SUM(C505:C523)</f>
        <v>0</v>
      </c>
      <c r="V524" s="17"/>
      <c r="X524" s="15" t="s">
        <v>18</v>
      </c>
      <c r="Y524" s="16">
        <f>SUM(Y505:Y523)</f>
        <v>0</v>
      </c>
    </row>
    <row r="525" spans="2:41">
      <c r="D525" t="s">
        <v>22</v>
      </c>
      <c r="E525" t="s">
        <v>21</v>
      </c>
      <c r="V525" s="17"/>
      <c r="Z525" t="s">
        <v>22</v>
      </c>
      <c r="AA525" t="s">
        <v>21</v>
      </c>
    </row>
    <row r="526" spans="2:41">
      <c r="E526" s="1" t="s">
        <v>19</v>
      </c>
      <c r="V526" s="17"/>
      <c r="AA526" s="1" t="s">
        <v>19</v>
      </c>
    </row>
    <row r="527" spans="2:41">
      <c r="V527" s="17"/>
    </row>
    <row r="528" spans="2:41">
      <c r="V528" s="17"/>
    </row>
    <row r="529" spans="1:43">
      <c r="V529" s="17"/>
    </row>
    <row r="530" spans="1:43">
      <c r="V530" s="17"/>
    </row>
    <row r="531" spans="1:43">
      <c r="V531" s="17"/>
    </row>
    <row r="532" spans="1:43">
      <c r="V532" s="17"/>
    </row>
    <row r="533" spans="1:4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>
      <c r="V536" s="17"/>
    </row>
    <row r="537" spans="1:43">
      <c r="H537" s="160" t="s">
        <v>30</v>
      </c>
      <c r="I537" s="160"/>
      <c r="J537" s="160"/>
      <c r="V537" s="17"/>
      <c r="AA537" s="160" t="s">
        <v>31</v>
      </c>
      <c r="AB537" s="160"/>
      <c r="AC537" s="160"/>
    </row>
    <row r="538" spans="1:43">
      <c r="H538" s="160"/>
      <c r="I538" s="160"/>
      <c r="J538" s="160"/>
      <c r="V538" s="17"/>
      <c r="AA538" s="160"/>
      <c r="AB538" s="160"/>
      <c r="AC538" s="160"/>
    </row>
    <row r="539" spans="1:43">
      <c r="V539" s="17"/>
    </row>
    <row r="540" spans="1:43">
      <c r="V540" s="17"/>
    </row>
    <row r="541" spans="1:43" ht="23.25">
      <c r="B541" s="24" t="s">
        <v>67</v>
      </c>
      <c r="V541" s="17"/>
      <c r="X541" s="22" t="s">
        <v>67</v>
      </c>
    </row>
    <row r="542" spans="1:43" ht="23.25">
      <c r="B542" s="23" t="s">
        <v>32</v>
      </c>
      <c r="C542" s="20">
        <f>IF(X497="PAGADO",0,C502)</f>
        <v>140</v>
      </c>
      <c r="E542" s="161" t="s">
        <v>20</v>
      </c>
      <c r="F542" s="161"/>
      <c r="G542" s="161"/>
      <c r="H542" s="161"/>
      <c r="V542" s="17"/>
      <c r="X542" s="23" t="s">
        <v>32</v>
      </c>
      <c r="Y542" s="20">
        <f>IF(B1333="PAGADO",0,C547)</f>
        <v>140</v>
      </c>
      <c r="AA542" s="161" t="s">
        <v>20</v>
      </c>
      <c r="AB542" s="161"/>
      <c r="AC542" s="161"/>
      <c r="AD542" s="161"/>
    </row>
    <row r="543" spans="1:43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2" t="s">
        <v>1</v>
      </c>
      <c r="AK543" s="2" t="s">
        <v>5</v>
      </c>
      <c r="AL543" s="2" t="s">
        <v>4</v>
      </c>
      <c r="AM543" s="2" t="s">
        <v>6</v>
      </c>
      <c r="AN543" s="2" t="s">
        <v>7</v>
      </c>
      <c r="AO543" s="3"/>
    </row>
    <row r="544" spans="1:43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" t="s">
        <v>24</v>
      </c>
      <c r="C545" s="19">
        <f>IF(C542&gt;0,C542+C543,C543)</f>
        <v>140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140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9</v>
      </c>
      <c r="C546" s="20">
        <f>C570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Y570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6" t="s">
        <v>26</v>
      </c>
      <c r="C547" s="21">
        <f>C545-C546</f>
        <v>140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27</v>
      </c>
      <c r="Y547" s="21">
        <f>Y545-Y546</f>
        <v>140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3.25">
      <c r="B548" s="6"/>
      <c r="C548" s="7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63" t="str">
        <f>IF(Y547&lt;0,"NO PAGAR","COBRAR'")</f>
        <v>COBRAR'</v>
      </c>
      <c r="Y548" s="163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3.25">
      <c r="B549" s="163" t="str">
        <f>IF(C547&lt;0,"NO PAGAR","COBRAR'")</f>
        <v>COBRAR'</v>
      </c>
      <c r="C549" s="163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6"/>
      <c r="Y549" s="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54" t="s">
        <v>9</v>
      </c>
      <c r="C550" s="155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54" t="s">
        <v>9</v>
      </c>
      <c r="Y550" s="155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IF(Y502&lt;0,"SALDO ADELANTADO","SALDO A FAVOR '")</f>
        <v>SALDO A FAVOR '</v>
      </c>
      <c r="C551" s="10" t="b">
        <f>IF(Y502&lt;=0,Y502*-1)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IF(C547&lt;0,"SALDO ADELANTADO","SALDO A FAVOR'")</f>
        <v>SALDO A FAVOR'</v>
      </c>
      <c r="Y551" s="10" t="b">
        <f>IF(C547&lt;=0,C547*-1)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R560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AN560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16</v>
      </c>
      <c r="C558" s="10"/>
      <c r="E558" s="156" t="s">
        <v>7</v>
      </c>
      <c r="F558" s="157"/>
      <c r="G558" s="158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156" t="s">
        <v>7</v>
      </c>
      <c r="AB558" s="157"/>
      <c r="AC558" s="158"/>
      <c r="AD558" s="5">
        <f>SUM(AD544:AD557)</f>
        <v>0</v>
      </c>
      <c r="AJ558" s="3"/>
      <c r="AK558" s="3"/>
      <c r="AL558" s="3"/>
      <c r="AM558" s="3"/>
      <c r="AN558" s="18"/>
      <c r="AO558" s="3"/>
    </row>
    <row r="559" spans="2:41">
      <c r="B559" s="11" t="s">
        <v>17</v>
      </c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"/>
      <c r="AB559" s="13"/>
      <c r="AC559" s="13"/>
      <c r="AJ559" s="3"/>
      <c r="AK559" s="3"/>
      <c r="AL559" s="3"/>
      <c r="AM559" s="3"/>
      <c r="AN559" s="18"/>
      <c r="AO559" s="3"/>
    </row>
    <row r="560" spans="2:41">
      <c r="B560" s="12"/>
      <c r="C560" s="10"/>
      <c r="N560" s="156" t="s">
        <v>7</v>
      </c>
      <c r="O560" s="157"/>
      <c r="P560" s="157"/>
      <c r="Q560" s="158"/>
      <c r="R560" s="18">
        <f>SUM(R544:R559)</f>
        <v>0</v>
      </c>
      <c r="S560" s="3"/>
      <c r="V560" s="17"/>
      <c r="X560" s="12"/>
      <c r="Y560" s="10"/>
      <c r="AJ560" s="156" t="s">
        <v>7</v>
      </c>
      <c r="AK560" s="157"/>
      <c r="AL560" s="157"/>
      <c r="AM560" s="158"/>
      <c r="AN560" s="18">
        <f>SUM(AN544:AN559)</f>
        <v>0</v>
      </c>
      <c r="AO560" s="3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E563" s="14"/>
      <c r="V563" s="17"/>
      <c r="X563" s="12"/>
      <c r="Y563" s="10"/>
      <c r="AA563" s="14"/>
    </row>
    <row r="564" spans="2:31">
      <c r="B564" s="12"/>
      <c r="C564" s="10"/>
      <c r="V564" s="17"/>
      <c r="X564" s="12"/>
      <c r="Y564" s="10"/>
    </row>
    <row r="565" spans="2:31">
      <c r="B565" s="12"/>
      <c r="C565" s="10"/>
      <c r="V565" s="17"/>
      <c r="X565" s="12"/>
      <c r="Y565" s="10"/>
    </row>
    <row r="566" spans="2:31">
      <c r="B566" s="12"/>
      <c r="C566" s="10"/>
      <c r="V566" s="17"/>
      <c r="X566" s="12"/>
      <c r="Y566" s="10"/>
    </row>
    <row r="567" spans="2:31">
      <c r="B567" s="12"/>
      <c r="C567" s="10"/>
      <c r="V567" s="17"/>
      <c r="X567" s="12"/>
      <c r="Y567" s="10"/>
    </row>
    <row r="568" spans="2:31">
      <c r="B568" s="12"/>
      <c r="C568" s="10"/>
      <c r="V568" s="17"/>
      <c r="X568" s="12"/>
      <c r="Y568" s="10"/>
    </row>
    <row r="569" spans="2:31">
      <c r="B569" s="11"/>
      <c r="C569" s="10"/>
      <c r="V569" s="17"/>
      <c r="X569" s="11"/>
      <c r="Y569" s="10"/>
    </row>
    <row r="570" spans="2:31">
      <c r="B570" s="15" t="s">
        <v>18</v>
      </c>
      <c r="C570" s="16">
        <f>SUM(C551:C569)</f>
        <v>0</v>
      </c>
      <c r="D570" t="s">
        <v>22</v>
      </c>
      <c r="E570" t="s">
        <v>21</v>
      </c>
      <c r="V570" s="17"/>
      <c r="X570" s="15" t="s">
        <v>18</v>
      </c>
      <c r="Y570" s="16">
        <f>SUM(Y551:Y569)</f>
        <v>0</v>
      </c>
      <c r="Z570" t="s">
        <v>22</v>
      </c>
      <c r="AA570" t="s">
        <v>21</v>
      </c>
    </row>
    <row r="571" spans="2:31">
      <c r="E571" s="1" t="s">
        <v>19</v>
      </c>
      <c r="V571" s="17"/>
      <c r="AA571" s="1" t="s">
        <v>19</v>
      </c>
    </row>
    <row r="572" spans="2:31">
      <c r="V572" s="17"/>
    </row>
    <row r="573" spans="2:31">
      <c r="V573" s="17"/>
    </row>
    <row r="574" spans="2:31">
      <c r="V574" s="17"/>
    </row>
    <row r="575" spans="2:31">
      <c r="V575" s="17"/>
      <c r="AC575" s="159" t="s">
        <v>29</v>
      </c>
      <c r="AD575" s="159"/>
      <c r="AE575" s="159"/>
    </row>
    <row r="576" spans="2:31">
      <c r="H576" s="160" t="s">
        <v>28</v>
      </c>
      <c r="I576" s="160"/>
      <c r="J576" s="160"/>
      <c r="V576" s="17"/>
      <c r="AC576" s="159"/>
      <c r="AD576" s="159"/>
      <c r="AE576" s="159"/>
    </row>
    <row r="577" spans="2:41">
      <c r="H577" s="160"/>
      <c r="I577" s="160"/>
      <c r="J577" s="160"/>
      <c r="V577" s="17"/>
      <c r="AC577" s="159"/>
      <c r="AD577" s="159"/>
      <c r="AE577" s="159"/>
    </row>
    <row r="578" spans="2:41">
      <c r="V578" s="17"/>
    </row>
    <row r="579" spans="2:41">
      <c r="V579" s="17"/>
    </row>
    <row r="580" spans="2:41" ht="23.25">
      <c r="B580" s="22" t="s">
        <v>68</v>
      </c>
      <c r="V580" s="17"/>
      <c r="X580" s="22" t="s">
        <v>68</v>
      </c>
    </row>
    <row r="581" spans="2:41" ht="23.25">
      <c r="B581" s="23" t="s">
        <v>32</v>
      </c>
      <c r="C581" s="20">
        <f>IF(X542="PAGADO",0,Y547)</f>
        <v>140</v>
      </c>
      <c r="E581" s="161" t="s">
        <v>20</v>
      </c>
      <c r="F581" s="161"/>
      <c r="G581" s="161"/>
      <c r="H581" s="161"/>
      <c r="V581" s="17"/>
      <c r="X581" s="23" t="s">
        <v>32</v>
      </c>
      <c r="Y581" s="20">
        <f>IF(B581="PAGADO",0,C586)</f>
        <v>140</v>
      </c>
      <c r="AA581" s="161" t="s">
        <v>20</v>
      </c>
      <c r="AB581" s="161"/>
      <c r="AC581" s="161"/>
      <c r="AD581" s="161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140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140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140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140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2" t="str">
        <f>IF(C586&lt;0,"NO PAGAR","COBRAR")</f>
        <v>COBRAR</v>
      </c>
      <c r="C587" s="16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2" t="str">
        <f>IF(Y586&lt;0,"NO PAGAR","COBRAR")</f>
        <v>COBRAR</v>
      </c>
      <c r="Y587" s="16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4" t="s">
        <v>9</v>
      </c>
      <c r="C588" s="155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4" t="s">
        <v>9</v>
      </c>
      <c r="Y588" s="155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 t="b">
        <f>IF(Y542&lt;=0,Y542*-1)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 FAVOR'</v>
      </c>
      <c r="Y589" s="10" t="b">
        <f>IF(C586&lt;=0,C586*-1)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6" t="s">
        <v>7</v>
      </c>
      <c r="F597" s="157"/>
      <c r="G597" s="158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6" t="s">
        <v>7</v>
      </c>
      <c r="AB597" s="157"/>
      <c r="AC597" s="158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6" t="s">
        <v>7</v>
      </c>
      <c r="O599" s="157"/>
      <c r="P599" s="157"/>
      <c r="Q599" s="158"/>
      <c r="R599" s="18">
        <f>SUM(R583:R598)</f>
        <v>0</v>
      </c>
      <c r="S599" s="3"/>
      <c r="V599" s="17"/>
      <c r="X599" s="12"/>
      <c r="Y599" s="10"/>
      <c r="AJ599" s="156" t="s">
        <v>7</v>
      </c>
      <c r="AK599" s="157"/>
      <c r="AL599" s="157"/>
      <c r="AM599" s="158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0</v>
      </c>
      <c r="V608" s="17"/>
      <c r="X608" s="15" t="s">
        <v>18</v>
      </c>
      <c r="Y608" s="16">
        <f>SUM(Y589:Y607)</f>
        <v>0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60" t="s">
        <v>30</v>
      </c>
      <c r="I621" s="160"/>
      <c r="J621" s="160"/>
      <c r="V621" s="17"/>
      <c r="AA621" s="160" t="s">
        <v>31</v>
      </c>
      <c r="AB621" s="160"/>
      <c r="AC621" s="160"/>
    </row>
    <row r="622" spans="1:43">
      <c r="H622" s="160"/>
      <c r="I622" s="160"/>
      <c r="J622" s="160"/>
      <c r="V622" s="17"/>
      <c r="AA622" s="160"/>
      <c r="AB622" s="160"/>
      <c r="AC622" s="160"/>
    </row>
    <row r="623" spans="1:43">
      <c r="V623" s="17"/>
    </row>
    <row r="624" spans="1:43">
      <c r="V624" s="17"/>
    </row>
    <row r="625" spans="2:41" ht="23.25">
      <c r="B625" s="24" t="s">
        <v>68</v>
      </c>
      <c r="V625" s="17"/>
      <c r="X625" s="22" t="s">
        <v>68</v>
      </c>
    </row>
    <row r="626" spans="2:41" ht="23.25">
      <c r="B626" s="23" t="s">
        <v>32</v>
      </c>
      <c r="C626" s="20">
        <f>IF(X581="PAGADO",0,C586)</f>
        <v>140</v>
      </c>
      <c r="E626" s="161" t="s">
        <v>20</v>
      </c>
      <c r="F626" s="161"/>
      <c r="G626" s="161"/>
      <c r="H626" s="161"/>
      <c r="V626" s="17"/>
      <c r="X626" s="23" t="s">
        <v>32</v>
      </c>
      <c r="Y626" s="20">
        <f>IF(B1426="PAGADO",0,C631)</f>
        <v>140</v>
      </c>
      <c r="AA626" s="161" t="s">
        <v>20</v>
      </c>
      <c r="AB626" s="161"/>
      <c r="AC626" s="161"/>
      <c r="AD626" s="161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140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140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140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140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3" t="str">
        <f>IF(Y631&lt;0,"NO PAGAR","COBRAR'")</f>
        <v>COBRAR'</v>
      </c>
      <c r="Y632" s="163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3" t="str">
        <f>IF(C631&lt;0,"NO PAGAR","COBRAR'")</f>
        <v>COBRAR'</v>
      </c>
      <c r="C633" s="163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4" t="s">
        <v>9</v>
      </c>
      <c r="C634" s="155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4" t="s">
        <v>9</v>
      </c>
      <c r="Y634" s="155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 FAVOR '</v>
      </c>
      <c r="C635" s="10" t="b">
        <f>IF(Y586&lt;=0,Y586*-1)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 FAVOR'</v>
      </c>
      <c r="Y635" s="10" t="b">
        <f>IF(C631&lt;=0,C631*-1)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6" t="s">
        <v>7</v>
      </c>
      <c r="F642" s="157"/>
      <c r="G642" s="158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6" t="s">
        <v>7</v>
      </c>
      <c r="AB642" s="157"/>
      <c r="AC642" s="158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6" t="s">
        <v>7</v>
      </c>
      <c r="O644" s="157"/>
      <c r="P644" s="157"/>
      <c r="Q644" s="158"/>
      <c r="R644" s="18">
        <f>SUM(R628:R643)</f>
        <v>0</v>
      </c>
      <c r="S644" s="3"/>
      <c r="V644" s="17"/>
      <c r="X644" s="12"/>
      <c r="Y644" s="10"/>
      <c r="AJ644" s="156" t="s">
        <v>7</v>
      </c>
      <c r="AK644" s="157"/>
      <c r="AL644" s="157"/>
      <c r="AM644" s="158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D654" t="s">
        <v>22</v>
      </c>
      <c r="E654" t="s">
        <v>21</v>
      </c>
      <c r="V654" s="17"/>
      <c r="X654" s="15" t="s">
        <v>18</v>
      </c>
      <c r="Y654" s="16">
        <f>SUM(Y635:Y653)</f>
        <v>0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9" t="s">
        <v>29</v>
      </c>
      <c r="AD668" s="159"/>
      <c r="AE668" s="159"/>
    </row>
    <row r="669" spans="8:31">
      <c r="H669" s="160" t="s">
        <v>28</v>
      </c>
      <c r="I669" s="160"/>
      <c r="J669" s="160"/>
      <c r="V669" s="17"/>
      <c r="AC669" s="159"/>
      <c r="AD669" s="159"/>
      <c r="AE669" s="159"/>
    </row>
    <row r="670" spans="8:31">
      <c r="H670" s="160"/>
      <c r="I670" s="160"/>
      <c r="J670" s="160"/>
      <c r="V670" s="17"/>
      <c r="AC670" s="159"/>
      <c r="AD670" s="159"/>
      <c r="AE670" s="159"/>
    </row>
    <row r="671" spans="8:31">
      <c r="V671" s="17"/>
    </row>
    <row r="672" spans="8:31">
      <c r="V672" s="17"/>
    </row>
    <row r="673" spans="2:41" ht="23.25">
      <c r="B673" s="22" t="s">
        <v>69</v>
      </c>
      <c r="V673" s="17"/>
      <c r="X673" s="22" t="s">
        <v>69</v>
      </c>
    </row>
    <row r="674" spans="2:41" ht="23.25">
      <c r="B674" s="23" t="s">
        <v>32</v>
      </c>
      <c r="C674" s="20">
        <f>IF(X626="PAGADO",0,Y631)</f>
        <v>140</v>
      </c>
      <c r="E674" s="161" t="s">
        <v>20</v>
      </c>
      <c r="F674" s="161"/>
      <c r="G674" s="161"/>
      <c r="H674" s="161"/>
      <c r="V674" s="17"/>
      <c r="X674" s="23" t="s">
        <v>32</v>
      </c>
      <c r="Y674" s="20">
        <f>IF(B674="PAGADO",0,C679)</f>
        <v>140</v>
      </c>
      <c r="AA674" s="161" t="s">
        <v>20</v>
      </c>
      <c r="AB674" s="161"/>
      <c r="AC674" s="161"/>
      <c r="AD674" s="161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140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140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140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140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2" t="str">
        <f>IF(C679&lt;0,"NO PAGAR","COBRAR")</f>
        <v>COBRAR</v>
      </c>
      <c r="C680" s="16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2" t="str">
        <f>IF(Y679&lt;0,"NO PAGAR","COBRAR")</f>
        <v>COBRAR</v>
      </c>
      <c r="Y680" s="16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4" t="s">
        <v>9</v>
      </c>
      <c r="C681" s="155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4" t="s">
        <v>9</v>
      </c>
      <c r="Y681" s="155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 t="b">
        <f>IF(Y626&lt;=0,Y626*-1)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 FAVOR'</v>
      </c>
      <c r="Y682" s="10" t="b">
        <f>IF(C679&lt;=0,C679*-1)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6" t="s">
        <v>7</v>
      </c>
      <c r="F690" s="157"/>
      <c r="G690" s="158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6" t="s">
        <v>7</v>
      </c>
      <c r="AB690" s="157"/>
      <c r="AC690" s="158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6" t="s">
        <v>7</v>
      </c>
      <c r="O692" s="157"/>
      <c r="P692" s="157"/>
      <c r="Q692" s="158"/>
      <c r="R692" s="18">
        <f>SUM(R676:R691)</f>
        <v>0</v>
      </c>
      <c r="S692" s="3"/>
      <c r="V692" s="17"/>
      <c r="X692" s="12"/>
      <c r="Y692" s="10"/>
      <c r="AJ692" s="156" t="s">
        <v>7</v>
      </c>
      <c r="AK692" s="157"/>
      <c r="AL692" s="157"/>
      <c r="AM692" s="158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0</v>
      </c>
      <c r="V701" s="17"/>
      <c r="X701" s="15" t="s">
        <v>18</v>
      </c>
      <c r="Y701" s="16">
        <f>SUM(Y682:Y700)</f>
        <v>0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60" t="s">
        <v>30</v>
      </c>
      <c r="I714" s="160"/>
      <c r="J714" s="160"/>
      <c r="V714" s="17"/>
      <c r="AA714" s="160" t="s">
        <v>31</v>
      </c>
      <c r="AB714" s="160"/>
      <c r="AC714" s="160"/>
    </row>
    <row r="715" spans="1:43">
      <c r="H715" s="160"/>
      <c r="I715" s="160"/>
      <c r="J715" s="160"/>
      <c r="V715" s="17"/>
      <c r="AA715" s="160"/>
      <c r="AB715" s="160"/>
      <c r="AC715" s="160"/>
    </row>
    <row r="716" spans="1:43">
      <c r="V716" s="17"/>
    </row>
    <row r="717" spans="1:43">
      <c r="V717" s="17"/>
    </row>
    <row r="718" spans="1:43" ht="23.25">
      <c r="B718" s="24" t="s">
        <v>69</v>
      </c>
      <c r="V718" s="17"/>
      <c r="X718" s="22" t="s">
        <v>69</v>
      </c>
    </row>
    <row r="719" spans="1:43" ht="23.25">
      <c r="B719" s="23" t="s">
        <v>32</v>
      </c>
      <c r="C719" s="20">
        <f>IF(X674="PAGADO",0,C679)</f>
        <v>140</v>
      </c>
      <c r="E719" s="161" t="s">
        <v>20</v>
      </c>
      <c r="F719" s="161"/>
      <c r="G719" s="161"/>
      <c r="H719" s="161"/>
      <c r="V719" s="17"/>
      <c r="X719" s="23" t="s">
        <v>32</v>
      </c>
      <c r="Y719" s="20">
        <f>IF(B1519="PAGADO",0,C724)</f>
        <v>140</v>
      </c>
      <c r="AA719" s="161" t="s">
        <v>20</v>
      </c>
      <c r="AB719" s="161"/>
      <c r="AC719" s="161"/>
      <c r="AD719" s="161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140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140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140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140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3" t="str">
        <f>IF(Y724&lt;0,"NO PAGAR","COBRAR'")</f>
        <v>COBRAR'</v>
      </c>
      <c r="Y725" s="163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3" t="str">
        <f>IF(C724&lt;0,"NO PAGAR","COBRAR'")</f>
        <v>COBRAR'</v>
      </c>
      <c r="C726" s="163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4" t="s">
        <v>9</v>
      </c>
      <c r="C727" s="155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4" t="s">
        <v>9</v>
      </c>
      <c r="Y727" s="155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 FAVOR '</v>
      </c>
      <c r="C728" s="10" t="b">
        <f>IF(Y679&lt;=0,Y679*-1)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 FAVOR'</v>
      </c>
      <c r="Y728" s="10" t="b">
        <f>IF(C724&lt;=0,C724*-1)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6" t="s">
        <v>7</v>
      </c>
      <c r="F735" s="157"/>
      <c r="G735" s="158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6" t="s">
        <v>7</v>
      </c>
      <c r="AB735" s="157"/>
      <c r="AC735" s="158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6" t="s">
        <v>7</v>
      </c>
      <c r="O737" s="157"/>
      <c r="P737" s="157"/>
      <c r="Q737" s="158"/>
      <c r="R737" s="18">
        <f>SUM(R721:R736)</f>
        <v>0</v>
      </c>
      <c r="S737" s="3"/>
      <c r="V737" s="17"/>
      <c r="X737" s="12"/>
      <c r="Y737" s="10"/>
      <c r="AJ737" s="156" t="s">
        <v>7</v>
      </c>
      <c r="AK737" s="157"/>
      <c r="AL737" s="157"/>
      <c r="AM737" s="158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D747" t="s">
        <v>22</v>
      </c>
      <c r="E747" t="s">
        <v>21</v>
      </c>
      <c r="V747" s="17"/>
      <c r="X747" s="15" t="s">
        <v>18</v>
      </c>
      <c r="Y747" s="16">
        <f>SUM(Y728:Y746)</f>
        <v>0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9" t="s">
        <v>29</v>
      </c>
      <c r="AD761" s="159"/>
      <c r="AE761" s="159"/>
    </row>
    <row r="762" spans="2:41">
      <c r="H762" s="160" t="s">
        <v>28</v>
      </c>
      <c r="I762" s="160"/>
      <c r="J762" s="160"/>
      <c r="V762" s="17"/>
      <c r="AC762" s="159"/>
      <c r="AD762" s="159"/>
      <c r="AE762" s="159"/>
    </row>
    <row r="763" spans="2:41">
      <c r="H763" s="160"/>
      <c r="I763" s="160"/>
      <c r="J763" s="160"/>
      <c r="V763" s="17"/>
      <c r="AC763" s="159"/>
      <c r="AD763" s="159"/>
      <c r="AE763" s="159"/>
    </row>
    <row r="764" spans="2:41">
      <c r="V764" s="17"/>
    </row>
    <row r="765" spans="2:41">
      <c r="V765" s="17"/>
    </row>
    <row r="766" spans="2:41" ht="23.25">
      <c r="B766" s="22" t="s">
        <v>70</v>
      </c>
      <c r="V766" s="17"/>
      <c r="X766" s="22" t="s">
        <v>70</v>
      </c>
    </row>
    <row r="767" spans="2:41" ht="23.25">
      <c r="B767" s="23" t="s">
        <v>32</v>
      </c>
      <c r="C767" s="20">
        <f>IF(X719="PAGADO",0,Y724)</f>
        <v>140</v>
      </c>
      <c r="E767" s="161" t="s">
        <v>20</v>
      </c>
      <c r="F767" s="161"/>
      <c r="G767" s="161"/>
      <c r="H767" s="161"/>
      <c r="V767" s="17"/>
      <c r="X767" s="23" t="s">
        <v>32</v>
      </c>
      <c r="Y767" s="20">
        <f>IF(B767="PAGADO",0,C772)</f>
        <v>140</v>
      </c>
      <c r="AA767" s="161" t="s">
        <v>20</v>
      </c>
      <c r="AB767" s="161"/>
      <c r="AC767" s="161"/>
      <c r="AD767" s="161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140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IF(Y767&gt;0,Y768+Y767,Y768)</f>
        <v>140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140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140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2" t="str">
        <f>IF(C772&lt;0,"NO PAGAR","COBRAR")</f>
        <v>COBRAR</v>
      </c>
      <c r="C773" s="16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2" t="str">
        <f>IF(Y772&lt;0,"NO PAGAR","COBRAR")</f>
        <v>COBRAR</v>
      </c>
      <c r="Y773" s="16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4" t="s">
        <v>9</v>
      </c>
      <c r="C774" s="15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4" t="s">
        <v>9</v>
      </c>
      <c r="Y774" s="155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 t="b">
        <f>IF(Y719&lt;=0,Y719*-1)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 FAVOR'</v>
      </c>
      <c r="Y775" s="10" t="b">
        <f>IF(C772&lt;=0,C772*-1)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6" t="s">
        <v>7</v>
      </c>
      <c r="F783" s="157"/>
      <c r="G783" s="158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6" t="s">
        <v>7</v>
      </c>
      <c r="AB783" s="157"/>
      <c r="AC783" s="158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6" t="s">
        <v>7</v>
      </c>
      <c r="O785" s="157"/>
      <c r="P785" s="157"/>
      <c r="Q785" s="158"/>
      <c r="R785" s="18">
        <f>SUM(R769:R784)</f>
        <v>0</v>
      </c>
      <c r="S785" s="3"/>
      <c r="V785" s="17"/>
      <c r="X785" s="12"/>
      <c r="Y785" s="10"/>
      <c r="AJ785" s="156" t="s">
        <v>7</v>
      </c>
      <c r="AK785" s="157"/>
      <c r="AL785" s="157"/>
      <c r="AM785" s="158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0</v>
      </c>
      <c r="V794" s="17"/>
      <c r="X794" s="15" t="s">
        <v>18</v>
      </c>
      <c r="Y794" s="16">
        <f>SUM(Y775:Y793)</f>
        <v>0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60" t="s">
        <v>30</v>
      </c>
      <c r="I807" s="160"/>
      <c r="J807" s="160"/>
      <c r="V807" s="17"/>
      <c r="AA807" s="160" t="s">
        <v>31</v>
      </c>
      <c r="AB807" s="160"/>
      <c r="AC807" s="160"/>
    </row>
    <row r="808" spans="1:43">
      <c r="H808" s="160"/>
      <c r="I808" s="160"/>
      <c r="J808" s="160"/>
      <c r="V808" s="17"/>
      <c r="AA808" s="160"/>
      <c r="AB808" s="160"/>
      <c r="AC808" s="160"/>
    </row>
    <row r="809" spans="1:43">
      <c r="V809" s="17"/>
    </row>
    <row r="810" spans="1:43">
      <c r="V810" s="17"/>
    </row>
    <row r="811" spans="1:43" ht="23.25">
      <c r="B811" s="24" t="s">
        <v>70</v>
      </c>
      <c r="V811" s="17"/>
      <c r="X811" s="22" t="s">
        <v>70</v>
      </c>
    </row>
    <row r="812" spans="1:43" ht="23.25">
      <c r="B812" s="23" t="s">
        <v>32</v>
      </c>
      <c r="C812" s="20">
        <f>IF(X767="PAGADO",0,C772)</f>
        <v>140</v>
      </c>
      <c r="E812" s="161" t="s">
        <v>20</v>
      </c>
      <c r="F812" s="161"/>
      <c r="G812" s="161"/>
      <c r="H812" s="161"/>
      <c r="V812" s="17"/>
      <c r="X812" s="23" t="s">
        <v>32</v>
      </c>
      <c r="Y812" s="20">
        <f>IF(B1612="PAGADO",0,C817)</f>
        <v>140</v>
      </c>
      <c r="AA812" s="161" t="s">
        <v>20</v>
      </c>
      <c r="AB812" s="161"/>
      <c r="AC812" s="161"/>
      <c r="AD812" s="161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140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140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140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140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3" t="str">
        <f>IF(Y817&lt;0,"NO PAGAR","COBRAR'")</f>
        <v>COBRAR'</v>
      </c>
      <c r="Y818" s="163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3" t="str">
        <f>IF(C817&lt;0,"NO PAGAR","COBRAR'")</f>
        <v>COBRAR'</v>
      </c>
      <c r="C819" s="163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4" t="s">
        <v>9</v>
      </c>
      <c r="C820" s="155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4" t="s">
        <v>9</v>
      </c>
      <c r="Y820" s="155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 FAVOR '</v>
      </c>
      <c r="C821" s="10" t="b">
        <f>IF(Y772&lt;=0,Y772*-1)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 FAVOR'</v>
      </c>
      <c r="Y821" s="10" t="b">
        <f>IF(C817&lt;=0,C817*-1)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6" t="s">
        <v>7</v>
      </c>
      <c r="F828" s="157"/>
      <c r="G828" s="158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6" t="s">
        <v>7</v>
      </c>
      <c r="AB828" s="157"/>
      <c r="AC828" s="158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6" t="s">
        <v>7</v>
      </c>
      <c r="O830" s="157"/>
      <c r="P830" s="157"/>
      <c r="Q830" s="158"/>
      <c r="R830" s="18">
        <f>SUM(R814:R829)</f>
        <v>0</v>
      </c>
      <c r="S830" s="3"/>
      <c r="V830" s="17"/>
      <c r="X830" s="12"/>
      <c r="Y830" s="10"/>
      <c r="AJ830" s="156" t="s">
        <v>7</v>
      </c>
      <c r="AK830" s="157"/>
      <c r="AL830" s="157"/>
      <c r="AM830" s="158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D840" t="s">
        <v>22</v>
      </c>
      <c r="E840" t="s">
        <v>21</v>
      </c>
      <c r="V840" s="17"/>
      <c r="X840" s="15" t="s">
        <v>18</v>
      </c>
      <c r="Y840" s="16">
        <f>SUM(Y821:Y839)</f>
        <v>0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</row>
    <row r="855" spans="2:41">
      <c r="V855" s="17"/>
      <c r="AC855" s="159" t="s">
        <v>29</v>
      </c>
      <c r="AD855" s="159"/>
      <c r="AE855" s="159"/>
    </row>
    <row r="856" spans="2:41">
      <c r="H856" s="160" t="s">
        <v>28</v>
      </c>
      <c r="I856" s="160"/>
      <c r="J856" s="160"/>
      <c r="V856" s="17"/>
      <c r="AC856" s="159"/>
      <c r="AD856" s="159"/>
      <c r="AE856" s="159"/>
    </row>
    <row r="857" spans="2:41">
      <c r="H857" s="160"/>
      <c r="I857" s="160"/>
      <c r="J857" s="160"/>
      <c r="V857" s="17"/>
      <c r="AC857" s="159"/>
      <c r="AD857" s="159"/>
      <c r="AE857" s="159"/>
    </row>
    <row r="858" spans="2:41">
      <c r="V858" s="17"/>
    </row>
    <row r="859" spans="2:41">
      <c r="V859" s="17"/>
    </row>
    <row r="860" spans="2:41" ht="23.25">
      <c r="B860" s="22" t="s">
        <v>71</v>
      </c>
      <c r="V860" s="17"/>
      <c r="X860" s="22" t="s">
        <v>71</v>
      </c>
    </row>
    <row r="861" spans="2:41" ht="23.25">
      <c r="B861" s="23" t="s">
        <v>32</v>
      </c>
      <c r="C861" s="20">
        <f>IF(X812="PAGADO",0,Y817)</f>
        <v>140</v>
      </c>
      <c r="E861" s="161" t="s">
        <v>20</v>
      </c>
      <c r="F861" s="161"/>
      <c r="G861" s="161"/>
      <c r="H861" s="161"/>
      <c r="V861" s="17"/>
      <c r="X861" s="23" t="s">
        <v>32</v>
      </c>
      <c r="Y861" s="20">
        <f>IF(B861="PAGADO",0,C866)</f>
        <v>140</v>
      </c>
      <c r="AA861" s="161" t="s">
        <v>20</v>
      </c>
      <c r="AB861" s="161"/>
      <c r="AC861" s="161"/>
      <c r="AD861" s="161"/>
    </row>
    <row r="862" spans="2:41">
      <c r="B862" s="1" t="s">
        <v>0</v>
      </c>
      <c r="C862" s="19">
        <f>H877</f>
        <v>0</v>
      </c>
      <c r="E862" s="2" t="s">
        <v>1</v>
      </c>
      <c r="F862" s="2" t="s">
        <v>2</v>
      </c>
      <c r="G862" s="2" t="s">
        <v>3</v>
      </c>
      <c r="H862" s="2" t="s">
        <v>4</v>
      </c>
      <c r="N862" s="2" t="s">
        <v>1</v>
      </c>
      <c r="O862" s="2" t="s">
        <v>5</v>
      </c>
      <c r="P862" s="2" t="s">
        <v>4</v>
      </c>
      <c r="Q862" s="2" t="s">
        <v>6</v>
      </c>
      <c r="R862" s="2" t="s">
        <v>7</v>
      </c>
      <c r="S862" s="3"/>
      <c r="V862" s="17"/>
      <c r="X862" s="1" t="s">
        <v>0</v>
      </c>
      <c r="Y862" s="19">
        <f>AD877</f>
        <v>0</v>
      </c>
      <c r="AA862" s="2" t="s">
        <v>1</v>
      </c>
      <c r="AB862" s="2" t="s">
        <v>2</v>
      </c>
      <c r="AC862" s="2" t="s">
        <v>3</v>
      </c>
      <c r="AD862" s="2" t="s">
        <v>4</v>
      </c>
      <c r="AJ862" s="2" t="s">
        <v>1</v>
      </c>
      <c r="AK862" s="2" t="s">
        <v>5</v>
      </c>
      <c r="AL862" s="2" t="s">
        <v>4</v>
      </c>
      <c r="AM862" s="2" t="s">
        <v>6</v>
      </c>
      <c r="AN862" s="2" t="s">
        <v>7</v>
      </c>
      <c r="AO862" s="3"/>
    </row>
    <row r="863" spans="2:41">
      <c r="C863" s="2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Y863" s="2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24</v>
      </c>
      <c r="C864" s="19">
        <f>IF(C861&gt;0,C861+C862,C862)</f>
        <v>140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24</v>
      </c>
      <c r="Y864" s="19">
        <f>IF(Y861&gt;0,Y862+Y861,Y862)</f>
        <v>140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9</v>
      </c>
      <c r="C865" s="20">
        <f>C888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9</v>
      </c>
      <c r="Y865" s="20">
        <f>Y888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6" t="s">
        <v>25</v>
      </c>
      <c r="C866" s="21">
        <f>C864-C865</f>
        <v>140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6" t="s">
        <v>8</v>
      </c>
      <c r="Y866" s="21">
        <f>Y864-Y865</f>
        <v>140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6.25">
      <c r="B867" s="162" t="str">
        <f>IF(C866&lt;0,"NO PAGAR","COBRAR")</f>
        <v>COBRAR</v>
      </c>
      <c r="C867" s="16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2" t="str">
        <f>IF(Y866&lt;0,"NO PAGAR","COBRAR")</f>
        <v>COBRAR</v>
      </c>
      <c r="Y867" s="16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4" t="s">
        <v>9</v>
      </c>
      <c r="C868" s="155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4" t="s">
        <v>9</v>
      </c>
      <c r="Y868" s="155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IF(C902&lt;0,"SALDO A FAVOR","SALDO ADELANTAD0'")</f>
        <v>SALDO ADELANTAD0'</v>
      </c>
      <c r="C869" s="10" t="b">
        <f>IF(Y817&lt;=0,Y817*-1)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IF(C866&lt;0,"SALDO ADELANTADO","SALDO A FAVOR'")</f>
        <v>SALDO A FAVOR'</v>
      </c>
      <c r="Y869" s="10" t="b">
        <f>IF(C866&lt;=0,C866*-1)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56" t="s">
        <v>7</v>
      </c>
      <c r="F877" s="157"/>
      <c r="G877" s="158"/>
      <c r="H877" s="5">
        <f>SUM(H863:H876)</f>
        <v>0</v>
      </c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56" t="s">
        <v>7</v>
      </c>
      <c r="AB877" s="157"/>
      <c r="AC877" s="158"/>
      <c r="AD877" s="5">
        <f>SUM(AD863:AD876)</f>
        <v>0</v>
      </c>
      <c r="AJ877" s="3"/>
      <c r="AK877" s="3"/>
      <c r="AL877" s="3"/>
      <c r="AM877" s="3"/>
      <c r="AN877" s="18"/>
      <c r="AO877" s="3"/>
    </row>
    <row r="878" spans="2:41">
      <c r="B878" s="12"/>
      <c r="C878" s="10"/>
      <c r="E878" s="13"/>
      <c r="F878" s="13"/>
      <c r="G878" s="13"/>
      <c r="N878" s="3"/>
      <c r="O878" s="3"/>
      <c r="P878" s="3"/>
      <c r="Q878" s="3"/>
      <c r="R878" s="18"/>
      <c r="S878" s="3"/>
      <c r="V878" s="17"/>
      <c r="X878" s="12"/>
      <c r="Y878" s="10"/>
      <c r="AA878" s="13"/>
      <c r="AB878" s="13"/>
      <c r="AC878" s="13"/>
      <c r="AJ878" s="3"/>
      <c r="AK878" s="3"/>
      <c r="AL878" s="3"/>
      <c r="AM878" s="3"/>
      <c r="AN878" s="18"/>
      <c r="AO878" s="3"/>
    </row>
    <row r="879" spans="2:41">
      <c r="B879" s="12"/>
      <c r="C879" s="10"/>
      <c r="N879" s="156" t="s">
        <v>7</v>
      </c>
      <c r="O879" s="157"/>
      <c r="P879" s="157"/>
      <c r="Q879" s="158"/>
      <c r="R879" s="18">
        <f>SUM(R863:R878)</f>
        <v>0</v>
      </c>
      <c r="S879" s="3"/>
      <c r="V879" s="17"/>
      <c r="X879" s="12"/>
      <c r="Y879" s="10"/>
      <c r="AJ879" s="156" t="s">
        <v>7</v>
      </c>
      <c r="AK879" s="157"/>
      <c r="AL879" s="157"/>
      <c r="AM879" s="158"/>
      <c r="AN879" s="18">
        <f>SUM(AN863:AN878)</f>
        <v>0</v>
      </c>
      <c r="AO879" s="3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E882" s="14"/>
      <c r="V882" s="17"/>
      <c r="X882" s="12"/>
      <c r="Y882" s="10"/>
      <c r="AA882" s="14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V888" s="17"/>
      <c r="X888" s="15" t="s">
        <v>18</v>
      </c>
      <c r="Y888" s="16">
        <f>SUM(Y869:Y887)</f>
        <v>0</v>
      </c>
    </row>
    <row r="889" spans="2:27">
      <c r="D889" t="s">
        <v>22</v>
      </c>
      <c r="E889" t="s">
        <v>21</v>
      </c>
      <c r="V889" s="17"/>
      <c r="Z889" t="s">
        <v>22</v>
      </c>
      <c r="AA889" t="s">
        <v>21</v>
      </c>
    </row>
    <row r="890" spans="2:27">
      <c r="E890" s="1" t="s">
        <v>19</v>
      </c>
      <c r="V890" s="17"/>
      <c r="AA890" s="1" t="s">
        <v>19</v>
      </c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>
      <c r="V900" s="17"/>
    </row>
    <row r="901" spans="1:43">
      <c r="H901" s="160" t="s">
        <v>30</v>
      </c>
      <c r="I901" s="160"/>
      <c r="J901" s="160"/>
      <c r="V901" s="17"/>
      <c r="AA901" s="160" t="s">
        <v>31</v>
      </c>
      <c r="AB901" s="160"/>
      <c r="AC901" s="160"/>
    </row>
    <row r="902" spans="1:43">
      <c r="H902" s="160"/>
      <c r="I902" s="160"/>
      <c r="J902" s="160"/>
      <c r="V902" s="17"/>
      <c r="AA902" s="160"/>
      <c r="AB902" s="160"/>
      <c r="AC902" s="160"/>
    </row>
    <row r="903" spans="1:43">
      <c r="V903" s="17"/>
    </row>
    <row r="904" spans="1:43">
      <c r="V904" s="17"/>
    </row>
    <row r="905" spans="1:43" ht="23.25">
      <c r="B905" s="24" t="s">
        <v>73</v>
      </c>
      <c r="V905" s="17"/>
      <c r="X905" s="22" t="s">
        <v>71</v>
      </c>
    </row>
    <row r="906" spans="1:43" ht="23.25">
      <c r="B906" s="23" t="s">
        <v>32</v>
      </c>
      <c r="C906" s="20">
        <f>IF(X861="PAGADO",0,C866)</f>
        <v>140</v>
      </c>
      <c r="E906" s="161" t="s">
        <v>20</v>
      </c>
      <c r="F906" s="161"/>
      <c r="G906" s="161"/>
      <c r="H906" s="161"/>
      <c r="V906" s="17"/>
      <c r="X906" s="23" t="s">
        <v>32</v>
      </c>
      <c r="Y906" s="20">
        <f>IF(B1706="PAGADO",0,C911)</f>
        <v>140</v>
      </c>
      <c r="AA906" s="161" t="s">
        <v>20</v>
      </c>
      <c r="AB906" s="161"/>
      <c r="AC906" s="161"/>
      <c r="AD906" s="161"/>
    </row>
    <row r="907" spans="1:43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1:43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24</v>
      </c>
      <c r="C909" s="19">
        <f>IF(C906&gt;0,C906+C907,C907)</f>
        <v>140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IF(Y906&gt;0,Y906+Y907,Y907)</f>
        <v>140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1" t="s">
        <v>9</v>
      </c>
      <c r="C910" s="20">
        <f>C934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Y934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>
      <c r="B911" s="6" t="s">
        <v>26</v>
      </c>
      <c r="C911" s="21">
        <f>C909-C910</f>
        <v>140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27</v>
      </c>
      <c r="Y911" s="21">
        <f>Y909-Y910</f>
        <v>140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6"/>
      <c r="C912" s="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63" t="str">
        <f>IF(Y911&lt;0,"NO PAGAR","COBRAR'")</f>
        <v>COBRAR'</v>
      </c>
      <c r="Y912" s="163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3.25">
      <c r="B913" s="163" t="str">
        <f>IF(C911&lt;0,"NO PAGAR","COBRAR'")</f>
        <v>COBRAR'</v>
      </c>
      <c r="C913" s="163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6"/>
      <c r="Y913" s="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4" t="s">
        <v>9</v>
      </c>
      <c r="C914" s="155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4" t="s">
        <v>9</v>
      </c>
      <c r="Y914" s="155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IF(Y866&lt;0,"SALDO ADELANTADO","SALDO A FAVOR '")</f>
        <v>SALDO A FAVOR '</v>
      </c>
      <c r="C915" s="10" t="b">
        <f>IF(Y866&lt;=0,Y866*-1)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IF(C911&lt;0,"SALDO ADELANTADO","SALDO A FAVOR'")</f>
        <v>SALDO A FAVOR'</v>
      </c>
      <c r="Y915" s="10" t="b">
        <f>IF(C911&lt;=0,C911*-1)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R924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AN924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156" t="s">
        <v>7</v>
      </c>
      <c r="F922" s="157"/>
      <c r="G922" s="158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156" t="s">
        <v>7</v>
      </c>
      <c r="AB922" s="157"/>
      <c r="AC922" s="158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56" t="s">
        <v>7</v>
      </c>
      <c r="O924" s="157"/>
      <c r="P924" s="157"/>
      <c r="Q924" s="158"/>
      <c r="R924" s="18">
        <f>SUM(R908:R923)</f>
        <v>0</v>
      </c>
      <c r="S924" s="3"/>
      <c r="V924" s="17"/>
      <c r="X924" s="12"/>
      <c r="Y924" s="10"/>
      <c r="AJ924" s="156" t="s">
        <v>7</v>
      </c>
      <c r="AK924" s="157"/>
      <c r="AL924" s="157"/>
      <c r="AM924" s="158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1"/>
      <c r="C933" s="10"/>
      <c r="V933" s="17"/>
      <c r="X933" s="11"/>
      <c r="Y933" s="10"/>
    </row>
    <row r="934" spans="2:27">
      <c r="B934" s="15" t="s">
        <v>18</v>
      </c>
      <c r="C934" s="16">
        <f>SUM(C915:C933)</f>
        <v>0</v>
      </c>
      <c r="D934" t="s">
        <v>22</v>
      </c>
      <c r="E934" t="s">
        <v>21</v>
      </c>
      <c r="V934" s="17"/>
      <c r="X934" s="15" t="s">
        <v>18</v>
      </c>
      <c r="Y934" s="16">
        <f>SUM(Y915:Y933)</f>
        <v>0</v>
      </c>
      <c r="Z934" t="s">
        <v>22</v>
      </c>
      <c r="AA934" t="s">
        <v>21</v>
      </c>
    </row>
    <row r="935" spans="2:27">
      <c r="E935" s="1" t="s">
        <v>19</v>
      </c>
      <c r="V935" s="17"/>
      <c r="AA935" s="1" t="s">
        <v>19</v>
      </c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9" t="s">
        <v>29</v>
      </c>
      <c r="AD948" s="159"/>
      <c r="AE948" s="159"/>
    </row>
    <row r="949" spans="2:41">
      <c r="H949" s="160" t="s">
        <v>28</v>
      </c>
      <c r="I949" s="160"/>
      <c r="J949" s="160"/>
      <c r="V949" s="17"/>
      <c r="AC949" s="159"/>
      <c r="AD949" s="159"/>
      <c r="AE949" s="159"/>
    </row>
    <row r="950" spans="2:41">
      <c r="H950" s="160"/>
      <c r="I950" s="160"/>
      <c r="J950" s="160"/>
      <c r="V950" s="17"/>
      <c r="AC950" s="159"/>
      <c r="AD950" s="159"/>
      <c r="AE950" s="159"/>
    </row>
    <row r="951" spans="2:41">
      <c r="V951" s="17"/>
    </row>
    <row r="952" spans="2:41">
      <c r="V952" s="17"/>
    </row>
    <row r="953" spans="2:41" ht="23.25">
      <c r="B953" s="22" t="s">
        <v>72</v>
      </c>
      <c r="V953" s="17"/>
      <c r="X953" s="22" t="s">
        <v>74</v>
      </c>
    </row>
    <row r="954" spans="2:41" ht="23.25">
      <c r="B954" s="23" t="s">
        <v>32</v>
      </c>
      <c r="C954" s="20">
        <f>IF(X906="PAGADO",0,Y911)</f>
        <v>140</v>
      </c>
      <c r="E954" s="161" t="s">
        <v>20</v>
      </c>
      <c r="F954" s="161"/>
      <c r="G954" s="161"/>
      <c r="H954" s="161"/>
      <c r="V954" s="17"/>
      <c r="X954" s="23" t="s">
        <v>32</v>
      </c>
      <c r="Y954" s="20">
        <f>IF(B954="PAGADO",0,C959)</f>
        <v>140</v>
      </c>
      <c r="AA954" s="161" t="s">
        <v>20</v>
      </c>
      <c r="AB954" s="161"/>
      <c r="AC954" s="161"/>
      <c r="AD954" s="161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140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140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140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140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2" t="str">
        <f>IF(C959&lt;0,"NO PAGAR","COBRAR")</f>
        <v>COBRAR</v>
      </c>
      <c r="C960" s="16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2" t="str">
        <f>IF(Y959&lt;0,"NO PAGAR","COBRAR")</f>
        <v>COBRAR</v>
      </c>
      <c r="Y960" s="16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4" t="s">
        <v>9</v>
      </c>
      <c r="C961" s="155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4" t="s">
        <v>9</v>
      </c>
      <c r="Y961" s="155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 t="b">
        <f>IF(Y906&lt;=0,Y906*-1)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 FAVOR'</v>
      </c>
      <c r="Y962" s="10" t="b">
        <f>IF(C959&lt;=0,C959*-1)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6" t="s">
        <v>7</v>
      </c>
      <c r="F970" s="157"/>
      <c r="G970" s="158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6" t="s">
        <v>7</v>
      </c>
      <c r="AB970" s="157"/>
      <c r="AC970" s="158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6" t="s">
        <v>7</v>
      </c>
      <c r="O972" s="157"/>
      <c r="P972" s="157"/>
      <c r="Q972" s="158"/>
      <c r="R972" s="18">
        <f>SUM(R956:R971)</f>
        <v>0</v>
      </c>
      <c r="S972" s="3"/>
      <c r="V972" s="17"/>
      <c r="X972" s="12"/>
      <c r="Y972" s="10"/>
      <c r="AJ972" s="156" t="s">
        <v>7</v>
      </c>
      <c r="AK972" s="157"/>
      <c r="AL972" s="157"/>
      <c r="AM972" s="158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0</v>
      </c>
      <c r="V981" s="17"/>
      <c r="X981" s="15" t="s">
        <v>18</v>
      </c>
      <c r="Y981" s="16">
        <f>SUM(Y962:Y980)</f>
        <v>0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60" t="s">
        <v>30</v>
      </c>
      <c r="I994" s="160"/>
      <c r="J994" s="160"/>
      <c r="V994" s="17"/>
      <c r="AA994" s="160" t="s">
        <v>31</v>
      </c>
      <c r="AB994" s="160"/>
      <c r="AC994" s="160"/>
    </row>
    <row r="995" spans="2:41">
      <c r="H995" s="160"/>
      <c r="I995" s="160"/>
      <c r="J995" s="160"/>
      <c r="V995" s="17"/>
      <c r="AA995" s="160"/>
      <c r="AB995" s="160"/>
      <c r="AC995" s="160"/>
    </row>
    <row r="996" spans="2:41">
      <c r="V996" s="17"/>
    </row>
    <row r="997" spans="2:41">
      <c r="V997" s="17"/>
    </row>
    <row r="998" spans="2:41" ht="23.25">
      <c r="B998" s="24" t="s">
        <v>72</v>
      </c>
      <c r="V998" s="17"/>
      <c r="X998" s="22" t="s">
        <v>72</v>
      </c>
    </row>
    <row r="999" spans="2:41" ht="23.25">
      <c r="B999" s="23" t="s">
        <v>32</v>
      </c>
      <c r="C999" s="20">
        <f>IF(X954="PAGADO",0,C959)</f>
        <v>140</v>
      </c>
      <c r="E999" s="161" t="s">
        <v>20</v>
      </c>
      <c r="F999" s="161"/>
      <c r="G999" s="161"/>
      <c r="H999" s="161"/>
      <c r="V999" s="17"/>
      <c r="X999" s="23" t="s">
        <v>32</v>
      </c>
      <c r="Y999" s="20">
        <f>IF(B1799="PAGADO",0,C1004)</f>
        <v>140</v>
      </c>
      <c r="AA999" s="161" t="s">
        <v>20</v>
      </c>
      <c r="AB999" s="161"/>
      <c r="AC999" s="161"/>
      <c r="AD999" s="161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140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140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140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140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3" t="str">
        <f>IF(Y1004&lt;0,"NO PAGAR","COBRAR'")</f>
        <v>COBRAR'</v>
      </c>
      <c r="Y1005" s="163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3" t="str">
        <f>IF(C1004&lt;0,"NO PAGAR","COBRAR'")</f>
        <v>COBRAR'</v>
      </c>
      <c r="C1006" s="163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4" t="s">
        <v>9</v>
      </c>
      <c r="C1007" s="155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4" t="s">
        <v>9</v>
      </c>
      <c r="Y1007" s="155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 FAVOR '</v>
      </c>
      <c r="C1008" s="10" t="b">
        <f>IF(Y959&lt;=0,Y959*-1)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 FAVOR'</v>
      </c>
      <c r="Y1008" s="10" t="b">
        <f>IF(C1004&lt;=0,C1004*-1)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6" t="s">
        <v>7</v>
      </c>
      <c r="F1015" s="157"/>
      <c r="G1015" s="158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6" t="s">
        <v>7</v>
      </c>
      <c r="AB1015" s="157"/>
      <c r="AC1015" s="158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6" t="s">
        <v>7</v>
      </c>
      <c r="O1017" s="157"/>
      <c r="P1017" s="157"/>
      <c r="Q1017" s="158"/>
      <c r="R1017" s="18">
        <f>SUM(R1001:R1016)</f>
        <v>0</v>
      </c>
      <c r="S1017" s="3"/>
      <c r="V1017" s="17"/>
      <c r="X1017" s="12"/>
      <c r="Y1017" s="10"/>
      <c r="AJ1017" s="156" t="s">
        <v>7</v>
      </c>
      <c r="AK1017" s="157"/>
      <c r="AL1017" s="157"/>
      <c r="AM1017" s="158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0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0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50:C550"/>
    <mergeCell ref="X550:Y550"/>
    <mergeCell ref="E558:G558"/>
    <mergeCell ref="AA558:AC558"/>
    <mergeCell ref="N560:Q560"/>
    <mergeCell ref="AJ560:AM560"/>
    <mergeCell ref="H537:J538"/>
    <mergeCell ref="AA537:AC538"/>
    <mergeCell ref="E542:H542"/>
    <mergeCell ref="AA542:AD542"/>
    <mergeCell ref="X548:Y548"/>
    <mergeCell ref="B549:C549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8:C868"/>
    <mergeCell ref="X868:Y868"/>
    <mergeCell ref="E877:G877"/>
    <mergeCell ref="AA877:AC877"/>
    <mergeCell ref="N879:Q879"/>
    <mergeCell ref="AJ879:AM879"/>
    <mergeCell ref="AC855:AE857"/>
    <mergeCell ref="H856:J857"/>
    <mergeCell ref="E861:H861"/>
    <mergeCell ref="AA861:AD861"/>
    <mergeCell ref="B867:C867"/>
    <mergeCell ref="X867:Y867"/>
    <mergeCell ref="B914:C914"/>
    <mergeCell ref="X914:Y914"/>
    <mergeCell ref="E922:G922"/>
    <mergeCell ref="AA922:AC922"/>
    <mergeCell ref="N924:Q924"/>
    <mergeCell ref="AJ924:AM924"/>
    <mergeCell ref="H901:J902"/>
    <mergeCell ref="AA901:AC902"/>
    <mergeCell ref="E906:H906"/>
    <mergeCell ref="AA906:AD906"/>
    <mergeCell ref="X912:Y912"/>
    <mergeCell ref="B913:C913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6"/>
  <sheetViews>
    <sheetView topLeftCell="S471" zoomScale="93" zoomScaleNormal="93" workbookViewId="0">
      <selection activeCell="AA483" sqref="AA483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1" t="s">
        <v>80</v>
      </c>
      <c r="F8" s="161"/>
      <c r="G8" s="161"/>
      <c r="H8" s="161"/>
      <c r="V8" s="17"/>
      <c r="X8" s="23" t="s">
        <v>387</v>
      </c>
      <c r="Y8" s="20">
        <f>IF(B8="PAGADO",0,C13)</f>
        <v>-2248.4700000000003</v>
      </c>
      <c r="AA8" s="161" t="s">
        <v>80</v>
      </c>
      <c r="AB8" s="161"/>
      <c r="AC8" s="161"/>
      <c r="AD8" s="161"/>
      <c r="AK8" s="171" t="s">
        <v>10</v>
      </c>
      <c r="AL8" s="171"/>
      <c r="AM8" s="171"/>
      <c r="AN8" s="171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NO PAGAR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NO PAGAR</v>
      </c>
      <c r="Y14" s="162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6" t="s">
        <v>7</v>
      </c>
      <c r="AB24" s="157"/>
      <c r="AC24" s="158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102.65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61" t="s">
        <v>80</v>
      </c>
      <c r="F53" s="161"/>
      <c r="G53" s="161"/>
      <c r="H53" s="161"/>
      <c r="V53" s="17"/>
      <c r="X53" s="23" t="s">
        <v>32</v>
      </c>
      <c r="Y53" s="20">
        <f>IF(B53="PAGADO",0,C58)</f>
        <v>-2773.2900000000004</v>
      </c>
      <c r="AA53" s="161" t="s">
        <v>254</v>
      </c>
      <c r="AB53" s="161"/>
      <c r="AC53" s="161"/>
      <c r="AD53" s="161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NO PAGAR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NO PAGAR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6" t="s">
        <v>7</v>
      </c>
      <c r="F69" s="157"/>
      <c r="G69" s="158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1750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9" t="s">
        <v>29</v>
      </c>
      <c r="AD95" s="159"/>
      <c r="AE95" s="159"/>
    </row>
    <row r="96" spans="8:31">
      <c r="H96" s="160" t="s">
        <v>28</v>
      </c>
      <c r="I96" s="160"/>
      <c r="J96" s="160"/>
      <c r="V96" s="17"/>
      <c r="AC96" s="159"/>
      <c r="AD96" s="159"/>
      <c r="AE96" s="159"/>
    </row>
    <row r="97" spans="2:41">
      <c r="H97" s="160"/>
      <c r="I97" s="160"/>
      <c r="J97" s="160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933</v>
      </c>
      <c r="C101" s="20">
        <f>IF(X53="PAGADO",0,Y58)</f>
        <v>-2123.2900000000004</v>
      </c>
      <c r="E101" s="161" t="s">
        <v>80</v>
      </c>
      <c r="F101" s="161"/>
      <c r="G101" s="161"/>
      <c r="H101" s="161"/>
      <c r="V101" s="17"/>
      <c r="X101" s="23" t="s">
        <v>32</v>
      </c>
      <c r="Y101" s="20">
        <f>IF(B101="PAGADO",0,C106)</f>
        <v>-793.29000000000042</v>
      </c>
      <c r="AA101" s="161" t="s">
        <v>80</v>
      </c>
      <c r="AB101" s="161"/>
      <c r="AC101" s="161"/>
      <c r="AD101" s="161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62" t="str">
        <f>IF(C106&lt;0,"NO PAGAR","COBRAR")</f>
        <v>NO PAGAR</v>
      </c>
      <c r="C107" s="162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62" t="str">
        <f>IF(Y106&lt;0,"NO PAGAR","COBRAR")</f>
        <v>NO PAGAR</v>
      </c>
      <c r="Y107" s="162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4" t="s">
        <v>9</v>
      </c>
      <c r="C108" s="155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4" t="s">
        <v>9</v>
      </c>
      <c r="Y108" s="15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6" t="s">
        <v>7</v>
      </c>
      <c r="F117" s="157"/>
      <c r="G117" s="158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6" t="s">
        <v>7</v>
      </c>
      <c r="AB117" s="157"/>
      <c r="AC117" s="158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6" t="s">
        <v>7</v>
      </c>
      <c r="O119" s="157"/>
      <c r="P119" s="157"/>
      <c r="Q119" s="158"/>
      <c r="R119" s="18">
        <f>SUM(R103:R118)</f>
        <v>0</v>
      </c>
      <c r="S119" s="3"/>
      <c r="V119" s="17"/>
      <c r="X119" s="12"/>
      <c r="Y119" s="10"/>
      <c r="AJ119" s="156" t="s">
        <v>7</v>
      </c>
      <c r="AK119" s="157"/>
      <c r="AL119" s="157"/>
      <c r="AM119" s="158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60" t="s">
        <v>30</v>
      </c>
      <c r="I129" s="160"/>
      <c r="J129" s="160"/>
      <c r="V129" s="17"/>
      <c r="AA129" s="160" t="s">
        <v>31</v>
      </c>
      <c r="AB129" s="160"/>
      <c r="AC129" s="160"/>
    </row>
    <row r="130" spans="2:41">
      <c r="H130" s="160"/>
      <c r="I130" s="160"/>
      <c r="J130" s="160"/>
      <c r="V130" s="17"/>
      <c r="AA130" s="160"/>
      <c r="AB130" s="160"/>
      <c r="AC130" s="160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61" t="s">
        <v>254</v>
      </c>
      <c r="F134" s="161"/>
      <c r="G134" s="161"/>
      <c r="H134" s="161"/>
      <c r="V134" s="17"/>
      <c r="X134" s="23" t="s">
        <v>32</v>
      </c>
      <c r="Y134" s="20">
        <f>IF(B134="PAGADO",0,C139)</f>
        <v>-1640.3300000000004</v>
      </c>
      <c r="AA134" s="161" t="s">
        <v>359</v>
      </c>
      <c r="AB134" s="161"/>
      <c r="AC134" s="161"/>
      <c r="AD134" s="161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63" t="str">
        <f>IF(Y139&lt;0,"NO PAGAR","COBRAR'")</f>
        <v>NO PAGAR</v>
      </c>
      <c r="Y140" s="163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63" t="str">
        <f>IF(C139&lt;0,"NO PAGAR","COBRAR'")</f>
        <v>NO PAGAR</v>
      </c>
      <c r="C141" s="163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4" t="s">
        <v>9</v>
      </c>
      <c r="C142" s="155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4" t="s">
        <v>9</v>
      </c>
      <c r="Y142" s="15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6" t="s">
        <v>7</v>
      </c>
      <c r="F150" s="157"/>
      <c r="G150" s="158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6" t="s">
        <v>7</v>
      </c>
      <c r="AB150" s="157"/>
      <c r="AC150" s="158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6" t="s">
        <v>7</v>
      </c>
      <c r="O152" s="157"/>
      <c r="P152" s="157"/>
      <c r="Q152" s="158"/>
      <c r="R152" s="18">
        <f>SUM(R136:R151)</f>
        <v>1580</v>
      </c>
      <c r="S152" s="3"/>
      <c r="V152" s="17"/>
      <c r="X152" s="12"/>
      <c r="Y152" s="10"/>
      <c r="AJ152" s="156" t="s">
        <v>7</v>
      </c>
      <c r="AK152" s="157"/>
      <c r="AL152" s="157"/>
      <c r="AM152" s="158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9" t="s">
        <v>29</v>
      </c>
      <c r="AD168" s="159"/>
      <c r="AE168" s="159"/>
    </row>
    <row r="169" spans="2:41">
      <c r="H169" s="160" t="s">
        <v>28</v>
      </c>
      <c r="I169" s="160"/>
      <c r="J169" s="160"/>
      <c r="V169" s="17"/>
      <c r="AC169" s="159"/>
      <c r="AD169" s="159"/>
      <c r="AE169" s="159"/>
    </row>
    <row r="170" spans="2:41">
      <c r="H170" s="160"/>
      <c r="I170" s="160"/>
      <c r="J170" s="160"/>
      <c r="V170" s="17"/>
      <c r="AC170" s="159"/>
      <c r="AD170" s="159"/>
      <c r="AE170" s="15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61" t="s">
        <v>359</v>
      </c>
      <c r="F174" s="161"/>
      <c r="G174" s="161"/>
      <c r="H174" s="161"/>
      <c r="V174" s="17"/>
      <c r="X174" s="23" t="s">
        <v>32</v>
      </c>
      <c r="Y174" s="20">
        <f>IF(B173="PAGADO",0,C178)</f>
        <v>-1065.8100000000004</v>
      </c>
      <c r="AA174" s="161" t="s">
        <v>359</v>
      </c>
      <c r="AB174" s="161"/>
      <c r="AC174" s="161"/>
      <c r="AD174" s="161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62" t="str">
        <f>IF(C178&lt;0,"NO PAGAR","COBRAR")</f>
        <v>NO PAGAR</v>
      </c>
      <c r="C179" s="16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4" t="s">
        <v>9</v>
      </c>
      <c r="C180" s="155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2" t="str">
        <f>IF(Y179&lt;0,"NO PAGAR","COBRAR")</f>
        <v>NO PAGAR</v>
      </c>
      <c r="Y180" s="16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4" t="s">
        <v>9</v>
      </c>
      <c r="Y181" s="15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6" t="s">
        <v>7</v>
      </c>
      <c r="F190" s="157"/>
      <c r="G190" s="158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6" t="s">
        <v>7</v>
      </c>
      <c r="AB190" s="157"/>
      <c r="AC190" s="158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6" t="s">
        <v>7</v>
      </c>
      <c r="O192" s="157"/>
      <c r="P192" s="157"/>
      <c r="Q192" s="158"/>
      <c r="R192" s="18">
        <f>SUM(R176:R191)</f>
        <v>450</v>
      </c>
      <c r="S192" s="3"/>
      <c r="V192" s="17"/>
      <c r="X192" s="12"/>
      <c r="Y192" s="10"/>
      <c r="AJ192" s="156" t="s">
        <v>7</v>
      </c>
      <c r="AK192" s="157"/>
      <c r="AL192" s="157"/>
      <c r="AM192" s="158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60" t="s">
        <v>30</v>
      </c>
      <c r="I214" s="160"/>
      <c r="J214" s="160"/>
      <c r="V214" s="17"/>
      <c r="AA214" s="160" t="s">
        <v>31</v>
      </c>
      <c r="AB214" s="160"/>
      <c r="AC214" s="160"/>
    </row>
    <row r="215" spans="1:43">
      <c r="H215" s="160"/>
      <c r="I215" s="160"/>
      <c r="J215" s="160"/>
      <c r="V215" s="17"/>
      <c r="AA215" s="160"/>
      <c r="AB215" s="160"/>
      <c r="AC215" s="160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61" t="s">
        <v>359</v>
      </c>
      <c r="F219" s="161"/>
      <c r="G219" s="161"/>
      <c r="H219" s="161"/>
      <c r="V219" s="17"/>
      <c r="X219" s="23" t="s">
        <v>32</v>
      </c>
      <c r="Y219" s="20">
        <f>IF(B239="PAGADO",0,C223)</f>
        <v>-2403.2800000000007</v>
      </c>
      <c r="AA219" s="161" t="s">
        <v>533</v>
      </c>
      <c r="AB219" s="161"/>
      <c r="AC219" s="161"/>
      <c r="AD219" s="161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63" t="str">
        <f>IF(C223&lt;0,"NO PAGAR","COBRAR'")</f>
        <v>NO PAGAR</v>
      </c>
      <c r="C225" s="163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63" t="str">
        <f>IF(Y224&lt;0,"NO PAGAR","COBRAR'")</f>
        <v>NO PAGAR</v>
      </c>
      <c r="Y225" s="163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4" t="s">
        <v>9</v>
      </c>
      <c r="C226" s="155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4" t="s">
        <v>9</v>
      </c>
      <c r="Y227" s="155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6" t="s">
        <v>7</v>
      </c>
      <c r="F235" s="157"/>
      <c r="G235" s="158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6" t="s">
        <v>7</v>
      </c>
      <c r="AB235" s="157"/>
      <c r="AC235" s="158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6" t="s">
        <v>7</v>
      </c>
      <c r="O237" s="157"/>
      <c r="P237" s="157"/>
      <c r="Q237" s="158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6" t="s">
        <v>7</v>
      </c>
      <c r="AK237" s="157"/>
      <c r="AL237" s="157"/>
      <c r="AM237" s="158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9" t="s">
        <v>29</v>
      </c>
      <c r="AD260" s="159"/>
      <c r="AE260" s="159"/>
    </row>
    <row r="261" spans="2:41">
      <c r="H261" s="160" t="s">
        <v>28</v>
      </c>
      <c r="I261" s="160"/>
      <c r="J261" s="160"/>
      <c r="V261" s="17"/>
      <c r="AC261" s="159"/>
      <c r="AD261" s="159"/>
      <c r="AE261" s="159"/>
    </row>
    <row r="262" spans="2:41">
      <c r="H262" s="160"/>
      <c r="I262" s="160"/>
      <c r="J262" s="160"/>
      <c r="V262" s="17"/>
      <c r="AC262" s="159"/>
      <c r="AD262" s="159"/>
      <c r="AE262" s="15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61" t="s">
        <v>595</v>
      </c>
      <c r="F266" s="161"/>
      <c r="G266" s="161"/>
      <c r="H266" s="161"/>
      <c r="V266" s="17"/>
      <c r="X266" s="23" t="s">
        <v>32</v>
      </c>
      <c r="Y266" s="20">
        <f>IF(B265="PAGADO",0,C270)</f>
        <v>-1680.7380000000007</v>
      </c>
      <c r="AA266" s="161" t="s">
        <v>595</v>
      </c>
      <c r="AB266" s="161"/>
      <c r="AC266" s="161"/>
      <c r="AD266" s="161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2" t="str">
        <f>IF(C270&lt;0,"NO PAGAR","COBRAR")</f>
        <v>NO PAGAR</v>
      </c>
      <c r="C271" s="16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4" t="s">
        <v>9</v>
      </c>
      <c r="C272" s="155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2" t="str">
        <f>IF(Y271&lt;0,"NO PAGAR","COBRAR")</f>
        <v>NO PAGAR</v>
      </c>
      <c r="Y272" s="16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4" t="s">
        <v>9</v>
      </c>
      <c r="Y273" s="155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6" t="s">
        <v>7</v>
      </c>
      <c r="F282" s="157"/>
      <c r="G282" s="158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6" t="s">
        <v>7</v>
      </c>
      <c r="AB282" s="157"/>
      <c r="AC282" s="158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6" t="s">
        <v>7</v>
      </c>
      <c r="O284" s="157"/>
      <c r="P284" s="157"/>
      <c r="Q284" s="158"/>
      <c r="R284" s="18">
        <f>SUM(R268:R283)</f>
        <v>190</v>
      </c>
      <c r="S284" s="3"/>
      <c r="V284" s="17"/>
      <c r="X284" s="12"/>
      <c r="Y284" s="10"/>
      <c r="AJ284" s="156" t="s">
        <v>7</v>
      </c>
      <c r="AK284" s="157"/>
      <c r="AL284" s="157"/>
      <c r="AM284" s="158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60" t="s">
        <v>30</v>
      </c>
      <c r="I306" s="160"/>
      <c r="J306" s="160"/>
      <c r="V306" s="17"/>
      <c r="AA306" s="160" t="s">
        <v>31</v>
      </c>
      <c r="AB306" s="160"/>
      <c r="AC306" s="160"/>
    </row>
    <row r="307" spans="2:41">
      <c r="H307" s="160"/>
      <c r="I307" s="160"/>
      <c r="J307" s="160"/>
      <c r="V307" s="17"/>
      <c r="AA307" s="160"/>
      <c r="AB307" s="160"/>
      <c r="AC307" s="160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61" t="s">
        <v>359</v>
      </c>
      <c r="F311" s="161"/>
      <c r="G311" s="161"/>
      <c r="H311" s="161"/>
      <c r="V311" s="17"/>
      <c r="X311" s="23" t="s">
        <v>32</v>
      </c>
      <c r="Y311" s="20">
        <f>IF(B1086="PAGADO",0,C315)</f>
        <v>-3648.456000000001</v>
      </c>
      <c r="AA311" s="161" t="s">
        <v>683</v>
      </c>
      <c r="AB311" s="161"/>
      <c r="AC311" s="161"/>
      <c r="AD311" s="161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3" t="str">
        <f>IF(C315&lt;0,"NO PAGAR","COBRAR'")</f>
        <v>NO PAGAR</v>
      </c>
      <c r="C317" s="163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63" t="str">
        <f>IF(Y316&lt;0,"NO PAGAR","COBRAR'")</f>
        <v>NO PAGAR</v>
      </c>
      <c r="Y317" s="163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4" t="s">
        <v>9</v>
      </c>
      <c r="C318" s="155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4" t="s">
        <v>9</v>
      </c>
      <c r="Y319" s="155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6" t="s">
        <v>7</v>
      </c>
      <c r="F327" s="157"/>
      <c r="G327" s="158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6" t="s">
        <v>7</v>
      </c>
      <c r="AB327" s="157"/>
      <c r="AC327" s="158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6" t="s">
        <v>7</v>
      </c>
      <c r="O329" s="157"/>
      <c r="P329" s="157"/>
      <c r="Q329" s="158"/>
      <c r="R329" s="18">
        <f>SUM(R313:R328)</f>
        <v>2680</v>
      </c>
      <c r="S329" s="3"/>
      <c r="V329" s="17"/>
      <c r="X329" s="12"/>
      <c r="Y329" s="10"/>
      <c r="AJ329" s="156" t="s">
        <v>7</v>
      </c>
      <c r="AK329" s="157"/>
      <c r="AL329" s="157"/>
      <c r="AM329" s="158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60" t="s">
        <v>28</v>
      </c>
      <c r="I354" s="160"/>
      <c r="J354" s="160"/>
      <c r="V354" s="17"/>
    </row>
    <row r="355" spans="2:40">
      <c r="H355" s="160"/>
      <c r="I355" s="160"/>
      <c r="J355" s="160"/>
      <c r="V355" s="17"/>
    </row>
    <row r="356" spans="2:40">
      <c r="V356" s="17"/>
      <c r="X356" s="172" t="s">
        <v>64</v>
      </c>
      <c r="AB356" s="166" t="s">
        <v>29</v>
      </c>
      <c r="AC356" s="166"/>
      <c r="AD356" s="166"/>
    </row>
    <row r="357" spans="2:40" ht="23.25">
      <c r="B357" s="22" t="s">
        <v>64</v>
      </c>
      <c r="V357" s="17"/>
      <c r="X357" s="172"/>
      <c r="AB357" s="166"/>
      <c r="AC357" s="166"/>
      <c r="AD357" s="166"/>
    </row>
    <row r="358" spans="2:40" ht="23.25">
      <c r="B358" s="23" t="s">
        <v>32</v>
      </c>
      <c r="C358" s="20">
        <f>IF(X311="PAGADO",0,Y316)</f>
        <v>-3968.3760000000011</v>
      </c>
      <c r="V358" s="17"/>
      <c r="X358" s="172"/>
      <c r="AB358" s="166"/>
      <c r="AC358" s="166"/>
      <c r="AD358" s="166"/>
    </row>
    <row r="359" spans="2:40" ht="23.25">
      <c r="B359" s="1" t="s">
        <v>0</v>
      </c>
      <c r="C359" s="19">
        <f>H375</f>
        <v>600</v>
      </c>
      <c r="E359" s="161" t="s">
        <v>595</v>
      </c>
      <c r="F359" s="161"/>
      <c r="G359" s="161"/>
      <c r="H359" s="161"/>
      <c r="V359" s="17"/>
      <c r="X359" s="23" t="s">
        <v>32</v>
      </c>
      <c r="Y359" s="20">
        <f>IF(B358="PAGADO",0,C363)</f>
        <v>-3418.3760000000011</v>
      </c>
      <c r="AA359" s="161" t="s">
        <v>683</v>
      </c>
      <c r="AB359" s="161"/>
      <c r="AC359" s="161"/>
      <c r="AD359" s="161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62" t="str">
        <f>IF(C363&lt;0,"NO PAGAR","COBRAR")</f>
        <v>NO PAGAR</v>
      </c>
      <c r="C364" s="162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4" t="s">
        <v>9</v>
      </c>
      <c r="C365" s="155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62" t="str">
        <f>IF(Y364&lt;0,"NO PAGAR","COBRAR")</f>
        <v>NO PAGAR</v>
      </c>
      <c r="Y365" s="162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4" t="s">
        <v>9</v>
      </c>
      <c r="Y366" s="155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6" t="s">
        <v>7</v>
      </c>
      <c r="AK371" s="157"/>
      <c r="AL371" s="157"/>
      <c r="AM371" s="158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6" t="s">
        <v>7</v>
      </c>
      <c r="AB374" s="157"/>
      <c r="AC374" s="158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6" t="s">
        <v>7</v>
      </c>
      <c r="F375" s="157"/>
      <c r="G375" s="158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6" t="s">
        <v>7</v>
      </c>
      <c r="O377" s="157"/>
      <c r="P377" s="157"/>
      <c r="Q377" s="158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60" t="s">
        <v>30</v>
      </c>
      <c r="I392" s="160"/>
      <c r="J392" s="160"/>
      <c r="V392" s="17"/>
      <c r="AA392" s="160" t="s">
        <v>31</v>
      </c>
      <c r="AB392" s="160"/>
      <c r="AC392" s="160"/>
    </row>
    <row r="393" spans="1:43">
      <c r="H393" s="160"/>
      <c r="I393" s="160"/>
      <c r="J393" s="160"/>
      <c r="V393" s="17"/>
      <c r="AA393" s="160"/>
      <c r="AB393" s="160"/>
      <c r="AC393" s="160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61" t="s">
        <v>80</v>
      </c>
      <c r="F397" s="161"/>
      <c r="G397" s="161"/>
      <c r="H397" s="161"/>
      <c r="V397" s="17"/>
      <c r="X397" s="23" t="s">
        <v>32</v>
      </c>
      <c r="Y397" s="20">
        <f>IF(B1179="PAGADO",0,C402)</f>
        <v>-3884.1160000000018</v>
      </c>
      <c r="AA397" s="161" t="s">
        <v>595</v>
      </c>
      <c r="AB397" s="161"/>
      <c r="AC397" s="161"/>
      <c r="AD397" s="161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63" t="str">
        <f>IF(Y402&lt;0,"NO PAGAR","COBRAR'")</f>
        <v>NO PAGAR</v>
      </c>
      <c r="Y403" s="163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63" t="str">
        <f>IF(C402&lt;0,"NO PAGAR","COBRAR'")</f>
        <v>NO PAGAR</v>
      </c>
      <c r="C404" s="163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4" t="s">
        <v>9</v>
      </c>
      <c r="C405" s="155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4" t="s">
        <v>9</v>
      </c>
      <c r="Y405" s="155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6" t="s">
        <v>7</v>
      </c>
      <c r="AK408" s="157"/>
      <c r="AL408" s="157"/>
      <c r="AM408" s="158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6" t="s">
        <v>7</v>
      </c>
      <c r="F413" s="157"/>
      <c r="G413" s="158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6" t="s">
        <v>7</v>
      </c>
      <c r="AB413" s="157"/>
      <c r="AC413" s="158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6" t="s">
        <v>7</v>
      </c>
      <c r="O415" s="157"/>
      <c r="P415" s="157"/>
      <c r="Q415" s="158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60" t="s">
        <v>28</v>
      </c>
      <c r="I438" s="160"/>
      <c r="J438" s="160"/>
      <c r="V438" s="17"/>
      <c r="AC438" s="24"/>
      <c r="AD438" s="24"/>
      <c r="AE438" s="24"/>
      <c r="AJ438" s="25">
        <v>45084</v>
      </c>
      <c r="AK438" s="3" t="s">
        <v>919</v>
      </c>
      <c r="AL438" s="3"/>
      <c r="AM438" s="3"/>
      <c r="AN438" s="18">
        <v>4.13</v>
      </c>
      <c r="AO438" s="3"/>
    </row>
    <row r="439" spans="2:41" ht="15" customHeight="1">
      <c r="H439" s="160"/>
      <c r="I439" s="160"/>
      <c r="J439" s="160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59" t="s">
        <v>29</v>
      </c>
      <c r="AC440" s="15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61" t="s">
        <v>618</v>
      </c>
      <c r="F443" s="161"/>
      <c r="G443" s="161"/>
      <c r="H443" s="161"/>
      <c r="V443" s="17"/>
      <c r="X443" s="23" t="s">
        <v>32</v>
      </c>
      <c r="Y443" s="20">
        <f>IF(B443="PAGADO",0,C448)</f>
        <v>-3182.3660000000018</v>
      </c>
      <c r="AA443" s="161" t="s">
        <v>359</v>
      </c>
      <c r="AB443" s="161"/>
      <c r="AC443" s="161"/>
      <c r="AD443" s="161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62" t="str">
        <f>IF(C448&lt;0,"NO PAGAR","COBRAR")</f>
        <v>NO PAGAR</v>
      </c>
      <c r="C449" s="162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62" t="str">
        <f>IF(Y448&lt;0,"NO PAGAR","COBRAR")</f>
        <v>NO PAGAR</v>
      </c>
      <c r="Y449" s="162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4" t="s">
        <v>9</v>
      </c>
      <c r="C450" s="155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4" t="s">
        <v>9</v>
      </c>
      <c r="Y450" s="155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6" t="s">
        <v>7</v>
      </c>
      <c r="AK454" s="157"/>
      <c r="AL454" s="157"/>
      <c r="AM454" s="158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6" t="s">
        <v>7</v>
      </c>
      <c r="F459" s="157"/>
      <c r="G459" s="158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6" t="s">
        <v>7</v>
      </c>
      <c r="AB459" s="157"/>
      <c r="AC459" s="158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6" t="s">
        <v>7</v>
      </c>
      <c r="O461" s="157"/>
      <c r="P461" s="157"/>
      <c r="Q461" s="158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60" t="s">
        <v>30</v>
      </c>
      <c r="I477" s="160"/>
      <c r="J477" s="160"/>
      <c r="V477" s="17"/>
      <c r="AA477" s="160" t="s">
        <v>31</v>
      </c>
      <c r="AB477" s="160"/>
      <c r="AC477" s="160"/>
    </row>
    <row r="478" spans="1:43">
      <c r="H478" s="160"/>
      <c r="I478" s="160"/>
      <c r="J478" s="160"/>
      <c r="V478" s="17"/>
      <c r="AA478" s="160"/>
      <c r="AB478" s="160"/>
      <c r="AC478" s="160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61" t="s">
        <v>359</v>
      </c>
      <c r="F482" s="161"/>
      <c r="G482" s="161"/>
      <c r="H482" s="161"/>
      <c r="V482" s="17"/>
      <c r="X482" s="23" t="s">
        <v>32</v>
      </c>
      <c r="Y482" s="20">
        <f>IF(B1276="PAGADO",0,C487)</f>
        <v>-4170.7470000000021</v>
      </c>
      <c r="AA482" s="161" t="s">
        <v>533</v>
      </c>
      <c r="AB482" s="161"/>
      <c r="AC482" s="161"/>
      <c r="AD482" s="161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599</v>
      </c>
      <c r="G484" s="3" t="s">
        <v>945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3"/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936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968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4170.7470000000021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-4170.7470000000021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332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63" t="str">
        <f>IF(Y487&lt;0,"NO PAGAR","COBRAR'")</f>
        <v>NO PAGAR</v>
      </c>
      <c r="Y488" s="163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63" t="str">
        <f>IF(C487&lt;0,"NO PAGAR","COBRAR'")</f>
        <v>NO PAGAR</v>
      </c>
      <c r="C489" s="163"/>
      <c r="E489" s="4">
        <v>45076</v>
      </c>
      <c r="F489" s="3" t="s">
        <v>332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4" t="s">
        <v>9</v>
      </c>
      <c r="C490" s="155"/>
      <c r="E490" s="4">
        <v>45043</v>
      </c>
      <c r="F490" s="3" t="s">
        <v>965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54" t="s">
        <v>9</v>
      </c>
      <c r="Y490" s="155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959</v>
      </c>
      <c r="C498" s="10">
        <v>48.66</v>
      </c>
      <c r="E498" s="156" t="s">
        <v>7</v>
      </c>
      <c r="F498" s="157"/>
      <c r="G498" s="158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6" t="s">
        <v>7</v>
      </c>
      <c r="AB498" s="157"/>
      <c r="AC498" s="158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6" t="s">
        <v>7</v>
      </c>
      <c r="O500" s="157"/>
      <c r="P500" s="157"/>
      <c r="Q500" s="158"/>
      <c r="R500" s="18">
        <f>SUM(R484:R499)</f>
        <v>1705</v>
      </c>
      <c r="S500" s="3"/>
      <c r="V500" s="17"/>
      <c r="X500" s="12"/>
      <c r="Y500" s="10"/>
      <c r="AJ500" s="156" t="s">
        <v>7</v>
      </c>
      <c r="AK500" s="157"/>
      <c r="AL500" s="157"/>
      <c r="AM500" s="158"/>
      <c r="AN500" s="18">
        <f>SUM(AN485:AN499)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1"/>
      <c r="C503" s="10"/>
      <c r="V503" s="17"/>
      <c r="X503" s="11"/>
      <c r="Y503" s="10"/>
    </row>
    <row r="504" spans="2:41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4170.7470000000021</v>
      </c>
      <c r="Z504" t="s">
        <v>22</v>
      </c>
      <c r="AA504" t="s">
        <v>21</v>
      </c>
    </row>
    <row r="505" spans="2:41">
      <c r="E505" s="1" t="s">
        <v>19</v>
      </c>
      <c r="V505" s="17"/>
      <c r="AA505" s="1" t="s">
        <v>19</v>
      </c>
    </row>
    <row r="506" spans="2:41">
      <c r="V506" s="17"/>
    </row>
    <row r="507" spans="2:41">
      <c r="V507" s="17"/>
    </row>
    <row r="508" spans="2:41">
      <c r="V508" s="17"/>
    </row>
    <row r="509" spans="2:41">
      <c r="V509" s="17"/>
    </row>
    <row r="510" spans="2:41">
      <c r="V510" s="17"/>
    </row>
    <row r="511" spans="2:41">
      <c r="V511" s="17"/>
    </row>
    <row r="512" spans="2:41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9" t="s">
        <v>29</v>
      </c>
      <c r="AD524" s="159"/>
      <c r="AE524" s="159"/>
    </row>
    <row r="525" spans="8:31">
      <c r="H525" s="160" t="s">
        <v>28</v>
      </c>
      <c r="I525" s="160"/>
      <c r="J525" s="160"/>
      <c r="V525" s="17"/>
      <c r="AC525" s="159"/>
      <c r="AD525" s="159"/>
      <c r="AE525" s="159"/>
    </row>
    <row r="526" spans="8:31">
      <c r="H526" s="160"/>
      <c r="I526" s="160"/>
      <c r="J526" s="160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-4170.7470000000021</v>
      </c>
      <c r="E530" s="161" t="s">
        <v>20</v>
      </c>
      <c r="F530" s="161"/>
      <c r="G530" s="161"/>
      <c r="H530" s="161"/>
      <c r="V530" s="17"/>
      <c r="X530" s="23" t="s">
        <v>32</v>
      </c>
      <c r="Y530" s="20">
        <f>IF(B530="PAGADO",0,C535)</f>
        <v>-4170.7470000000021</v>
      </c>
      <c r="AA530" s="161" t="s">
        <v>20</v>
      </c>
      <c r="AB530" s="161"/>
      <c r="AC530" s="161"/>
      <c r="AD530" s="161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4170.7470000000021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4170.7470000000021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-4170.7470000000021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-4170.7470000000021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2" t="str">
        <f>IF(C535&lt;0,"NO PAGAR","COBRAR")</f>
        <v>NO PAGAR</v>
      </c>
      <c r="C536" s="162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2" t="str">
        <f>IF(Y535&lt;0,"NO PAGAR","COBRAR")</f>
        <v>NO PAGAR</v>
      </c>
      <c r="Y536" s="162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4" t="s">
        <v>9</v>
      </c>
      <c r="C537" s="155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4" t="s">
        <v>9</v>
      </c>
      <c r="Y537" s="155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IF(Y487&lt;=0,Y487*-1)</f>
        <v>4170.7470000000021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4170.7470000000021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6" t="s">
        <v>7</v>
      </c>
      <c r="F546" s="157"/>
      <c r="G546" s="158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6" t="s">
        <v>7</v>
      </c>
      <c r="AB546" s="157"/>
      <c r="AC546" s="158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6" t="s">
        <v>7</v>
      </c>
      <c r="O548" s="157"/>
      <c r="P548" s="157"/>
      <c r="Q548" s="158"/>
      <c r="R548" s="18">
        <f>SUM(R532:R547)</f>
        <v>0</v>
      </c>
      <c r="S548" s="3"/>
      <c r="V548" s="17"/>
      <c r="X548" s="12"/>
      <c r="Y548" s="10"/>
      <c r="AJ548" s="156" t="s">
        <v>7</v>
      </c>
      <c r="AK548" s="157"/>
      <c r="AL548" s="157"/>
      <c r="AM548" s="158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4170.7470000000021</v>
      </c>
      <c r="V557" s="17"/>
      <c r="X557" s="15" t="s">
        <v>18</v>
      </c>
      <c r="Y557" s="16">
        <f>SUM(Y538:Y556)</f>
        <v>4170.7470000000021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3">
      <c r="V569" s="17"/>
    </row>
    <row r="570" spans="1:43">
      <c r="H570" s="160" t="s">
        <v>30</v>
      </c>
      <c r="I570" s="160"/>
      <c r="J570" s="160"/>
      <c r="V570" s="17"/>
      <c r="AA570" s="160" t="s">
        <v>31</v>
      </c>
      <c r="AB570" s="160"/>
      <c r="AC570" s="160"/>
    </row>
    <row r="571" spans="1:43">
      <c r="H571" s="160"/>
      <c r="I571" s="160"/>
      <c r="J571" s="160"/>
      <c r="V571" s="17"/>
      <c r="AA571" s="160"/>
      <c r="AB571" s="160"/>
      <c r="AC571" s="160"/>
    </row>
    <row r="572" spans="1:43">
      <c r="V572" s="17"/>
    </row>
    <row r="573" spans="1:43">
      <c r="V573" s="17"/>
      <c r="AP573" s="17"/>
      <c r="AQ573" s="17"/>
    </row>
    <row r="574" spans="1:43" ht="23.25">
      <c r="B574" s="24" t="s">
        <v>67</v>
      </c>
      <c r="V574" s="17"/>
      <c r="X574" s="22" t="s">
        <v>67</v>
      </c>
      <c r="AP574" s="17"/>
      <c r="AQ574" s="17"/>
    </row>
    <row r="575" spans="1:43" ht="23.25">
      <c r="B575" s="23" t="s">
        <v>32</v>
      </c>
      <c r="C575" s="20">
        <f>IF(X530="PAGADO",0,C535)</f>
        <v>-4170.7470000000021</v>
      </c>
      <c r="E575" s="161" t="s">
        <v>20</v>
      </c>
      <c r="F575" s="161"/>
      <c r="G575" s="161"/>
      <c r="H575" s="161"/>
      <c r="V575" s="17"/>
      <c r="X575" s="23" t="s">
        <v>32</v>
      </c>
      <c r="Y575" s="20">
        <f>IF(B1375="PAGADO",0,C580)</f>
        <v>-4170.7470000000021</v>
      </c>
      <c r="AA575" s="161" t="s">
        <v>20</v>
      </c>
      <c r="AB575" s="161"/>
      <c r="AC575" s="161"/>
      <c r="AD575" s="161"/>
      <c r="AP575" s="17"/>
      <c r="AQ575" s="1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4170.7470000000021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4170.7470000000021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-4170.7470000000021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-4170.7470000000021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3" t="str">
        <f>IF(Y580&lt;0,"NO PAGAR","COBRAR'")</f>
        <v>NO PAGAR</v>
      </c>
      <c r="Y581" s="163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3" t="str">
        <f>IF(C580&lt;0,"NO PAGAR","COBRAR'")</f>
        <v>NO PAGAR</v>
      </c>
      <c r="C582" s="163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4" t="s">
        <v>9</v>
      </c>
      <c r="C583" s="155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4" t="s">
        <v>9</v>
      </c>
      <c r="Y583" s="155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4170.7470000000021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4170.7470000000021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6" t="s">
        <v>7</v>
      </c>
      <c r="F591" s="157"/>
      <c r="G591" s="158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6" t="s">
        <v>7</v>
      </c>
      <c r="AB591" s="157"/>
      <c r="AC591" s="158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6" t="s">
        <v>7</v>
      </c>
      <c r="O593" s="157"/>
      <c r="P593" s="157"/>
      <c r="Q593" s="158"/>
      <c r="R593" s="18">
        <f>SUM(R577:R592)</f>
        <v>0</v>
      </c>
      <c r="S593" s="3"/>
      <c r="V593" s="17"/>
      <c r="X593" s="12"/>
      <c r="Y593" s="10"/>
      <c r="AJ593" s="156" t="s">
        <v>7</v>
      </c>
      <c r="AK593" s="157"/>
      <c r="AL593" s="157"/>
      <c r="AM593" s="158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4170.7470000000021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4170.7470000000021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9" t="s">
        <v>29</v>
      </c>
      <c r="AD617" s="159"/>
      <c r="AE617" s="159"/>
    </row>
    <row r="618" spans="2:41">
      <c r="H618" s="160" t="s">
        <v>28</v>
      </c>
      <c r="I618" s="160"/>
      <c r="J618" s="160"/>
      <c r="V618" s="17"/>
      <c r="AC618" s="159"/>
      <c r="AD618" s="159"/>
      <c r="AE618" s="159"/>
    </row>
    <row r="619" spans="2:41">
      <c r="H619" s="160"/>
      <c r="I619" s="160"/>
      <c r="J619" s="160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-4170.7470000000021</v>
      </c>
      <c r="E623" s="161" t="s">
        <v>20</v>
      </c>
      <c r="F623" s="161"/>
      <c r="G623" s="161"/>
      <c r="H623" s="161"/>
      <c r="V623" s="17"/>
      <c r="X623" s="23" t="s">
        <v>32</v>
      </c>
      <c r="Y623" s="20">
        <f>IF(B623="PAGADO",0,C628)</f>
        <v>-4170.7470000000021</v>
      </c>
      <c r="AA623" s="161" t="s">
        <v>20</v>
      </c>
      <c r="AB623" s="161"/>
      <c r="AC623" s="161"/>
      <c r="AD623" s="161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4170.7470000000021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4170.7470000000021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-4170.7470000000021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-4170.7470000000021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2" t="str">
        <f>IF(C628&lt;0,"NO PAGAR","COBRAR")</f>
        <v>NO PAGAR</v>
      </c>
      <c r="C629" s="162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2" t="str">
        <f>IF(Y628&lt;0,"NO PAGAR","COBRAR")</f>
        <v>NO PAGAR</v>
      </c>
      <c r="Y629" s="162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4" t="s">
        <v>9</v>
      </c>
      <c r="C630" s="155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4" t="s">
        <v>9</v>
      </c>
      <c r="Y630" s="155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4170.7470000000021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4170.7470000000021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6" t="s">
        <v>7</v>
      </c>
      <c r="F639" s="157"/>
      <c r="G639" s="158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6" t="s">
        <v>7</v>
      </c>
      <c r="AB639" s="157"/>
      <c r="AC639" s="158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6" t="s">
        <v>7</v>
      </c>
      <c r="O641" s="157"/>
      <c r="P641" s="157"/>
      <c r="Q641" s="158"/>
      <c r="R641" s="18">
        <f>SUM(R625:R640)</f>
        <v>0</v>
      </c>
      <c r="S641" s="3"/>
      <c r="V641" s="17"/>
      <c r="X641" s="12"/>
      <c r="Y641" s="10"/>
      <c r="AJ641" s="156" t="s">
        <v>7</v>
      </c>
      <c r="AK641" s="157"/>
      <c r="AL641" s="157"/>
      <c r="AM641" s="158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4170.7470000000021</v>
      </c>
      <c r="V650" s="17"/>
      <c r="X650" s="15" t="s">
        <v>18</v>
      </c>
      <c r="Y650" s="16">
        <f>SUM(Y631:Y649)</f>
        <v>4170.7470000000021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3">
      <c r="V662" s="17"/>
    </row>
    <row r="663" spans="1:43">
      <c r="H663" s="160" t="s">
        <v>30</v>
      </c>
      <c r="I663" s="160"/>
      <c r="J663" s="160"/>
      <c r="V663" s="17"/>
      <c r="AA663" s="160" t="s">
        <v>31</v>
      </c>
      <c r="AB663" s="160"/>
      <c r="AC663" s="160"/>
    </row>
    <row r="664" spans="1:43">
      <c r="H664" s="160"/>
      <c r="I664" s="160"/>
      <c r="J664" s="160"/>
      <c r="V664" s="17"/>
      <c r="AA664" s="160"/>
      <c r="AB664" s="160"/>
      <c r="AC664" s="160"/>
    </row>
    <row r="665" spans="1:43">
      <c r="V665" s="17"/>
    </row>
    <row r="666" spans="1:43">
      <c r="V666" s="17"/>
      <c r="AP666" s="17"/>
      <c r="AQ666" s="17"/>
    </row>
    <row r="667" spans="1:43" ht="23.25">
      <c r="B667" s="24" t="s">
        <v>68</v>
      </c>
      <c r="V667" s="17"/>
      <c r="X667" s="22" t="s">
        <v>68</v>
      </c>
      <c r="AP667" s="17"/>
      <c r="AQ667" s="17"/>
    </row>
    <row r="668" spans="1:43" ht="23.25">
      <c r="B668" s="23" t="s">
        <v>32</v>
      </c>
      <c r="C668" s="20">
        <f>IF(X623="PAGADO",0,C628)</f>
        <v>-4170.7470000000021</v>
      </c>
      <c r="E668" s="161" t="s">
        <v>20</v>
      </c>
      <c r="F668" s="161"/>
      <c r="G668" s="161"/>
      <c r="H668" s="161"/>
      <c r="V668" s="17"/>
      <c r="X668" s="23" t="s">
        <v>32</v>
      </c>
      <c r="Y668" s="20">
        <f>IF(B1468="PAGADO",0,C673)</f>
        <v>-4170.7470000000021</v>
      </c>
      <c r="AA668" s="161" t="s">
        <v>20</v>
      </c>
      <c r="AB668" s="161"/>
      <c r="AC668" s="161"/>
      <c r="AD668" s="161"/>
      <c r="AP668" s="17"/>
      <c r="AQ668" s="1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4170.7470000000021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4170.7470000000021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-4170.7470000000021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-4170.7470000000021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3" t="str">
        <f>IF(Y673&lt;0,"NO PAGAR","COBRAR'")</f>
        <v>NO PAGAR</v>
      </c>
      <c r="Y674" s="163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3" t="str">
        <f>IF(C673&lt;0,"NO PAGAR","COBRAR'")</f>
        <v>NO PAGAR</v>
      </c>
      <c r="C675" s="163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4" t="s">
        <v>9</v>
      </c>
      <c r="C676" s="155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4" t="s">
        <v>9</v>
      </c>
      <c r="Y676" s="155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4170.7470000000021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4170.7470000000021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6" t="s">
        <v>7</v>
      </c>
      <c r="F684" s="157"/>
      <c r="G684" s="158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6" t="s">
        <v>7</v>
      </c>
      <c r="AB684" s="157"/>
      <c r="AC684" s="158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6" t="s">
        <v>7</v>
      </c>
      <c r="O686" s="157"/>
      <c r="P686" s="157"/>
      <c r="Q686" s="158"/>
      <c r="R686" s="18">
        <f>SUM(R670:R685)</f>
        <v>0</v>
      </c>
      <c r="S686" s="3"/>
      <c r="V686" s="17"/>
      <c r="X686" s="12"/>
      <c r="Y686" s="10"/>
      <c r="AJ686" s="156" t="s">
        <v>7</v>
      </c>
      <c r="AK686" s="157"/>
      <c r="AL686" s="157"/>
      <c r="AM686" s="158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4170.7470000000021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4170.7470000000021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9" t="s">
        <v>29</v>
      </c>
      <c r="AD710" s="159"/>
      <c r="AE710" s="159"/>
    </row>
    <row r="711" spans="2:41">
      <c r="H711" s="160" t="s">
        <v>28</v>
      </c>
      <c r="I711" s="160"/>
      <c r="J711" s="160"/>
      <c r="V711" s="17"/>
      <c r="AC711" s="159"/>
      <c r="AD711" s="159"/>
      <c r="AE711" s="159"/>
    </row>
    <row r="712" spans="2:41">
      <c r="H712" s="160"/>
      <c r="I712" s="160"/>
      <c r="J712" s="160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-4170.7470000000021</v>
      </c>
      <c r="E716" s="161" t="s">
        <v>20</v>
      </c>
      <c r="F716" s="161"/>
      <c r="G716" s="161"/>
      <c r="H716" s="161"/>
      <c r="V716" s="17"/>
      <c r="X716" s="23" t="s">
        <v>32</v>
      </c>
      <c r="Y716" s="20">
        <f>IF(B716="PAGADO",0,C721)</f>
        <v>-4170.7470000000021</v>
      </c>
      <c r="AA716" s="161" t="s">
        <v>20</v>
      </c>
      <c r="AB716" s="161"/>
      <c r="AC716" s="161"/>
      <c r="AD716" s="161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4170.7470000000021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4170.7470000000021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-4170.7470000000021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-4170.7470000000021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2" t="str">
        <f>IF(C721&lt;0,"NO PAGAR","COBRAR")</f>
        <v>NO PAGAR</v>
      </c>
      <c r="C722" s="162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2" t="str">
        <f>IF(Y721&lt;0,"NO PAGAR","COBRAR")</f>
        <v>NO PAGAR</v>
      </c>
      <c r="Y722" s="162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4" t="s">
        <v>9</v>
      </c>
      <c r="C723" s="155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4" t="s">
        <v>9</v>
      </c>
      <c r="Y723" s="155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4170.7470000000021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4170.7470000000021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6" t="s">
        <v>7</v>
      </c>
      <c r="F732" s="157"/>
      <c r="G732" s="158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6" t="s">
        <v>7</v>
      </c>
      <c r="AB732" s="157"/>
      <c r="AC732" s="158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6" t="s">
        <v>7</v>
      </c>
      <c r="O734" s="157"/>
      <c r="P734" s="157"/>
      <c r="Q734" s="158"/>
      <c r="R734" s="18">
        <f>SUM(R718:R733)</f>
        <v>0</v>
      </c>
      <c r="S734" s="3"/>
      <c r="V734" s="17"/>
      <c r="X734" s="12"/>
      <c r="Y734" s="10"/>
      <c r="AJ734" s="156" t="s">
        <v>7</v>
      </c>
      <c r="AK734" s="157"/>
      <c r="AL734" s="157"/>
      <c r="AM734" s="158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E737" s="14"/>
      <c r="V737" s="17"/>
      <c r="X737" s="12"/>
      <c r="Y737" s="10"/>
      <c r="AA737" s="14"/>
    </row>
    <row r="738" spans="1:41">
      <c r="B738" s="12"/>
      <c r="C738" s="10"/>
      <c r="V738" s="17"/>
      <c r="X738" s="12"/>
      <c r="Y738" s="10"/>
    </row>
    <row r="739" spans="1:41">
      <c r="B739" s="12"/>
      <c r="C739" s="10"/>
      <c r="V739" s="17"/>
      <c r="X739" s="12"/>
      <c r="Y739" s="10"/>
    </row>
    <row r="740" spans="1:41">
      <c r="B740" s="12"/>
      <c r="C740" s="10"/>
      <c r="V740" s="17"/>
      <c r="X740" s="12"/>
      <c r="Y740" s="10"/>
    </row>
    <row r="741" spans="1:41">
      <c r="B741" s="12"/>
      <c r="C741" s="10"/>
      <c r="V741" s="17"/>
      <c r="X741" s="12"/>
      <c r="Y741" s="10"/>
    </row>
    <row r="742" spans="1:41">
      <c r="B742" s="11"/>
      <c r="C742" s="10"/>
      <c r="V742" s="17"/>
      <c r="X742" s="11"/>
      <c r="Y742" s="10"/>
    </row>
    <row r="743" spans="1:41">
      <c r="B743" s="15" t="s">
        <v>18</v>
      </c>
      <c r="C743" s="16">
        <f>SUM(C724:C742)</f>
        <v>4170.7470000000021</v>
      </c>
      <c r="V743" s="17"/>
      <c r="X743" s="15" t="s">
        <v>18</v>
      </c>
      <c r="Y743" s="16">
        <f>SUM(Y724:Y742)</f>
        <v>4170.7470000000021</v>
      </c>
    </row>
    <row r="744" spans="1:41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1">
      <c r="E745" s="1" t="s">
        <v>19</v>
      </c>
      <c r="V745" s="17"/>
      <c r="AA745" s="1" t="s">
        <v>19</v>
      </c>
    </row>
    <row r="746" spans="1:41">
      <c r="V746" s="17"/>
    </row>
    <row r="747" spans="1:41">
      <c r="V747" s="17"/>
    </row>
    <row r="748" spans="1:41">
      <c r="V748" s="17"/>
    </row>
    <row r="749" spans="1:41">
      <c r="V749" s="17"/>
    </row>
    <row r="750" spans="1:41">
      <c r="V750" s="17"/>
    </row>
    <row r="751" spans="1:41">
      <c r="V751" s="17"/>
    </row>
    <row r="752" spans="1:4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3">
      <c r="V755" s="17"/>
    </row>
    <row r="756" spans="1:43">
      <c r="H756" s="160" t="s">
        <v>30</v>
      </c>
      <c r="I756" s="160"/>
      <c r="J756" s="160"/>
      <c r="V756" s="17"/>
      <c r="AA756" s="160" t="s">
        <v>31</v>
      </c>
      <c r="AB756" s="160"/>
      <c r="AC756" s="160"/>
    </row>
    <row r="757" spans="1:43">
      <c r="H757" s="160"/>
      <c r="I757" s="160"/>
      <c r="J757" s="160"/>
      <c r="V757" s="17"/>
      <c r="AA757" s="160"/>
      <c r="AB757" s="160"/>
      <c r="AC757" s="160"/>
    </row>
    <row r="758" spans="1:43">
      <c r="V758" s="17"/>
    </row>
    <row r="759" spans="1:43">
      <c r="V759" s="17"/>
      <c r="AP759" s="17"/>
      <c r="AQ759" s="17"/>
    </row>
    <row r="760" spans="1:43" ht="23.25">
      <c r="B760" s="24" t="s">
        <v>69</v>
      </c>
      <c r="V760" s="17"/>
      <c r="X760" s="22" t="s">
        <v>69</v>
      </c>
      <c r="AP760" s="17"/>
      <c r="AQ760" s="17"/>
    </row>
    <row r="761" spans="1:43" ht="23.25">
      <c r="B761" s="23" t="s">
        <v>32</v>
      </c>
      <c r="C761" s="20">
        <f>IF(X716="PAGADO",0,C721)</f>
        <v>-4170.7470000000021</v>
      </c>
      <c r="E761" s="161" t="s">
        <v>20</v>
      </c>
      <c r="F761" s="161"/>
      <c r="G761" s="161"/>
      <c r="H761" s="161"/>
      <c r="V761" s="17"/>
      <c r="X761" s="23" t="s">
        <v>32</v>
      </c>
      <c r="Y761" s="20">
        <f>IF(B1561="PAGADO",0,C766)</f>
        <v>-4170.7470000000021</v>
      </c>
      <c r="AA761" s="161" t="s">
        <v>20</v>
      </c>
      <c r="AB761" s="161"/>
      <c r="AC761" s="161"/>
      <c r="AD761" s="161"/>
      <c r="AP761" s="17"/>
      <c r="AQ761" s="1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4170.7470000000021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4170.7470000000021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-4170.7470000000021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-4170.7470000000021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3" t="str">
        <f>IF(Y766&lt;0,"NO PAGAR","COBRAR'")</f>
        <v>NO PAGAR</v>
      </c>
      <c r="Y767" s="163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3" t="str">
        <f>IF(C766&lt;0,"NO PAGAR","COBRAR'")</f>
        <v>NO PAGAR</v>
      </c>
      <c r="C768" s="163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4" t="s">
        <v>9</v>
      </c>
      <c r="C769" s="155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4" t="s">
        <v>9</v>
      </c>
      <c r="Y769" s="15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4170.7470000000021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4170.7470000000021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6" t="s">
        <v>7</v>
      </c>
      <c r="F777" s="157"/>
      <c r="G777" s="158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6" t="s">
        <v>7</v>
      </c>
      <c r="AB777" s="157"/>
      <c r="AC777" s="158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6" t="s">
        <v>7</v>
      </c>
      <c r="O779" s="157"/>
      <c r="P779" s="157"/>
      <c r="Q779" s="158"/>
      <c r="R779" s="18">
        <f>SUM(R763:R778)</f>
        <v>0</v>
      </c>
      <c r="S779" s="3"/>
      <c r="V779" s="17"/>
      <c r="X779" s="12"/>
      <c r="Y779" s="10"/>
      <c r="AJ779" s="156" t="s">
        <v>7</v>
      </c>
      <c r="AK779" s="157"/>
      <c r="AL779" s="157"/>
      <c r="AM779" s="158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4170.7470000000021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4170.7470000000021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9" t="s">
        <v>29</v>
      </c>
      <c r="AD803" s="159"/>
      <c r="AE803" s="159"/>
    </row>
    <row r="804" spans="2:41">
      <c r="H804" s="160" t="s">
        <v>28</v>
      </c>
      <c r="I804" s="160"/>
      <c r="J804" s="160"/>
      <c r="V804" s="17"/>
      <c r="AC804" s="159"/>
      <c r="AD804" s="159"/>
      <c r="AE804" s="159"/>
    </row>
    <row r="805" spans="2:41">
      <c r="H805" s="160"/>
      <c r="I805" s="160"/>
      <c r="J805" s="160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-4170.7470000000021</v>
      </c>
      <c r="E809" s="161" t="s">
        <v>20</v>
      </c>
      <c r="F809" s="161"/>
      <c r="G809" s="161"/>
      <c r="H809" s="161"/>
      <c r="V809" s="17"/>
      <c r="X809" s="23" t="s">
        <v>32</v>
      </c>
      <c r="Y809" s="20">
        <f>IF(B809="PAGADO",0,C814)</f>
        <v>-4170.7470000000021</v>
      </c>
      <c r="AA809" s="161" t="s">
        <v>20</v>
      </c>
      <c r="AB809" s="161"/>
      <c r="AC809" s="161"/>
      <c r="AD809" s="161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4170.7470000000021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4170.7470000000021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-4170.7470000000021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-4170.7470000000021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2" t="str">
        <f>IF(C814&lt;0,"NO PAGAR","COBRAR")</f>
        <v>NO PAGAR</v>
      </c>
      <c r="C815" s="162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2" t="str">
        <f>IF(Y814&lt;0,"NO PAGAR","COBRAR")</f>
        <v>NO PAGAR</v>
      </c>
      <c r="Y815" s="162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4" t="s">
        <v>9</v>
      </c>
      <c r="C816" s="155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4" t="s">
        <v>9</v>
      </c>
      <c r="Y816" s="155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4170.7470000000021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4170.7470000000021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6" t="s">
        <v>7</v>
      </c>
      <c r="F825" s="157"/>
      <c r="G825" s="158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6" t="s">
        <v>7</v>
      </c>
      <c r="AB825" s="157"/>
      <c r="AC825" s="158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6" t="s">
        <v>7</v>
      </c>
      <c r="O827" s="157"/>
      <c r="P827" s="157"/>
      <c r="Q827" s="158"/>
      <c r="R827" s="18">
        <f>SUM(R811:R826)</f>
        <v>0</v>
      </c>
      <c r="S827" s="3"/>
      <c r="V827" s="17"/>
      <c r="X827" s="12"/>
      <c r="Y827" s="10"/>
      <c r="AJ827" s="156" t="s">
        <v>7</v>
      </c>
      <c r="AK827" s="157"/>
      <c r="AL827" s="157"/>
      <c r="AM827" s="158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1">
      <c r="B833" s="12"/>
      <c r="C833" s="10"/>
      <c r="V833" s="17"/>
      <c r="X833" s="12"/>
      <c r="Y833" s="10"/>
    </row>
    <row r="834" spans="1:41">
      <c r="B834" s="12"/>
      <c r="C834" s="10"/>
      <c r="V834" s="17"/>
      <c r="X834" s="12"/>
      <c r="Y834" s="10"/>
    </row>
    <row r="835" spans="1:41">
      <c r="B835" s="11"/>
      <c r="C835" s="10"/>
      <c r="V835" s="17"/>
      <c r="X835" s="11"/>
      <c r="Y835" s="10"/>
    </row>
    <row r="836" spans="1:41">
      <c r="B836" s="15" t="s">
        <v>18</v>
      </c>
      <c r="C836" s="16">
        <f>SUM(C817:C835)</f>
        <v>4170.7470000000021</v>
      </c>
      <c r="V836" s="17"/>
      <c r="X836" s="15" t="s">
        <v>18</v>
      </c>
      <c r="Y836" s="16">
        <f>SUM(Y817:Y835)</f>
        <v>4170.7470000000021</v>
      </c>
    </row>
    <row r="837" spans="1:41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1">
      <c r="E838" s="1" t="s">
        <v>19</v>
      </c>
      <c r="V838" s="17"/>
      <c r="AA838" s="1" t="s">
        <v>19</v>
      </c>
    </row>
    <row r="839" spans="1:41">
      <c r="V839" s="17"/>
    </row>
    <row r="840" spans="1:41">
      <c r="V840" s="17"/>
    </row>
    <row r="841" spans="1:41">
      <c r="V841" s="17"/>
    </row>
    <row r="842" spans="1:41">
      <c r="V842" s="17"/>
    </row>
    <row r="843" spans="1:41">
      <c r="V843" s="17"/>
    </row>
    <row r="844" spans="1:41">
      <c r="V844" s="17"/>
    </row>
    <row r="845" spans="1:4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>
      <c r="V848" s="17"/>
    </row>
    <row r="849" spans="2:43">
      <c r="H849" s="160" t="s">
        <v>30</v>
      </c>
      <c r="I849" s="160"/>
      <c r="J849" s="160"/>
      <c r="V849" s="17"/>
      <c r="AA849" s="160" t="s">
        <v>31</v>
      </c>
      <c r="AB849" s="160"/>
      <c r="AC849" s="160"/>
    </row>
    <row r="850" spans="2:43">
      <c r="H850" s="160"/>
      <c r="I850" s="160"/>
      <c r="J850" s="160"/>
      <c r="V850" s="17"/>
      <c r="AA850" s="160"/>
      <c r="AB850" s="160"/>
      <c r="AC850" s="160"/>
    </row>
    <row r="851" spans="2:43">
      <c r="V851" s="17"/>
    </row>
    <row r="852" spans="2:43">
      <c r="V852" s="17"/>
      <c r="AP852" s="17"/>
      <c r="AQ852" s="17"/>
    </row>
    <row r="853" spans="2:43" ht="23.25">
      <c r="B853" s="24" t="s">
        <v>70</v>
      </c>
      <c r="V853" s="17"/>
      <c r="X853" s="22" t="s">
        <v>70</v>
      </c>
      <c r="AP853" s="17"/>
      <c r="AQ853" s="17"/>
    </row>
    <row r="854" spans="2:43" ht="23.25">
      <c r="B854" s="23" t="s">
        <v>32</v>
      </c>
      <c r="C854" s="20">
        <f>IF(X809="PAGADO",0,C814)</f>
        <v>-4170.7470000000021</v>
      </c>
      <c r="E854" s="161" t="s">
        <v>20</v>
      </c>
      <c r="F854" s="161"/>
      <c r="G854" s="161"/>
      <c r="H854" s="161"/>
      <c r="V854" s="17"/>
      <c r="X854" s="23" t="s">
        <v>32</v>
      </c>
      <c r="Y854" s="20">
        <f>IF(B1654="PAGADO",0,C859)</f>
        <v>-4170.7470000000021</v>
      </c>
      <c r="AA854" s="161" t="s">
        <v>20</v>
      </c>
      <c r="AB854" s="161"/>
      <c r="AC854" s="161"/>
      <c r="AD854" s="161"/>
      <c r="AP854" s="17"/>
      <c r="AQ854" s="17"/>
    </row>
    <row r="855" spans="2:43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3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" t="s">
        <v>9</v>
      </c>
      <c r="C858" s="20">
        <f>C882</f>
        <v>4170.7470000000021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4170.7470000000021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6" t="s">
        <v>26</v>
      </c>
      <c r="C859" s="21">
        <f>C857-C858</f>
        <v>-4170.7470000000021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-4170.7470000000021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3" t="str">
        <f>IF(Y859&lt;0,"NO PAGAR","COBRAR'")</f>
        <v>NO PAGAR</v>
      </c>
      <c r="Y860" s="163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 ht="23.25">
      <c r="B861" s="163" t="str">
        <f>IF(C859&lt;0,"NO PAGAR","COBRAR'")</f>
        <v>NO PAGAR</v>
      </c>
      <c r="C861" s="163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54" t="s">
        <v>9</v>
      </c>
      <c r="C862" s="155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4" t="s">
        <v>9</v>
      </c>
      <c r="Y862" s="155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9" t="str">
        <f>IF(Y814&lt;0,"SALDO ADELANTADO","SALDO A FAVOR '")</f>
        <v>SALDO ADELANTADO</v>
      </c>
      <c r="C863" s="10">
        <f>IF(Y814&lt;=0,Y814*-1)</f>
        <v>4170.7470000000021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4170.7470000000021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6" t="s">
        <v>7</v>
      </c>
      <c r="F870" s="157"/>
      <c r="G870" s="158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6" t="s">
        <v>7</v>
      </c>
      <c r="AB870" s="157"/>
      <c r="AC870" s="158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6" t="s">
        <v>7</v>
      </c>
      <c r="O872" s="157"/>
      <c r="P872" s="157"/>
      <c r="Q872" s="158"/>
      <c r="R872" s="18">
        <f>SUM(R856:R871)</f>
        <v>0</v>
      </c>
      <c r="S872" s="3"/>
      <c r="V872" s="17"/>
      <c r="X872" s="12"/>
      <c r="Y872" s="10"/>
      <c r="AJ872" s="156" t="s">
        <v>7</v>
      </c>
      <c r="AK872" s="157"/>
      <c r="AL872" s="157"/>
      <c r="AM872" s="158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4170.7470000000021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4170.7470000000021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9" t="s">
        <v>29</v>
      </c>
      <c r="AD897" s="159"/>
      <c r="AE897" s="159"/>
    </row>
    <row r="898" spans="2:41">
      <c r="H898" s="160" t="s">
        <v>28</v>
      </c>
      <c r="I898" s="160"/>
      <c r="J898" s="160"/>
      <c r="V898" s="17"/>
      <c r="AC898" s="159"/>
      <c r="AD898" s="159"/>
      <c r="AE898" s="159"/>
    </row>
    <row r="899" spans="2:41">
      <c r="H899" s="160"/>
      <c r="I899" s="160"/>
      <c r="J899" s="160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-4170.7470000000021</v>
      </c>
      <c r="E903" s="161" t="s">
        <v>20</v>
      </c>
      <c r="F903" s="161"/>
      <c r="G903" s="161"/>
      <c r="H903" s="161"/>
      <c r="V903" s="17"/>
      <c r="X903" s="23" t="s">
        <v>32</v>
      </c>
      <c r="Y903" s="20">
        <f>IF(B903="PAGADO",0,C908)</f>
        <v>-4170.7470000000021</v>
      </c>
      <c r="AA903" s="161" t="s">
        <v>20</v>
      </c>
      <c r="AB903" s="161"/>
      <c r="AC903" s="161"/>
      <c r="AD903" s="161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4170.7470000000021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4170.7470000000021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-4170.7470000000021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-4170.7470000000021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2" t="str">
        <f>IF(C908&lt;0,"NO PAGAR","COBRAR")</f>
        <v>NO PAGAR</v>
      </c>
      <c r="C909" s="162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2" t="str">
        <f>IF(Y908&lt;0,"NO PAGAR","COBRAR")</f>
        <v>NO PAGAR</v>
      </c>
      <c r="Y909" s="162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4" t="s">
        <v>9</v>
      </c>
      <c r="C910" s="155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4" t="s">
        <v>9</v>
      </c>
      <c r="Y910" s="155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4170.7470000000021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4170.7470000000021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6" t="s">
        <v>7</v>
      </c>
      <c r="F919" s="157"/>
      <c r="G919" s="158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6" t="s">
        <v>7</v>
      </c>
      <c r="AB919" s="157"/>
      <c r="AC919" s="158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6" t="s">
        <v>7</v>
      </c>
      <c r="O921" s="157"/>
      <c r="P921" s="157"/>
      <c r="Q921" s="158"/>
      <c r="R921" s="18">
        <f>SUM(R905:R920)</f>
        <v>0</v>
      </c>
      <c r="S921" s="3"/>
      <c r="V921" s="17"/>
      <c r="X921" s="12"/>
      <c r="Y921" s="10"/>
      <c r="AJ921" s="156" t="s">
        <v>7</v>
      </c>
      <c r="AK921" s="157"/>
      <c r="AL921" s="157"/>
      <c r="AM921" s="158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1">
      <c r="B929" s="11"/>
      <c r="C929" s="10"/>
      <c r="V929" s="17"/>
      <c r="X929" s="11"/>
      <c r="Y929" s="10"/>
    </row>
    <row r="930" spans="1:41">
      <c r="B930" s="15" t="s">
        <v>18</v>
      </c>
      <c r="C930" s="16">
        <f>SUM(C911:C929)</f>
        <v>4170.7470000000021</v>
      </c>
      <c r="V930" s="17"/>
      <c r="X930" s="15" t="s">
        <v>18</v>
      </c>
      <c r="Y930" s="16">
        <f>SUM(Y911:Y929)</f>
        <v>4170.7470000000021</v>
      </c>
    </row>
    <row r="931" spans="1:41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1">
      <c r="E932" s="1" t="s">
        <v>19</v>
      </c>
      <c r="V932" s="17"/>
      <c r="AA932" s="1" t="s">
        <v>19</v>
      </c>
    </row>
    <row r="933" spans="1:41">
      <c r="V933" s="17"/>
    </row>
    <row r="934" spans="1:41">
      <c r="V934" s="17"/>
    </row>
    <row r="935" spans="1:41">
      <c r="V935" s="17"/>
    </row>
    <row r="936" spans="1:41">
      <c r="V936" s="17"/>
    </row>
    <row r="937" spans="1:41">
      <c r="V937" s="17"/>
    </row>
    <row r="938" spans="1:41">
      <c r="V938" s="17"/>
    </row>
    <row r="939" spans="1:4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>
      <c r="V942" s="17"/>
    </row>
    <row r="943" spans="1:41">
      <c r="H943" s="160" t="s">
        <v>30</v>
      </c>
      <c r="I943" s="160"/>
      <c r="J943" s="160"/>
      <c r="V943" s="17"/>
      <c r="AA943" s="160" t="s">
        <v>31</v>
      </c>
      <c r="AB943" s="160"/>
      <c r="AC943" s="160"/>
    </row>
    <row r="944" spans="1:41">
      <c r="H944" s="160"/>
      <c r="I944" s="160"/>
      <c r="J944" s="160"/>
      <c r="V944" s="17"/>
      <c r="AA944" s="160"/>
      <c r="AB944" s="160"/>
      <c r="AC944" s="160"/>
    </row>
    <row r="945" spans="2:43">
      <c r="V945" s="17"/>
    </row>
    <row r="946" spans="2:43">
      <c r="V946" s="17"/>
      <c r="AP946" s="17"/>
      <c r="AQ946" s="17"/>
    </row>
    <row r="947" spans="2:43" ht="23.25">
      <c r="B947" s="24" t="s">
        <v>73</v>
      </c>
      <c r="V947" s="17"/>
      <c r="X947" s="22" t="s">
        <v>71</v>
      </c>
      <c r="AP947" s="17"/>
      <c r="AQ947" s="17"/>
    </row>
    <row r="948" spans="2:43" ht="23.25">
      <c r="B948" s="23" t="s">
        <v>32</v>
      </c>
      <c r="C948" s="20">
        <f>IF(X903="PAGADO",0,C908)</f>
        <v>-4170.7470000000021</v>
      </c>
      <c r="E948" s="161" t="s">
        <v>20</v>
      </c>
      <c r="F948" s="161"/>
      <c r="G948" s="161"/>
      <c r="H948" s="161"/>
      <c r="V948" s="17"/>
      <c r="X948" s="23" t="s">
        <v>32</v>
      </c>
      <c r="Y948" s="20">
        <f>IF(B1748="PAGADO",0,C953)</f>
        <v>-4170.7470000000021</v>
      </c>
      <c r="AA948" s="161" t="s">
        <v>20</v>
      </c>
      <c r="AB948" s="161"/>
      <c r="AC948" s="161"/>
      <c r="AD948" s="161"/>
      <c r="AP948" s="17"/>
      <c r="AQ948" s="17"/>
    </row>
    <row r="949" spans="2:43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3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3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3">
      <c r="B952" s="1" t="s">
        <v>9</v>
      </c>
      <c r="C952" s="20">
        <f>C976</f>
        <v>4170.7470000000021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4170.7470000000021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3">
      <c r="B953" s="6" t="s">
        <v>26</v>
      </c>
      <c r="C953" s="21">
        <f>C951-C952</f>
        <v>-4170.7470000000021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-4170.7470000000021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3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3" t="str">
        <f>IF(Y953&lt;0,"NO PAGAR","COBRAR'")</f>
        <v>NO PAGAR</v>
      </c>
      <c r="Y954" s="163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3" ht="23.25">
      <c r="B955" s="163" t="str">
        <f>IF(C953&lt;0,"NO PAGAR","COBRAR'")</f>
        <v>NO PAGAR</v>
      </c>
      <c r="C955" s="163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3">
      <c r="B956" s="154" t="s">
        <v>9</v>
      </c>
      <c r="C956" s="155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4" t="s">
        <v>9</v>
      </c>
      <c r="Y956" s="155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3">
      <c r="B957" s="9" t="str">
        <f>IF(Y908&lt;0,"SALDO ADELANTADO","SALDO A FAVOR '")</f>
        <v>SALDO ADELANTADO</v>
      </c>
      <c r="C957" s="10">
        <f>IF(Y908&lt;=0,Y908*-1)</f>
        <v>4170.7470000000021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4170.7470000000021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3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3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3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6" t="s">
        <v>7</v>
      </c>
      <c r="F964" s="157"/>
      <c r="G964" s="158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6" t="s">
        <v>7</v>
      </c>
      <c r="AB964" s="157"/>
      <c r="AC964" s="158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6" t="s">
        <v>7</v>
      </c>
      <c r="O966" s="157"/>
      <c r="P966" s="157"/>
      <c r="Q966" s="158"/>
      <c r="R966" s="18">
        <f>SUM(R950:R965)</f>
        <v>0</v>
      </c>
      <c r="S966" s="3"/>
      <c r="V966" s="17"/>
      <c r="X966" s="12"/>
      <c r="Y966" s="10"/>
      <c r="AJ966" s="156" t="s">
        <v>7</v>
      </c>
      <c r="AK966" s="157"/>
      <c r="AL966" s="157"/>
      <c r="AM966" s="158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4170.7470000000021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4170.7470000000021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9" t="s">
        <v>29</v>
      </c>
      <c r="AD990" s="159"/>
      <c r="AE990" s="159"/>
    </row>
    <row r="991" spans="5:31">
      <c r="H991" s="160" t="s">
        <v>28</v>
      </c>
      <c r="I991" s="160"/>
      <c r="J991" s="160"/>
      <c r="V991" s="17"/>
      <c r="AC991" s="159"/>
      <c r="AD991" s="159"/>
      <c r="AE991" s="159"/>
    </row>
    <row r="992" spans="5:31">
      <c r="H992" s="160"/>
      <c r="I992" s="160"/>
      <c r="J992" s="160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-4170.7470000000021</v>
      </c>
      <c r="E996" s="161" t="s">
        <v>20</v>
      </c>
      <c r="F996" s="161"/>
      <c r="G996" s="161"/>
      <c r="H996" s="161"/>
      <c r="V996" s="17"/>
      <c r="X996" s="23" t="s">
        <v>32</v>
      </c>
      <c r="Y996" s="20">
        <f>IF(B996="PAGADO",0,C1001)</f>
        <v>-4170.7470000000021</v>
      </c>
      <c r="AA996" s="161" t="s">
        <v>20</v>
      </c>
      <c r="AB996" s="161"/>
      <c r="AC996" s="161"/>
      <c r="AD996" s="161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4170.7470000000021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4170.7470000000021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-4170.7470000000021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-4170.7470000000021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2" t="str">
        <f>IF(C1001&lt;0,"NO PAGAR","COBRAR")</f>
        <v>NO PAGAR</v>
      </c>
      <c r="C1002" s="162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2" t="str">
        <f>IF(Y1001&lt;0,"NO PAGAR","COBRAR")</f>
        <v>NO PAGAR</v>
      </c>
      <c r="Y1002" s="162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4" t="s">
        <v>9</v>
      </c>
      <c r="C1003" s="155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4" t="s">
        <v>9</v>
      </c>
      <c r="Y1003" s="155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4170.7470000000021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4170.7470000000021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6" t="s">
        <v>7</v>
      </c>
      <c r="F1012" s="157"/>
      <c r="G1012" s="158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6" t="s">
        <v>7</v>
      </c>
      <c r="AB1012" s="157"/>
      <c r="AC1012" s="158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6" t="s">
        <v>7</v>
      </c>
      <c r="O1014" s="157"/>
      <c r="P1014" s="157"/>
      <c r="Q1014" s="158"/>
      <c r="R1014" s="18">
        <f>SUM(R998:R1013)</f>
        <v>0</v>
      </c>
      <c r="S1014" s="3"/>
      <c r="V1014" s="17"/>
      <c r="X1014" s="12"/>
      <c r="Y1014" s="10"/>
      <c r="AJ1014" s="156" t="s">
        <v>7</v>
      </c>
      <c r="AK1014" s="157"/>
      <c r="AL1014" s="157"/>
      <c r="AM1014" s="158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4170.7470000000021</v>
      </c>
      <c r="V1023" s="17"/>
      <c r="X1023" s="15" t="s">
        <v>18</v>
      </c>
      <c r="Y1023" s="16">
        <f>SUM(Y1004:Y1022)</f>
        <v>4170.7470000000021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3">
      <c r="V1035" s="17"/>
    </row>
    <row r="1036" spans="1:43">
      <c r="H1036" s="160" t="s">
        <v>30</v>
      </c>
      <c r="I1036" s="160"/>
      <c r="J1036" s="160"/>
      <c r="V1036" s="17"/>
      <c r="AA1036" s="160" t="s">
        <v>31</v>
      </c>
      <c r="AB1036" s="160"/>
      <c r="AC1036" s="160"/>
    </row>
    <row r="1037" spans="1:43">
      <c r="H1037" s="160"/>
      <c r="I1037" s="160"/>
      <c r="J1037" s="160"/>
      <c r="V1037" s="17"/>
      <c r="AA1037" s="160"/>
      <c r="AB1037" s="160"/>
      <c r="AC1037" s="160"/>
    </row>
    <row r="1038" spans="1:43">
      <c r="V1038" s="17"/>
    </row>
    <row r="1039" spans="1:43">
      <c r="V1039" s="17"/>
      <c r="AP1039" s="17"/>
      <c r="AQ1039" s="17"/>
    </row>
    <row r="1040" spans="1:43" ht="23.25">
      <c r="B1040" s="24" t="s">
        <v>72</v>
      </c>
      <c r="V1040" s="17"/>
      <c r="X1040" s="22" t="s">
        <v>72</v>
      </c>
      <c r="AP1040" s="17"/>
      <c r="AQ1040" s="17"/>
    </row>
    <row r="1041" spans="2:43" ht="23.25">
      <c r="B1041" s="23" t="s">
        <v>32</v>
      </c>
      <c r="C1041" s="20">
        <f>IF(X996="PAGADO",0,C1001)</f>
        <v>-4170.7470000000021</v>
      </c>
      <c r="E1041" s="161" t="s">
        <v>20</v>
      </c>
      <c r="F1041" s="161"/>
      <c r="G1041" s="161"/>
      <c r="H1041" s="161"/>
      <c r="V1041" s="17"/>
      <c r="X1041" s="23" t="s">
        <v>32</v>
      </c>
      <c r="Y1041" s="20">
        <f>IF(B1841="PAGADO",0,C1046)</f>
        <v>-4170.7470000000021</v>
      </c>
      <c r="AA1041" s="161" t="s">
        <v>20</v>
      </c>
      <c r="AB1041" s="161"/>
      <c r="AC1041" s="161"/>
      <c r="AD1041" s="161"/>
      <c r="AP1041" s="17"/>
      <c r="AQ1041" s="17"/>
    </row>
    <row r="1042" spans="2:43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3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3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3">
      <c r="B1045" s="1" t="s">
        <v>9</v>
      </c>
      <c r="C1045" s="20">
        <f>C1069</f>
        <v>4170.7470000000021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4170.7470000000021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3">
      <c r="B1046" s="6" t="s">
        <v>26</v>
      </c>
      <c r="C1046" s="21">
        <f>C1044-C1045</f>
        <v>-4170.7470000000021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-4170.7470000000021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3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3" t="str">
        <f>IF(Y1046&lt;0,"NO PAGAR","COBRAR'")</f>
        <v>NO PAGAR</v>
      </c>
      <c r="Y1047" s="163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3" ht="23.25">
      <c r="B1048" s="163" t="str">
        <f>IF(C1046&lt;0,"NO PAGAR","COBRAR'")</f>
        <v>NO PAGAR</v>
      </c>
      <c r="C1048" s="163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3">
      <c r="B1049" s="154" t="s">
        <v>9</v>
      </c>
      <c r="C1049" s="155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4" t="s">
        <v>9</v>
      </c>
      <c r="Y1049" s="155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9" t="str">
        <f>IF(Y1001&lt;0,"SALDO ADELANTADO","SALDO A FAVOR '")</f>
        <v>SALDO ADELANTADO</v>
      </c>
      <c r="C1050" s="10">
        <f>IF(Y1001&lt;=0,Y1001*-1)</f>
        <v>4170.7470000000021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4170.7470000000021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6" t="s">
        <v>7</v>
      </c>
      <c r="F1057" s="157"/>
      <c r="G1057" s="158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6" t="s">
        <v>7</v>
      </c>
      <c r="AB1057" s="157"/>
      <c r="AC1057" s="158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6" t="s">
        <v>7</v>
      </c>
      <c r="O1059" s="157"/>
      <c r="P1059" s="157"/>
      <c r="Q1059" s="158"/>
      <c r="R1059" s="18">
        <f>SUM(R1043:R1058)</f>
        <v>0</v>
      </c>
      <c r="S1059" s="3"/>
      <c r="V1059" s="17"/>
      <c r="X1059" s="12"/>
      <c r="Y1059" s="10"/>
      <c r="AJ1059" s="156" t="s">
        <v>7</v>
      </c>
      <c r="AK1059" s="157"/>
      <c r="AL1059" s="157"/>
      <c r="AM1059" s="158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4170.7470000000021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4170.7470000000021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0"/>
  <sheetViews>
    <sheetView topLeftCell="U463" zoomScale="93" zoomScaleNormal="93" workbookViewId="0">
      <selection activeCell="AA476" sqref="AA476:AD476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61" t="s">
        <v>79</v>
      </c>
      <c r="F8" s="161"/>
      <c r="G8" s="161"/>
      <c r="H8" s="161"/>
      <c r="V8" s="17"/>
      <c r="X8" s="23" t="s">
        <v>32</v>
      </c>
      <c r="Y8" s="20">
        <f>IF(B8="PAGADO",0,C13)</f>
        <v>0</v>
      </c>
      <c r="AA8" s="161" t="s">
        <v>148</v>
      </c>
      <c r="AB8" s="161"/>
      <c r="AC8" s="161"/>
      <c r="AD8" s="161"/>
      <c r="AK8" s="170" t="s">
        <v>110</v>
      </c>
      <c r="AL8" s="170"/>
      <c r="AM8" s="17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NO PAGAR</v>
      </c>
      <c r="Y14" s="162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6" t="s">
        <v>7</v>
      </c>
      <c r="AB24" s="157"/>
      <c r="AC24" s="158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0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61" t="s">
        <v>79</v>
      </c>
      <c r="F53" s="161"/>
      <c r="G53" s="161"/>
      <c r="H53" s="161"/>
      <c r="V53" s="17"/>
      <c r="X53" s="23" t="s">
        <v>32</v>
      </c>
      <c r="Y53" s="20">
        <f>IF(B53="PAGADO",0,C58)</f>
        <v>251.97000000000011</v>
      </c>
      <c r="AA53" s="161" t="s">
        <v>148</v>
      </c>
      <c r="AB53" s="161"/>
      <c r="AC53" s="161"/>
      <c r="AD53" s="161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6" t="s">
        <v>7</v>
      </c>
      <c r="F69" s="157"/>
      <c r="G69" s="158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9" t="s">
        <v>29</v>
      </c>
      <c r="AD97" s="159"/>
      <c r="AE97" s="159"/>
    </row>
    <row r="98" spans="2:41">
      <c r="H98" s="160" t="s">
        <v>28</v>
      </c>
      <c r="I98" s="160"/>
      <c r="J98" s="160"/>
      <c r="V98" s="17"/>
      <c r="AC98" s="159"/>
      <c r="AD98" s="159"/>
      <c r="AE98" s="159"/>
    </row>
    <row r="99" spans="2:41">
      <c r="H99" s="160"/>
      <c r="I99" s="160"/>
      <c r="J99" s="160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61" t="s">
        <v>79</v>
      </c>
      <c r="F103" s="161"/>
      <c r="G103" s="161"/>
      <c r="H103" s="161"/>
      <c r="V103" s="17"/>
      <c r="X103" s="23" t="s">
        <v>156</v>
      </c>
      <c r="Y103" s="20">
        <f>IF(B103="PAGADO",0,C108)</f>
        <v>1501.97</v>
      </c>
      <c r="AA103" s="161" t="s">
        <v>79</v>
      </c>
      <c r="AB103" s="161"/>
      <c r="AC103" s="161"/>
      <c r="AD103" s="161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62" t="str">
        <f>IF(C108&lt;0,"NO PAGAR","COBRAR")</f>
        <v>COBRAR</v>
      </c>
      <c r="C109" s="162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62" t="str">
        <f>IF(Y108&lt;0,"NO PAGAR","COBRAR")</f>
        <v>COBRAR</v>
      </c>
      <c r="Y109" s="16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4" t="s">
        <v>9</v>
      </c>
      <c r="C110" s="155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4" t="s">
        <v>9</v>
      </c>
      <c r="Y110" s="155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6" t="s">
        <v>7</v>
      </c>
      <c r="F119" s="157"/>
      <c r="G119" s="158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6" t="s">
        <v>7</v>
      </c>
      <c r="AB119" s="157"/>
      <c r="AC119" s="158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6" t="s">
        <v>7</v>
      </c>
      <c r="O121" s="157"/>
      <c r="P121" s="157"/>
      <c r="Q121" s="158"/>
      <c r="R121" s="18">
        <f>SUM(R105:R120)</f>
        <v>0</v>
      </c>
      <c r="S121" s="3"/>
      <c r="V121" s="17"/>
      <c r="X121" s="12"/>
      <c r="Y121" s="10"/>
      <c r="AJ121" s="156" t="s">
        <v>7</v>
      </c>
      <c r="AK121" s="157"/>
      <c r="AL121" s="157"/>
      <c r="AM121" s="158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60" t="s">
        <v>30</v>
      </c>
      <c r="I130" s="160"/>
      <c r="J130" s="160"/>
      <c r="V130" s="17"/>
      <c r="AA130" s="160" t="s">
        <v>31</v>
      </c>
      <c r="AB130" s="160"/>
      <c r="AC130" s="160"/>
    </row>
    <row r="131" spans="2:41">
      <c r="H131" s="160"/>
      <c r="I131" s="160"/>
      <c r="J131" s="160"/>
      <c r="V131" s="17"/>
      <c r="AA131" s="160"/>
      <c r="AB131" s="160"/>
      <c r="AC131" s="160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61" t="s">
        <v>148</v>
      </c>
      <c r="F135" s="161"/>
      <c r="G135" s="161"/>
      <c r="H135" s="161"/>
      <c r="V135" s="17"/>
      <c r="X135" s="23" t="s">
        <v>32</v>
      </c>
      <c r="Y135" s="20">
        <f>IF(B135="PAGADO",0,C140)</f>
        <v>0</v>
      </c>
      <c r="AA135" s="161" t="s">
        <v>358</v>
      </c>
      <c r="AB135" s="161"/>
      <c r="AC135" s="161"/>
      <c r="AD135" s="161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63" t="str">
        <f>IF(Y140&lt;0,"NO PAGAR","COBRAR'")</f>
        <v>COBRAR'</v>
      </c>
      <c r="Y141" s="163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63" t="str">
        <f>IF(C140&lt;0,"NO PAGAR","COBRAR'")</f>
        <v>COBRAR'</v>
      </c>
      <c r="C142" s="163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4" t="s">
        <v>9</v>
      </c>
      <c r="C143" s="155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4" t="s">
        <v>9</v>
      </c>
      <c r="Y143" s="155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6" t="s">
        <v>7</v>
      </c>
      <c r="F151" s="157"/>
      <c r="G151" s="158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6" t="s">
        <v>7</v>
      </c>
      <c r="AB151" s="157"/>
      <c r="AC151" s="158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6" t="s">
        <v>7</v>
      </c>
      <c r="O153" s="157"/>
      <c r="P153" s="157"/>
      <c r="Q153" s="158"/>
      <c r="R153" s="18">
        <f>SUM(R137:R152)</f>
        <v>0</v>
      </c>
      <c r="S153" s="3"/>
      <c r="V153" s="17"/>
      <c r="X153" s="12"/>
      <c r="Y153" s="10"/>
      <c r="AJ153" s="156" t="s">
        <v>7</v>
      </c>
      <c r="AK153" s="157"/>
      <c r="AL153" s="157"/>
      <c r="AM153" s="158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9" t="s">
        <v>29</v>
      </c>
      <c r="AD169" s="159"/>
      <c r="AE169" s="159"/>
    </row>
    <row r="170" spans="2:41">
      <c r="H170" s="160" t="s">
        <v>28</v>
      </c>
      <c r="I170" s="160"/>
      <c r="J170" s="160"/>
      <c r="V170" s="17"/>
      <c r="AC170" s="159"/>
      <c r="AD170" s="159"/>
      <c r="AE170" s="159"/>
    </row>
    <row r="171" spans="2:41">
      <c r="H171" s="160"/>
      <c r="I171" s="160"/>
      <c r="J171" s="160"/>
      <c r="V171" s="17"/>
      <c r="AC171" s="159"/>
      <c r="AD171" s="159"/>
      <c r="AE171" s="15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61" t="s">
        <v>79</v>
      </c>
      <c r="F175" s="161"/>
      <c r="G175" s="161"/>
      <c r="H175" s="161"/>
      <c r="V175" s="17"/>
      <c r="X175" s="23" t="s">
        <v>32</v>
      </c>
      <c r="Y175" s="20">
        <f>IF(B175="PAGADO",0,C180)</f>
        <v>0</v>
      </c>
      <c r="AA175" s="161" t="s">
        <v>358</v>
      </c>
      <c r="AB175" s="161"/>
      <c r="AC175" s="161"/>
      <c r="AD175" s="161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62" t="str">
        <f>IF(C180&lt;0,"NO PAGAR","COBRAR")</f>
        <v>COBRAR</v>
      </c>
      <c r="C181" s="162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2" t="str">
        <f>IF(Y180&lt;0,"NO PAGAR","COBRAR")</f>
        <v>NO PAGAR</v>
      </c>
      <c r="Y181" s="16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4" t="s">
        <v>9</v>
      </c>
      <c r="C182" s="155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4" t="s">
        <v>9</v>
      </c>
      <c r="Y182" s="155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6" t="s">
        <v>7</v>
      </c>
      <c r="F191" s="157"/>
      <c r="G191" s="158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6" t="s">
        <v>7</v>
      </c>
      <c r="AB191" s="157"/>
      <c r="AC191" s="158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6" t="s">
        <v>7</v>
      </c>
      <c r="O193" s="157"/>
      <c r="P193" s="157"/>
      <c r="Q193" s="158"/>
      <c r="R193" s="18">
        <f>SUM(R177:R192)</f>
        <v>400</v>
      </c>
      <c r="S193" s="3"/>
      <c r="V193" s="17"/>
      <c r="X193" s="12"/>
      <c r="Y193" s="10"/>
      <c r="AJ193" s="156" t="s">
        <v>7</v>
      </c>
      <c r="AK193" s="157"/>
      <c r="AL193" s="157"/>
      <c r="AM193" s="158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60" t="s">
        <v>30</v>
      </c>
      <c r="I207" s="160"/>
      <c r="J207" s="160"/>
      <c r="V207" s="17"/>
      <c r="AA207" s="160" t="s">
        <v>31</v>
      </c>
      <c r="AB207" s="160"/>
      <c r="AC207" s="160"/>
    </row>
    <row r="208" spans="1:43">
      <c r="H208" s="160"/>
      <c r="I208" s="160"/>
      <c r="J208" s="160"/>
      <c r="V208" s="17"/>
      <c r="AA208" s="160"/>
      <c r="AB208" s="160"/>
      <c r="AC208" s="160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61" t="s">
        <v>358</v>
      </c>
      <c r="F212" s="161"/>
      <c r="G212" s="161"/>
      <c r="H212" s="161"/>
      <c r="V212" s="17"/>
      <c r="X212" s="23" t="s">
        <v>130</v>
      </c>
      <c r="Y212" s="20">
        <f>IF(B212="PAGADO",0,C217)</f>
        <v>0</v>
      </c>
      <c r="AA212" s="161" t="s">
        <v>547</v>
      </c>
      <c r="AB212" s="161"/>
      <c r="AC212" s="161"/>
      <c r="AD212" s="161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63" t="str">
        <f>IF(Y217&lt;0,"NO PAGAR","COBRAR'")</f>
        <v>COBRAR'</v>
      </c>
      <c r="Y218" s="163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63" t="str">
        <f>IF(C217&lt;0,"NO PAGAR","COBRAR'")</f>
        <v>COBRAR'</v>
      </c>
      <c r="C219" s="163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4" t="s">
        <v>9</v>
      </c>
      <c r="C220" s="155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4" t="s">
        <v>9</v>
      </c>
      <c r="Y220" s="155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6" t="s">
        <v>7</v>
      </c>
      <c r="F228" s="157"/>
      <c r="G228" s="158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6" t="s">
        <v>7</v>
      </c>
      <c r="AB228" s="157"/>
      <c r="AC228" s="158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6" t="s">
        <v>7</v>
      </c>
      <c r="O230" s="157"/>
      <c r="P230" s="157"/>
      <c r="Q230" s="158"/>
      <c r="R230" s="18">
        <f>SUM(R214:R229)</f>
        <v>0</v>
      </c>
      <c r="S230" s="3"/>
      <c r="V230" s="17"/>
      <c r="X230" s="12"/>
      <c r="Y230" s="10"/>
      <c r="AJ230" s="156" t="s">
        <v>7</v>
      </c>
      <c r="AK230" s="157"/>
      <c r="AL230" s="157"/>
      <c r="AM230" s="158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9" t="s">
        <v>29</v>
      </c>
      <c r="AD253" s="159"/>
      <c r="AE253" s="159"/>
    </row>
    <row r="254" spans="5:31">
      <c r="H254" s="160" t="s">
        <v>28</v>
      </c>
      <c r="I254" s="160"/>
      <c r="J254" s="160"/>
      <c r="V254" s="17"/>
      <c r="AC254" s="159"/>
      <c r="AD254" s="159"/>
      <c r="AE254" s="159"/>
    </row>
    <row r="255" spans="5:31">
      <c r="H255" s="160"/>
      <c r="I255" s="160"/>
      <c r="J255" s="160"/>
      <c r="V255" s="17"/>
      <c r="AC255" s="159"/>
      <c r="AD255" s="159"/>
      <c r="AE255" s="15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61" t="s">
        <v>547</v>
      </c>
      <c r="F259" s="161"/>
      <c r="G259" s="161"/>
      <c r="H259" s="161"/>
      <c r="V259" s="17"/>
      <c r="X259" s="23" t="s">
        <v>32</v>
      </c>
      <c r="Y259" s="20">
        <f>IF(B259="PAGADO",0,C264)</f>
        <v>0</v>
      </c>
      <c r="AA259" s="161" t="s">
        <v>602</v>
      </c>
      <c r="AB259" s="161"/>
      <c r="AC259" s="161"/>
      <c r="AD259" s="161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62" t="str">
        <f>IF(C264&lt;0,"NO PAGAR","COBRAR")</f>
        <v>COBRAR</v>
      </c>
      <c r="C265" s="162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62" t="str">
        <f>IF(Y264&lt;0,"NO PAGAR","COBRAR")</f>
        <v>COBRAR</v>
      </c>
      <c r="Y265" s="162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4" t="s">
        <v>9</v>
      </c>
      <c r="C266" s="155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4" t="s">
        <v>9</v>
      </c>
      <c r="Y266" s="155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6" t="s">
        <v>7</v>
      </c>
      <c r="F275" s="157"/>
      <c r="G275" s="158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6" t="s">
        <v>7</v>
      </c>
      <c r="AB275" s="157"/>
      <c r="AC275" s="158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6" t="s">
        <v>7</v>
      </c>
      <c r="O277" s="157"/>
      <c r="P277" s="157"/>
      <c r="Q277" s="158"/>
      <c r="R277" s="18">
        <f>SUM(R261:R276)</f>
        <v>100</v>
      </c>
      <c r="S277" s="3"/>
      <c r="V277" s="17"/>
      <c r="X277" s="12"/>
      <c r="Y277" s="10"/>
      <c r="AJ277" s="156" t="s">
        <v>7</v>
      </c>
      <c r="AK277" s="157"/>
      <c r="AL277" s="157"/>
      <c r="AM277" s="158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60" t="s">
        <v>30</v>
      </c>
      <c r="I299" s="160"/>
      <c r="J299" s="160"/>
      <c r="V299" s="17"/>
      <c r="AA299" s="160" t="s">
        <v>31</v>
      </c>
      <c r="AB299" s="160"/>
      <c r="AC299" s="160"/>
    </row>
    <row r="300" spans="1:43">
      <c r="H300" s="160"/>
      <c r="I300" s="160"/>
      <c r="J300" s="160"/>
      <c r="V300" s="17"/>
      <c r="AA300" s="160"/>
      <c r="AB300" s="160"/>
      <c r="AC300" s="160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61" t="s">
        <v>358</v>
      </c>
      <c r="F304" s="161"/>
      <c r="G304" s="161"/>
      <c r="H304" s="161"/>
      <c r="V304" s="17"/>
      <c r="X304" s="23" t="s">
        <v>32</v>
      </c>
      <c r="Y304" s="20">
        <f>IF(B1080="PAGADO",0,C309)</f>
        <v>240</v>
      </c>
      <c r="AA304" s="161" t="s">
        <v>679</v>
      </c>
      <c r="AB304" s="161"/>
      <c r="AC304" s="161"/>
      <c r="AD304" s="161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63" t="str">
        <f>IF(Y309&lt;0,"NO PAGAR","COBRAR'")</f>
        <v>COBRAR'</v>
      </c>
      <c r="Y310" s="163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63" t="str">
        <f>IF(C309&lt;0,"NO PAGAR","COBRAR'")</f>
        <v>COBRAR'</v>
      </c>
      <c r="C311" s="163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4" t="s">
        <v>9</v>
      </c>
      <c r="C312" s="155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4" t="s">
        <v>9</v>
      </c>
      <c r="Y312" s="155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6" t="s">
        <v>7</v>
      </c>
      <c r="F320" s="157"/>
      <c r="G320" s="158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6" t="s">
        <v>7</v>
      </c>
      <c r="AB320" s="157"/>
      <c r="AC320" s="158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6" t="s">
        <v>7</v>
      </c>
      <c r="O322" s="157"/>
      <c r="P322" s="157"/>
      <c r="Q322" s="158"/>
      <c r="R322" s="18">
        <f>SUM(R306:R321)</f>
        <v>2552.6999999999998</v>
      </c>
      <c r="S322" s="3"/>
      <c r="V322" s="17"/>
      <c r="X322" s="11"/>
      <c r="Y322" s="10"/>
      <c r="AJ322" s="156" t="s">
        <v>7</v>
      </c>
      <c r="AK322" s="157"/>
      <c r="AL322" s="157"/>
      <c r="AM322" s="158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60" t="s">
        <v>28</v>
      </c>
      <c r="I347" s="160"/>
      <c r="J347" s="160"/>
      <c r="V347" s="17"/>
    </row>
    <row r="348" spans="2:30">
      <c r="H348" s="160"/>
      <c r="I348" s="160"/>
      <c r="J348" s="160"/>
      <c r="V348" s="17"/>
    </row>
    <row r="349" spans="2:30">
      <c r="V349" s="17"/>
      <c r="X349" s="172" t="s">
        <v>64</v>
      </c>
      <c r="AB349" s="166" t="s">
        <v>29</v>
      </c>
      <c r="AC349" s="166"/>
      <c r="AD349" s="166"/>
    </row>
    <row r="350" spans="2:30">
      <c r="V350" s="17"/>
      <c r="X350" s="172"/>
      <c r="AB350" s="166"/>
      <c r="AC350" s="166"/>
      <c r="AD350" s="166"/>
    </row>
    <row r="351" spans="2:30" ht="23.25">
      <c r="B351" s="22" t="s">
        <v>64</v>
      </c>
      <c r="V351" s="17"/>
      <c r="X351" s="172"/>
      <c r="AB351" s="166"/>
      <c r="AC351" s="166"/>
      <c r="AD351" s="166"/>
    </row>
    <row r="352" spans="2:30" ht="23.25">
      <c r="B352" s="23" t="s">
        <v>130</v>
      </c>
      <c r="C352" s="20">
        <f>IF(X304="PAGADO",0,Y309)</f>
        <v>229.98</v>
      </c>
      <c r="E352" s="161" t="s">
        <v>547</v>
      </c>
      <c r="F352" s="161"/>
      <c r="G352" s="161"/>
      <c r="H352" s="161"/>
      <c r="V352" s="17"/>
      <c r="X352" s="23" t="s">
        <v>130</v>
      </c>
      <c r="Y352" s="20">
        <f>IF(B352="PAGADO",0,C357)</f>
        <v>0</v>
      </c>
      <c r="AA352" s="161" t="s">
        <v>679</v>
      </c>
      <c r="AB352" s="161"/>
      <c r="AC352" s="161"/>
      <c r="AD352" s="161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62" t="str">
        <f>IF(C357&lt;0,"NO PAGAR","COBRAR")</f>
        <v>COBRAR</v>
      </c>
      <c r="C358" s="162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62" t="str">
        <f>IF(Y357&lt;0,"NO PAGAR","COBRAR")</f>
        <v>COBRAR</v>
      </c>
      <c r="Y358" s="162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4" t="s">
        <v>9</v>
      </c>
      <c r="C359" s="155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4" t="s">
        <v>9</v>
      </c>
      <c r="Y359" s="155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6" t="s">
        <v>7</v>
      </c>
      <c r="AK363" s="157"/>
      <c r="AL363" s="157"/>
      <c r="AM363" s="158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6" t="s">
        <v>7</v>
      </c>
      <c r="F368" s="157"/>
      <c r="G368" s="158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6" t="s">
        <v>7</v>
      </c>
      <c r="AB368" s="157"/>
      <c r="AC368" s="158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6" t="s">
        <v>7</v>
      </c>
      <c r="O370" s="157"/>
      <c r="P370" s="157"/>
      <c r="Q370" s="158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60" t="s">
        <v>30</v>
      </c>
      <c r="I386" s="160"/>
      <c r="J386" s="160"/>
      <c r="V386" s="17"/>
      <c r="AA386" s="160" t="s">
        <v>31</v>
      </c>
      <c r="AB386" s="160"/>
      <c r="AC386" s="160"/>
    </row>
    <row r="387" spans="2:41">
      <c r="H387" s="160"/>
      <c r="I387" s="160"/>
      <c r="J387" s="160"/>
      <c r="V387" s="17"/>
      <c r="AA387" s="160"/>
      <c r="AB387" s="160"/>
      <c r="AC387" s="160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61" t="s">
        <v>547</v>
      </c>
      <c r="F391" s="161"/>
      <c r="G391" s="161"/>
      <c r="H391" s="161"/>
      <c r="V391" s="17"/>
      <c r="X391" s="23" t="s">
        <v>32</v>
      </c>
      <c r="Y391" s="20">
        <f>IF(B391="PAGADO",0,C396)</f>
        <v>0</v>
      </c>
      <c r="AA391" s="161" t="s">
        <v>845</v>
      </c>
      <c r="AB391" s="161"/>
      <c r="AC391" s="161"/>
      <c r="AD391" s="161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63" t="str">
        <f>IF(Y396&lt;0,"NO PAGAR","COBRAR'")</f>
        <v>COBRAR'</v>
      </c>
      <c r="Y397" s="163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63" t="str">
        <f>IF(C396&lt;0,"NO PAGAR","COBRAR'")</f>
        <v>COBRAR'</v>
      </c>
      <c r="C398" s="163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4" t="s">
        <v>9</v>
      </c>
      <c r="C399" s="155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4" t="s">
        <v>9</v>
      </c>
      <c r="Y399" s="155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6" t="s">
        <v>7</v>
      </c>
      <c r="AK402" s="157"/>
      <c r="AL402" s="157"/>
      <c r="AM402" s="158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6" t="s">
        <v>7</v>
      </c>
      <c r="F407" s="157"/>
      <c r="G407" s="158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6" t="s">
        <v>7</v>
      </c>
      <c r="AB407" s="157"/>
      <c r="AC407" s="158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6" t="s">
        <v>7</v>
      </c>
      <c r="O409" s="157"/>
      <c r="P409" s="157"/>
      <c r="Q409" s="158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9" t="s">
        <v>29</v>
      </c>
      <c r="AD431" s="159"/>
      <c r="AE431" s="159"/>
    </row>
    <row r="432" spans="8:31">
      <c r="H432" s="160" t="s">
        <v>28</v>
      </c>
      <c r="I432" s="160"/>
      <c r="J432" s="160"/>
      <c r="V432" s="17"/>
      <c r="AC432" s="159"/>
      <c r="AD432" s="159"/>
      <c r="AE432" s="159"/>
    </row>
    <row r="433" spans="2:41">
      <c r="H433" s="160"/>
      <c r="I433" s="160"/>
      <c r="J433" s="160"/>
      <c r="V433" s="17"/>
      <c r="AC433" s="159"/>
      <c r="AD433" s="159"/>
      <c r="AE433" s="15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61" t="s">
        <v>358</v>
      </c>
      <c r="F437" s="161"/>
      <c r="G437" s="161"/>
      <c r="H437" s="161"/>
      <c r="V437" s="17"/>
      <c r="X437" s="23" t="s">
        <v>32</v>
      </c>
      <c r="Y437" s="20">
        <f>IF(B437="PAGADO",0,C442)</f>
        <v>0</v>
      </c>
      <c r="AA437" s="161" t="s">
        <v>358</v>
      </c>
      <c r="AB437" s="161"/>
      <c r="AC437" s="161"/>
      <c r="AD437" s="161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62" t="str">
        <f>IF(C442&lt;0,"NO PAGAR","COBRAR")</f>
        <v>COBRAR</v>
      </c>
      <c r="C443" s="162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62" t="str">
        <f>IF(Y442&lt;0,"NO PAGAR","COBRAR")</f>
        <v>NO PAGAR</v>
      </c>
      <c r="Y443" s="16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4" t="s">
        <v>9</v>
      </c>
      <c r="C444" s="155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4" t="s">
        <v>9</v>
      </c>
      <c r="Y444" s="155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6" t="s">
        <v>7</v>
      </c>
      <c r="AK452" s="157"/>
      <c r="AL452" s="157"/>
      <c r="AM452" s="158"/>
      <c r="AN452" s="18">
        <f>SUM(AN436:AN451)</f>
        <v>600</v>
      </c>
      <c r="AO452" s="3"/>
    </row>
    <row r="453" spans="2:42">
      <c r="B453" s="11" t="s">
        <v>17</v>
      </c>
      <c r="C453" s="10"/>
      <c r="E453" s="156" t="s">
        <v>7</v>
      </c>
      <c r="F453" s="157"/>
      <c r="G453" s="158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6" t="s">
        <v>7</v>
      </c>
      <c r="AB453" s="157"/>
      <c r="AC453" s="158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6" t="s">
        <v>7</v>
      </c>
      <c r="O455" s="157"/>
      <c r="P455" s="157"/>
      <c r="Q455" s="158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60" t="s">
        <v>30</v>
      </c>
      <c r="I471" s="160"/>
      <c r="J471" s="160"/>
      <c r="V471" s="17"/>
      <c r="AA471" s="160" t="s">
        <v>31</v>
      </c>
      <c r="AB471" s="160"/>
      <c r="AC471" s="160"/>
    </row>
    <row r="472" spans="1:43">
      <c r="H472" s="160"/>
      <c r="I472" s="160"/>
      <c r="J472" s="160"/>
      <c r="V472" s="17"/>
      <c r="AA472" s="160"/>
      <c r="AB472" s="160"/>
      <c r="AC472" s="160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82</v>
      </c>
      <c r="C476" s="20">
        <f>IF(X437="PAGADO",0,Y442)</f>
        <v>-909.24</v>
      </c>
      <c r="E476" s="161" t="s">
        <v>547</v>
      </c>
      <c r="F476" s="161"/>
      <c r="G476" s="161"/>
      <c r="H476" s="161"/>
      <c r="V476" s="17"/>
      <c r="X476" s="23" t="s">
        <v>32</v>
      </c>
      <c r="Y476" s="20">
        <f>IF(B476="PAGADO",0,C481)</f>
        <v>0</v>
      </c>
      <c r="AA476" s="161" t="s">
        <v>547</v>
      </c>
      <c r="AB476" s="161"/>
      <c r="AC476" s="161"/>
      <c r="AD476" s="161"/>
    </row>
    <row r="477" spans="1:43">
      <c r="B477" s="1" t="s">
        <v>0</v>
      </c>
      <c r="C477" s="19">
        <f>H492</f>
        <v>1535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45047</v>
      </c>
      <c r="F478" s="3" t="s">
        <v>929</v>
      </c>
      <c r="G478" s="3"/>
      <c r="H478" s="5">
        <v>150</v>
      </c>
      <c r="N478" s="25">
        <v>45095</v>
      </c>
      <c r="O478" s="3" t="s">
        <v>938</v>
      </c>
      <c r="P478" s="3"/>
      <c r="Q478" s="3"/>
      <c r="R478" s="18">
        <v>25</v>
      </c>
      <c r="S478" s="3"/>
      <c r="V478" s="17"/>
      <c r="Y478" s="20"/>
      <c r="AA478" s="4"/>
      <c r="AB478" s="3"/>
      <c r="AC478" s="3"/>
      <c r="AD478" s="5"/>
      <c r="AJ478" s="25">
        <v>45092</v>
      </c>
      <c r="AK478" s="3" t="s">
        <v>248</v>
      </c>
      <c r="AL478" s="3"/>
      <c r="AM478" s="3"/>
      <c r="AN478" s="18">
        <v>500</v>
      </c>
      <c r="AO478" s="3"/>
    </row>
    <row r="479" spans="1:43">
      <c r="B479" s="1" t="s">
        <v>24</v>
      </c>
      <c r="C479" s="19">
        <f>IF(C476&gt;0,C476+C477,C477)</f>
        <v>1535</v>
      </c>
      <c r="E479" s="4"/>
      <c r="F479" s="3"/>
      <c r="G479" s="3"/>
      <c r="H479" s="5">
        <v>150</v>
      </c>
      <c r="N479" s="25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25">
        <v>45092</v>
      </c>
      <c r="AK479" s="3" t="s">
        <v>969</v>
      </c>
      <c r="AL479" s="3"/>
      <c r="AM479" s="3"/>
      <c r="AN479" s="18">
        <v>10</v>
      </c>
      <c r="AO479" s="3"/>
    </row>
    <row r="480" spans="1:43">
      <c r="B480" s="1" t="s">
        <v>9</v>
      </c>
      <c r="C480" s="20">
        <f>C498</f>
        <v>952.44</v>
      </c>
      <c r="E480" s="4">
        <v>45065</v>
      </c>
      <c r="F480" s="3" t="s">
        <v>332</v>
      </c>
      <c r="G480" s="3" t="s">
        <v>647</v>
      </c>
      <c r="H480" s="5">
        <v>285</v>
      </c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Y498</f>
        <v>510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582.55999999999995</v>
      </c>
      <c r="E481" s="4">
        <v>45069</v>
      </c>
      <c r="F481" s="3" t="s">
        <v>332</v>
      </c>
      <c r="G481" s="3" t="s">
        <v>334</v>
      </c>
      <c r="H481" s="5">
        <v>315</v>
      </c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-510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>
        <v>45070</v>
      </c>
      <c r="F482" s="3" t="s">
        <v>332</v>
      </c>
      <c r="G482" s="3" t="s">
        <v>957</v>
      </c>
      <c r="H482" s="5">
        <v>285</v>
      </c>
      <c r="N482" s="3"/>
      <c r="O482" s="3"/>
      <c r="P482" s="3"/>
      <c r="Q482" s="3"/>
      <c r="R482" s="18"/>
      <c r="S482" s="3"/>
      <c r="V482" s="17"/>
      <c r="X482" s="163" t="str">
        <f>IF(Y481&lt;0,"NO PAGAR","COBRAR'")</f>
        <v>NO PAGAR</v>
      </c>
      <c r="Y482" s="163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3" t="str">
        <f>IF(C481&lt;0,"NO PAGAR","COBRAR'")</f>
        <v>COBRAR'</v>
      </c>
      <c r="C483" s="163"/>
      <c r="E483" s="4">
        <v>45028</v>
      </c>
      <c r="F483" s="3" t="s">
        <v>885</v>
      </c>
      <c r="G483" s="3" t="s">
        <v>106</v>
      </c>
      <c r="H483" s="5">
        <v>350</v>
      </c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4" t="s">
        <v>9</v>
      </c>
      <c r="C484" s="155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4" t="s">
        <v>9</v>
      </c>
      <c r="Y484" s="155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 FAVOR'</v>
      </c>
      <c r="Y485" s="10" t="b">
        <f>IF(C481&lt;=0,C481*-1)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25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510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932</v>
      </c>
      <c r="C492" s="10">
        <v>18.2</v>
      </c>
      <c r="E492" s="156" t="s">
        <v>7</v>
      </c>
      <c r="F492" s="157"/>
      <c r="G492" s="158"/>
      <c r="H492" s="5">
        <f>SUM(H478:H491)</f>
        <v>1535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6" t="s">
        <v>7</v>
      </c>
      <c r="AB492" s="157"/>
      <c r="AC492" s="158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6" t="s">
        <v>7</v>
      </c>
      <c r="O494" s="157"/>
      <c r="P494" s="157"/>
      <c r="Q494" s="158"/>
      <c r="R494" s="18">
        <f>SUM(R478:R493)</f>
        <v>25</v>
      </c>
      <c r="S494" s="3"/>
      <c r="V494" s="17"/>
      <c r="X494" s="12"/>
      <c r="Y494" s="10"/>
      <c r="AJ494" s="156" t="s">
        <v>7</v>
      </c>
      <c r="AK494" s="157"/>
      <c r="AL494" s="157"/>
      <c r="AM494" s="158"/>
      <c r="AN494" s="18">
        <f>SUM(AN478:AN493)</f>
        <v>510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1"/>
      <c r="C497" s="10"/>
      <c r="V497" s="17"/>
      <c r="X497" s="11"/>
      <c r="Y497" s="10"/>
    </row>
    <row r="498" spans="2:27">
      <c r="B498" s="15" t="s">
        <v>18</v>
      </c>
      <c r="C498" s="16">
        <f>SUM(C485:C497)</f>
        <v>952.44</v>
      </c>
      <c r="D498" t="s">
        <v>22</v>
      </c>
      <c r="E498" t="s">
        <v>21</v>
      </c>
      <c r="V498" s="17"/>
      <c r="X498" s="15" t="s">
        <v>18</v>
      </c>
      <c r="Y498" s="16">
        <f>SUM(Y485:Y497)</f>
        <v>510</v>
      </c>
      <c r="Z498" t="s">
        <v>22</v>
      </c>
      <c r="AA498" t="s">
        <v>21</v>
      </c>
    </row>
    <row r="499" spans="2:27">
      <c r="E499" s="1" t="s">
        <v>19</v>
      </c>
      <c r="V499" s="17"/>
      <c r="AA499" s="1" t="s">
        <v>19</v>
      </c>
    </row>
    <row r="500" spans="2:27">
      <c r="V500" s="17"/>
    </row>
    <row r="501" spans="2:27">
      <c r="V501" s="17"/>
    </row>
    <row r="502" spans="2:27">
      <c r="V502" s="17"/>
    </row>
    <row r="503" spans="2:27">
      <c r="V503" s="17"/>
    </row>
    <row r="504" spans="2:27">
      <c r="V504" s="17"/>
    </row>
    <row r="505" spans="2:27">
      <c r="V505" s="17"/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  <c r="AC518" s="159" t="s">
        <v>29</v>
      </c>
      <c r="AD518" s="159"/>
      <c r="AE518" s="159"/>
    </row>
    <row r="519" spans="2:41">
      <c r="H519" s="160" t="s">
        <v>28</v>
      </c>
      <c r="I519" s="160"/>
      <c r="J519" s="160"/>
      <c r="V519" s="17"/>
      <c r="AC519" s="159"/>
      <c r="AD519" s="159"/>
      <c r="AE519" s="159"/>
    </row>
    <row r="520" spans="2:41">
      <c r="H520" s="160"/>
      <c r="I520" s="160"/>
      <c r="J520" s="160"/>
      <c r="V520" s="17"/>
      <c r="AC520" s="159"/>
      <c r="AD520" s="159"/>
      <c r="AE520" s="159"/>
    </row>
    <row r="521" spans="2:41">
      <c r="V521" s="17"/>
    </row>
    <row r="522" spans="2:41">
      <c r="V522" s="17"/>
    </row>
    <row r="523" spans="2:41" ht="23.25">
      <c r="B523" s="22" t="s">
        <v>67</v>
      </c>
      <c r="V523" s="17"/>
      <c r="X523" s="22" t="s">
        <v>67</v>
      </c>
    </row>
    <row r="524" spans="2:41" ht="23.25">
      <c r="B524" s="23" t="s">
        <v>32</v>
      </c>
      <c r="C524" s="20">
        <f>IF(X476="PAGADO",0,Y481)</f>
        <v>-510</v>
      </c>
      <c r="E524" s="161" t="s">
        <v>20</v>
      </c>
      <c r="F524" s="161"/>
      <c r="G524" s="161"/>
      <c r="H524" s="161"/>
      <c r="V524" s="17"/>
      <c r="X524" s="23" t="s">
        <v>32</v>
      </c>
      <c r="Y524" s="20">
        <f>IF(B524="PAGADO",0,C529)</f>
        <v>-510</v>
      </c>
      <c r="AA524" s="161" t="s">
        <v>20</v>
      </c>
      <c r="AB524" s="161"/>
      <c r="AC524" s="161"/>
      <c r="AD524" s="161"/>
    </row>
    <row r="525" spans="2:41">
      <c r="B525" s="1" t="s">
        <v>0</v>
      </c>
      <c r="C525" s="19">
        <f>H540</f>
        <v>0</v>
      </c>
      <c r="E525" s="2" t="s">
        <v>1</v>
      </c>
      <c r="F525" s="2" t="s">
        <v>2</v>
      </c>
      <c r="G525" s="2" t="s">
        <v>3</v>
      </c>
      <c r="H525" s="2" t="s">
        <v>4</v>
      </c>
      <c r="N525" s="2" t="s">
        <v>1</v>
      </c>
      <c r="O525" s="2" t="s">
        <v>5</v>
      </c>
      <c r="P525" s="2" t="s">
        <v>4</v>
      </c>
      <c r="Q525" s="2" t="s">
        <v>6</v>
      </c>
      <c r="R525" s="2" t="s">
        <v>7</v>
      </c>
      <c r="S525" s="3"/>
      <c r="V525" s="17"/>
      <c r="X525" s="1" t="s">
        <v>0</v>
      </c>
      <c r="Y525" s="19">
        <f>AD540</f>
        <v>0</v>
      </c>
      <c r="AA525" s="2" t="s">
        <v>1</v>
      </c>
      <c r="AB525" s="2" t="s">
        <v>2</v>
      </c>
      <c r="AC525" s="2" t="s">
        <v>3</v>
      </c>
      <c r="AD525" s="2" t="s">
        <v>4</v>
      </c>
      <c r="AJ525" s="2" t="s">
        <v>1</v>
      </c>
      <c r="AK525" s="2" t="s">
        <v>5</v>
      </c>
      <c r="AL525" s="2" t="s">
        <v>4</v>
      </c>
      <c r="AM525" s="2" t="s">
        <v>6</v>
      </c>
      <c r="AN525" s="2" t="s">
        <v>7</v>
      </c>
      <c r="AO525" s="3"/>
    </row>
    <row r="526" spans="2:41">
      <c r="C526" s="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Y526" s="2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" t="s">
        <v>24</v>
      </c>
      <c r="C527" s="19">
        <f>IF(C524&gt;0,C524+C525,C525)</f>
        <v>0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" t="s">
        <v>24</v>
      </c>
      <c r="Y527" s="19">
        <f>IF(Y524&gt;0,Y524+Y525,Y525)</f>
        <v>0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" t="s">
        <v>9</v>
      </c>
      <c r="C528" s="20">
        <f>C551</f>
        <v>510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" t="s">
        <v>9</v>
      </c>
      <c r="Y528" s="20">
        <f>Y551</f>
        <v>510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6" t="s">
        <v>25</v>
      </c>
      <c r="C529" s="21">
        <f>C527-C528</f>
        <v>-510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6" t="s">
        <v>8</v>
      </c>
      <c r="Y529" s="21">
        <f>Y527-Y528</f>
        <v>-510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ht="26.25">
      <c r="B530" s="162" t="str">
        <f>IF(C529&lt;0,"NO PAGAR","COBRAR")</f>
        <v>NO PAGAR</v>
      </c>
      <c r="C530" s="162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62" t="str">
        <f>IF(Y529&lt;0,"NO PAGAR","COBRAR")</f>
        <v>NO PAGAR</v>
      </c>
      <c r="Y530" s="162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54" t="s">
        <v>9</v>
      </c>
      <c r="C531" s="155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54" t="s">
        <v>9</v>
      </c>
      <c r="Y531" s="15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9" t="str">
        <f>IF(C565&lt;0,"SALDO A FAVOR","SALDO ADELANTAD0'")</f>
        <v>SALDO ADELANTAD0'</v>
      </c>
      <c r="C532" s="10">
        <f>IF(Y481&lt;=0,Y481*-1)</f>
        <v>510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9" t="str">
        <f>IF(C529&lt;0,"SALDO ADELANTADO","SALDO A FAVOR'")</f>
        <v>SALDO ADELANTADO</v>
      </c>
      <c r="Y532" s="10">
        <f>IF(C529&lt;=0,C529*-1)</f>
        <v>510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</v>
      </c>
      <c r="C533" s="10">
        <f>R542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10</v>
      </c>
      <c r="Y533" s="10">
        <f>AN542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11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11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12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12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13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13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14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14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15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15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16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16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17</v>
      </c>
      <c r="C540" s="10"/>
      <c r="E540" s="156" t="s">
        <v>7</v>
      </c>
      <c r="F540" s="157"/>
      <c r="G540" s="158"/>
      <c r="H540" s="5">
        <f>SUM(H526:H539)</f>
        <v>0</v>
      </c>
      <c r="N540" s="3"/>
      <c r="O540" s="3"/>
      <c r="P540" s="3"/>
      <c r="Q540" s="3"/>
      <c r="R540" s="18"/>
      <c r="S540" s="3"/>
      <c r="V540" s="17"/>
      <c r="X540" s="11" t="s">
        <v>17</v>
      </c>
      <c r="Y540" s="10"/>
      <c r="AA540" s="156" t="s">
        <v>7</v>
      </c>
      <c r="AB540" s="157"/>
      <c r="AC540" s="158"/>
      <c r="AD540" s="5">
        <f>SUM(AD526:AD539)</f>
        <v>0</v>
      </c>
      <c r="AJ540" s="3"/>
      <c r="AK540" s="3"/>
      <c r="AL540" s="3"/>
      <c r="AM540" s="3"/>
      <c r="AN540" s="18"/>
      <c r="AO540" s="3"/>
    </row>
    <row r="541" spans="2:41">
      <c r="B541" s="12"/>
      <c r="C541" s="10"/>
      <c r="E541" s="13"/>
      <c r="F541" s="13"/>
      <c r="G541" s="13"/>
      <c r="N541" s="3"/>
      <c r="O541" s="3"/>
      <c r="P541" s="3"/>
      <c r="Q541" s="3"/>
      <c r="R541" s="18"/>
      <c r="S541" s="3"/>
      <c r="V541" s="17"/>
      <c r="X541" s="12"/>
      <c r="Y541" s="10"/>
      <c r="AA541" s="13"/>
      <c r="AB541" s="13"/>
      <c r="AC541" s="13"/>
      <c r="AJ541" s="3"/>
      <c r="AK541" s="3"/>
      <c r="AL541" s="3"/>
      <c r="AM541" s="3"/>
      <c r="AN541" s="18"/>
      <c r="AO541" s="3"/>
    </row>
    <row r="542" spans="2:41">
      <c r="B542" s="12"/>
      <c r="C542" s="10"/>
      <c r="N542" s="156" t="s">
        <v>7</v>
      </c>
      <c r="O542" s="157"/>
      <c r="P542" s="157"/>
      <c r="Q542" s="158"/>
      <c r="R542" s="18">
        <f>SUM(R526:R541)</f>
        <v>0</v>
      </c>
      <c r="S542" s="3"/>
      <c r="V542" s="17"/>
      <c r="X542" s="12"/>
      <c r="Y542" s="10"/>
      <c r="AJ542" s="156" t="s">
        <v>7</v>
      </c>
      <c r="AK542" s="157"/>
      <c r="AL542" s="157"/>
      <c r="AM542" s="158"/>
      <c r="AN542" s="18">
        <f>SUM(AN526:AN541)</f>
        <v>0</v>
      </c>
      <c r="AO542" s="3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1:43">
      <c r="B545" s="12"/>
      <c r="C545" s="10"/>
      <c r="E545" s="14"/>
      <c r="V545" s="17"/>
      <c r="X545" s="12"/>
      <c r="Y545" s="10"/>
      <c r="AA545" s="14"/>
    </row>
    <row r="546" spans="1:43">
      <c r="B546" s="12"/>
      <c r="C546" s="10"/>
      <c r="V546" s="17"/>
      <c r="X546" s="12"/>
      <c r="Y546" s="10"/>
    </row>
    <row r="547" spans="1:43">
      <c r="B547" s="12"/>
      <c r="C547" s="10"/>
      <c r="V547" s="17"/>
      <c r="X547" s="12"/>
      <c r="Y547" s="10"/>
    </row>
    <row r="548" spans="1:43">
      <c r="B548" s="12"/>
      <c r="C548" s="10"/>
      <c r="V548" s="17"/>
      <c r="X548" s="12"/>
      <c r="Y548" s="10"/>
    </row>
    <row r="549" spans="1:43">
      <c r="B549" s="12"/>
      <c r="C549" s="10"/>
      <c r="V549" s="17"/>
      <c r="X549" s="12"/>
      <c r="Y549" s="10"/>
    </row>
    <row r="550" spans="1:43">
      <c r="B550" s="11"/>
      <c r="C550" s="10"/>
      <c r="V550" s="17"/>
      <c r="X550" s="11"/>
      <c r="Y550" s="10"/>
    </row>
    <row r="551" spans="1:43">
      <c r="B551" s="15" t="s">
        <v>18</v>
      </c>
      <c r="C551" s="16">
        <f>SUM(C532:C550)</f>
        <v>510</v>
      </c>
      <c r="V551" s="17"/>
      <c r="X551" s="15" t="s">
        <v>18</v>
      </c>
      <c r="Y551" s="16">
        <f>SUM(Y532:Y550)</f>
        <v>510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60" t="s">
        <v>30</v>
      </c>
      <c r="I564" s="160"/>
      <c r="J564" s="160"/>
      <c r="V564" s="17"/>
      <c r="AA564" s="160" t="s">
        <v>31</v>
      </c>
      <c r="AB564" s="160"/>
      <c r="AC564" s="160"/>
    </row>
    <row r="565" spans="1:43">
      <c r="H565" s="160"/>
      <c r="I565" s="160"/>
      <c r="J565" s="160"/>
      <c r="V565" s="17"/>
      <c r="AA565" s="160"/>
      <c r="AB565" s="160"/>
      <c r="AC565" s="160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IF(X524="PAGADO",0,C529)</f>
        <v>-510</v>
      </c>
      <c r="E569" s="161" t="s">
        <v>20</v>
      </c>
      <c r="F569" s="161"/>
      <c r="G569" s="161"/>
      <c r="H569" s="161"/>
      <c r="V569" s="17"/>
      <c r="X569" s="23" t="s">
        <v>32</v>
      </c>
      <c r="Y569" s="20">
        <f>IF(B1369="PAGADO",0,C574)</f>
        <v>-510</v>
      </c>
      <c r="AA569" s="161" t="s">
        <v>20</v>
      </c>
      <c r="AB569" s="161"/>
      <c r="AC569" s="161"/>
      <c r="AD569" s="161"/>
    </row>
    <row r="570" spans="1:43">
      <c r="B570" s="1" t="s">
        <v>0</v>
      </c>
      <c r="C570" s="19">
        <f>H585</f>
        <v>0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Y571" s="2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1:43">
      <c r="B572" s="1" t="s">
        <v>24</v>
      </c>
      <c r="C572" s="19">
        <f>IF(C569&gt;0,C569+C570,C570)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9</v>
      </c>
      <c r="C573" s="20">
        <f>C597</f>
        <v>510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Y597</f>
        <v>510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6" t="s">
        <v>26</v>
      </c>
      <c r="C574" s="21">
        <f>C572-C573</f>
        <v>-510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-510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ht="23.25">
      <c r="B575" s="6"/>
      <c r="C575" s="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3" t="str">
        <f>IF(Y574&lt;0,"NO PAGAR","COBRAR'")</f>
        <v>NO PAGAR</v>
      </c>
      <c r="Y575" s="163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63" t="str">
        <f>IF(C574&lt;0,"NO PAGAR","COBRAR'")</f>
        <v>NO PAGAR</v>
      </c>
      <c r="C576" s="163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54" t="s">
        <v>9</v>
      </c>
      <c r="C577" s="155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54" t="s">
        <v>9</v>
      </c>
      <c r="Y577" s="15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IF(Y529&lt;0,"SALDO ADELANTADO","SALDO A FAVOR '")</f>
        <v>SALDO ADELANTADO</v>
      </c>
      <c r="C578" s="10">
        <f>IF(Y529&lt;=0,Y529*-1)</f>
        <v>510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510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56" t="s">
        <v>7</v>
      </c>
      <c r="F585" s="157"/>
      <c r="G585" s="158"/>
      <c r="H585" s="5">
        <f>SUM(H571:H584)</f>
        <v>0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56" t="s">
        <v>7</v>
      </c>
      <c r="AB585" s="157"/>
      <c r="AC585" s="158"/>
      <c r="AD585" s="5">
        <f>SUM(AD571:AD584)</f>
        <v>0</v>
      </c>
      <c r="AJ585" s="3"/>
      <c r="AK585" s="3"/>
      <c r="AL585" s="3"/>
      <c r="AM585" s="3"/>
      <c r="AN585" s="18"/>
      <c r="AO585" s="3"/>
    </row>
    <row r="586" spans="2:41">
      <c r="B586" s="11" t="s">
        <v>17</v>
      </c>
      <c r="C586" s="10"/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56" t="s">
        <v>7</v>
      </c>
      <c r="O587" s="157"/>
      <c r="P587" s="157"/>
      <c r="Q587" s="158"/>
      <c r="R587" s="18">
        <f>SUM(R571:R586)</f>
        <v>0</v>
      </c>
      <c r="S587" s="3"/>
      <c r="V587" s="17"/>
      <c r="X587" s="12"/>
      <c r="Y587" s="10"/>
      <c r="AJ587" s="156" t="s">
        <v>7</v>
      </c>
      <c r="AK587" s="157"/>
      <c r="AL587" s="157"/>
      <c r="AM587" s="158"/>
      <c r="AN587" s="18">
        <f>SUM(AN571:AN586)</f>
        <v>0</v>
      </c>
      <c r="AO587" s="3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E590" s="14"/>
      <c r="V590" s="17"/>
      <c r="X590" s="12"/>
      <c r="Y590" s="10"/>
      <c r="AA590" s="14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1"/>
      <c r="C596" s="10"/>
      <c r="V596" s="17"/>
      <c r="X596" s="11"/>
      <c r="Y596" s="10"/>
    </row>
    <row r="597" spans="2:27">
      <c r="B597" s="15" t="s">
        <v>18</v>
      </c>
      <c r="C597" s="16">
        <f>SUM(C578:C596)</f>
        <v>510</v>
      </c>
      <c r="D597" t="s">
        <v>22</v>
      </c>
      <c r="E597" t="s">
        <v>21</v>
      </c>
      <c r="V597" s="17"/>
      <c r="X597" s="15" t="s">
        <v>18</v>
      </c>
      <c r="Y597" s="16">
        <f>SUM(Y578:Y596)</f>
        <v>510</v>
      </c>
      <c r="Z597" t="s">
        <v>22</v>
      </c>
      <c r="AA597" t="s">
        <v>21</v>
      </c>
    </row>
    <row r="598" spans="2:27">
      <c r="E598" s="1" t="s">
        <v>19</v>
      </c>
      <c r="V598" s="17"/>
      <c r="AA598" s="1" t="s">
        <v>19</v>
      </c>
    </row>
    <row r="599" spans="2:27">
      <c r="V599" s="17"/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  <c r="AC611" s="159" t="s">
        <v>29</v>
      </c>
      <c r="AD611" s="159"/>
      <c r="AE611" s="159"/>
    </row>
    <row r="612" spans="2:41">
      <c r="H612" s="160" t="s">
        <v>28</v>
      </c>
      <c r="I612" s="160"/>
      <c r="J612" s="160"/>
      <c r="V612" s="17"/>
      <c r="AC612" s="159"/>
      <c r="AD612" s="159"/>
      <c r="AE612" s="159"/>
    </row>
    <row r="613" spans="2:41">
      <c r="H613" s="160"/>
      <c r="I613" s="160"/>
      <c r="J613" s="160"/>
      <c r="V613" s="17"/>
      <c r="AC613" s="159"/>
      <c r="AD613" s="159"/>
      <c r="AE613" s="159"/>
    </row>
    <row r="614" spans="2:41">
      <c r="V614" s="17"/>
    </row>
    <row r="615" spans="2:41">
      <c r="V615" s="17"/>
    </row>
    <row r="616" spans="2:41" ht="23.25">
      <c r="B616" s="22" t="s">
        <v>68</v>
      </c>
      <c r="V616" s="17"/>
      <c r="X616" s="22" t="s">
        <v>68</v>
      </c>
    </row>
    <row r="617" spans="2:41" ht="23.25">
      <c r="B617" s="23" t="s">
        <v>32</v>
      </c>
      <c r="C617" s="20">
        <f>IF(X569="PAGADO",0,Y574)</f>
        <v>-510</v>
      </c>
      <c r="E617" s="161" t="s">
        <v>20</v>
      </c>
      <c r="F617" s="161"/>
      <c r="G617" s="161"/>
      <c r="H617" s="161"/>
      <c r="V617" s="17"/>
      <c r="X617" s="23" t="s">
        <v>32</v>
      </c>
      <c r="Y617" s="20">
        <f>IF(B617="PAGADO",0,C622)</f>
        <v>-510</v>
      </c>
      <c r="AA617" s="161" t="s">
        <v>20</v>
      </c>
      <c r="AB617" s="161"/>
      <c r="AC617" s="161"/>
      <c r="AD617" s="161"/>
    </row>
    <row r="618" spans="2:41">
      <c r="B618" s="1" t="s">
        <v>0</v>
      </c>
      <c r="C618" s="19">
        <f>H633</f>
        <v>0</v>
      </c>
      <c r="E618" s="2" t="s">
        <v>1</v>
      </c>
      <c r="F618" s="2" t="s">
        <v>2</v>
      </c>
      <c r="G618" s="2" t="s">
        <v>3</v>
      </c>
      <c r="H618" s="2" t="s">
        <v>4</v>
      </c>
      <c r="N618" s="2" t="s">
        <v>1</v>
      </c>
      <c r="O618" s="2" t="s">
        <v>5</v>
      </c>
      <c r="P618" s="2" t="s">
        <v>4</v>
      </c>
      <c r="Q618" s="2" t="s">
        <v>6</v>
      </c>
      <c r="R618" s="2" t="s">
        <v>7</v>
      </c>
      <c r="S618" s="3"/>
      <c r="V618" s="17"/>
      <c r="X618" s="1" t="s">
        <v>0</v>
      </c>
      <c r="Y618" s="19">
        <f>AD633</f>
        <v>0</v>
      </c>
      <c r="AA618" s="2" t="s">
        <v>1</v>
      </c>
      <c r="AB618" s="2" t="s">
        <v>2</v>
      </c>
      <c r="AC618" s="2" t="s">
        <v>3</v>
      </c>
      <c r="AD618" s="2" t="s">
        <v>4</v>
      </c>
      <c r="AJ618" s="2" t="s">
        <v>1</v>
      </c>
      <c r="AK618" s="2" t="s">
        <v>5</v>
      </c>
      <c r="AL618" s="2" t="s">
        <v>4</v>
      </c>
      <c r="AM618" s="2" t="s">
        <v>6</v>
      </c>
      <c r="AN618" s="2" t="s">
        <v>7</v>
      </c>
      <c r="AO618" s="3"/>
    </row>
    <row r="619" spans="2:41">
      <c r="C619" s="2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Y619" s="2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" t="s">
        <v>24</v>
      </c>
      <c r="C620" s="19">
        <f>IF(C617&gt;0,C617+C618,C618)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24</v>
      </c>
      <c r="Y620" s="19">
        <f>IF(Y617&gt;0,Y617+Y618,Y618)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9</v>
      </c>
      <c r="C621" s="20">
        <f>C644</f>
        <v>510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9</v>
      </c>
      <c r="Y621" s="20">
        <f>Y644</f>
        <v>510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6" t="s">
        <v>25</v>
      </c>
      <c r="C622" s="21">
        <f>C620-C621</f>
        <v>-510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6" t="s">
        <v>8</v>
      </c>
      <c r="Y622" s="21">
        <f>Y620-Y621</f>
        <v>-510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ht="26.25">
      <c r="B623" s="162" t="str">
        <f>IF(C622&lt;0,"NO PAGAR","COBRAR")</f>
        <v>NO PAGAR</v>
      </c>
      <c r="C623" s="162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62" t="str">
        <f>IF(Y622&lt;0,"NO PAGAR","COBRAR")</f>
        <v>NO PAGAR</v>
      </c>
      <c r="Y623" s="162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54" t="s">
        <v>9</v>
      </c>
      <c r="C624" s="155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54" t="s">
        <v>9</v>
      </c>
      <c r="Y624" s="15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IF(C658&lt;0,"SALDO A FAVOR","SALDO ADELANTAD0'")</f>
        <v>SALDO ADELANTAD0'</v>
      </c>
      <c r="C625" s="10">
        <f>IF(Y569&lt;=0,Y569*-1)</f>
        <v>510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IF(C622&lt;0,"SALDO ADELANTADO","SALDO A FAVOR'")</f>
        <v>SALDO ADELANTADO</v>
      </c>
      <c r="Y625" s="10">
        <f>IF(C622&lt;=0,C622*-1)</f>
        <v>510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R635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AN635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56" t="s">
        <v>7</v>
      </c>
      <c r="F633" s="157"/>
      <c r="G633" s="158"/>
      <c r="H633" s="5">
        <f>SUM(H619:H632)</f>
        <v>0</v>
      </c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56" t="s">
        <v>7</v>
      </c>
      <c r="AB633" s="157"/>
      <c r="AC633" s="158"/>
      <c r="AD633" s="5">
        <f>SUM(AD619:AD632)</f>
        <v>0</v>
      </c>
      <c r="AJ633" s="3"/>
      <c r="AK633" s="3"/>
      <c r="AL633" s="3"/>
      <c r="AM633" s="3"/>
      <c r="AN633" s="18"/>
      <c r="AO633" s="3"/>
    </row>
    <row r="634" spans="2:41">
      <c r="B634" s="12"/>
      <c r="C634" s="10"/>
      <c r="E634" s="13"/>
      <c r="F634" s="13"/>
      <c r="G634" s="13"/>
      <c r="N634" s="3"/>
      <c r="O634" s="3"/>
      <c r="P634" s="3"/>
      <c r="Q634" s="3"/>
      <c r="R634" s="18"/>
      <c r="S634" s="3"/>
      <c r="V634" s="17"/>
      <c r="X634" s="12"/>
      <c r="Y634" s="10"/>
      <c r="AA634" s="13"/>
      <c r="AB634" s="13"/>
      <c r="AC634" s="13"/>
      <c r="AJ634" s="3"/>
      <c r="AK634" s="3"/>
      <c r="AL634" s="3"/>
      <c r="AM634" s="3"/>
      <c r="AN634" s="18"/>
      <c r="AO634" s="3"/>
    </row>
    <row r="635" spans="2:41">
      <c r="B635" s="12"/>
      <c r="C635" s="10"/>
      <c r="N635" s="156" t="s">
        <v>7</v>
      </c>
      <c r="O635" s="157"/>
      <c r="P635" s="157"/>
      <c r="Q635" s="158"/>
      <c r="R635" s="18">
        <f>SUM(R619:R634)</f>
        <v>0</v>
      </c>
      <c r="S635" s="3"/>
      <c r="V635" s="17"/>
      <c r="X635" s="12"/>
      <c r="Y635" s="10"/>
      <c r="AJ635" s="156" t="s">
        <v>7</v>
      </c>
      <c r="AK635" s="157"/>
      <c r="AL635" s="157"/>
      <c r="AM635" s="158"/>
      <c r="AN635" s="18">
        <f>SUM(AN619:AN634)</f>
        <v>0</v>
      </c>
      <c r="AO635" s="3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E638" s="14"/>
      <c r="V638" s="17"/>
      <c r="X638" s="12"/>
      <c r="Y638" s="10"/>
      <c r="AA638" s="14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1"/>
      <c r="C643" s="10"/>
      <c r="V643" s="17"/>
      <c r="X643" s="11"/>
      <c r="Y643" s="10"/>
    </row>
    <row r="644" spans="1:43">
      <c r="B644" s="15" t="s">
        <v>18</v>
      </c>
      <c r="C644" s="16">
        <f>SUM(C625:C643)</f>
        <v>510</v>
      </c>
      <c r="V644" s="17"/>
      <c r="X644" s="15" t="s">
        <v>18</v>
      </c>
      <c r="Y644" s="16">
        <f>SUM(Y625:Y643)</f>
        <v>510</v>
      </c>
    </row>
    <row r="645" spans="1:43">
      <c r="D645" t="s">
        <v>22</v>
      </c>
      <c r="E645" t="s">
        <v>21</v>
      </c>
      <c r="V645" s="17"/>
      <c r="Z645" t="s">
        <v>22</v>
      </c>
      <c r="AA645" t="s">
        <v>21</v>
      </c>
    </row>
    <row r="646" spans="1:43">
      <c r="E646" s="1" t="s">
        <v>19</v>
      </c>
      <c r="V646" s="17"/>
      <c r="AA646" s="1" t="s">
        <v>19</v>
      </c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V656" s="17"/>
    </row>
    <row r="657" spans="2:41">
      <c r="H657" s="160" t="s">
        <v>30</v>
      </c>
      <c r="I657" s="160"/>
      <c r="J657" s="160"/>
      <c r="V657" s="17"/>
      <c r="AA657" s="160" t="s">
        <v>31</v>
      </c>
      <c r="AB657" s="160"/>
      <c r="AC657" s="160"/>
    </row>
    <row r="658" spans="2:41">
      <c r="H658" s="160"/>
      <c r="I658" s="160"/>
      <c r="J658" s="160"/>
      <c r="V658" s="17"/>
      <c r="AA658" s="160"/>
      <c r="AB658" s="160"/>
      <c r="AC658" s="160"/>
    </row>
    <row r="659" spans="2:41">
      <c r="V659" s="17"/>
    </row>
    <row r="660" spans="2:41">
      <c r="V660" s="17"/>
    </row>
    <row r="661" spans="2:41" ht="23.25">
      <c r="B661" s="24" t="s">
        <v>68</v>
      </c>
      <c r="V661" s="17"/>
      <c r="X661" s="22" t="s">
        <v>68</v>
      </c>
    </row>
    <row r="662" spans="2:41" ht="23.25">
      <c r="B662" s="23" t="s">
        <v>32</v>
      </c>
      <c r="C662" s="20">
        <f>IF(X617="PAGADO",0,C622)</f>
        <v>-510</v>
      </c>
      <c r="E662" s="161" t="s">
        <v>20</v>
      </c>
      <c r="F662" s="161"/>
      <c r="G662" s="161"/>
      <c r="H662" s="161"/>
      <c r="V662" s="17"/>
      <c r="X662" s="23" t="s">
        <v>32</v>
      </c>
      <c r="Y662" s="20">
        <f>IF(B1462="PAGADO",0,C667)</f>
        <v>-510</v>
      </c>
      <c r="AA662" s="161" t="s">
        <v>20</v>
      </c>
      <c r="AB662" s="161"/>
      <c r="AC662" s="161"/>
      <c r="AD662" s="161"/>
    </row>
    <row r="663" spans="2:41">
      <c r="B663" s="1" t="s">
        <v>0</v>
      </c>
      <c r="C663" s="19">
        <f>H678</f>
        <v>0</v>
      </c>
      <c r="E663" s="2" t="s">
        <v>1</v>
      </c>
      <c r="F663" s="2" t="s">
        <v>2</v>
      </c>
      <c r="G663" s="2" t="s">
        <v>3</v>
      </c>
      <c r="H663" s="2" t="s">
        <v>4</v>
      </c>
      <c r="N663" s="2" t="s">
        <v>1</v>
      </c>
      <c r="O663" s="2" t="s">
        <v>5</v>
      </c>
      <c r="P663" s="2" t="s">
        <v>4</v>
      </c>
      <c r="Q663" s="2" t="s">
        <v>6</v>
      </c>
      <c r="R663" s="2" t="s">
        <v>7</v>
      </c>
      <c r="S663" s="3"/>
      <c r="V663" s="17"/>
      <c r="X663" s="1" t="s">
        <v>0</v>
      </c>
      <c r="Y663" s="19">
        <f>AD678</f>
        <v>0</v>
      </c>
      <c r="AA663" s="2" t="s">
        <v>1</v>
      </c>
      <c r="AB663" s="2" t="s">
        <v>2</v>
      </c>
      <c r="AC663" s="2" t="s">
        <v>3</v>
      </c>
      <c r="AD663" s="2" t="s">
        <v>4</v>
      </c>
      <c r="AJ663" s="2" t="s">
        <v>1</v>
      </c>
      <c r="AK663" s="2" t="s">
        <v>5</v>
      </c>
      <c r="AL663" s="2" t="s">
        <v>4</v>
      </c>
      <c r="AM663" s="2" t="s">
        <v>6</v>
      </c>
      <c r="AN663" s="2" t="s">
        <v>7</v>
      </c>
      <c r="AO663" s="3"/>
    </row>
    <row r="664" spans="2:41">
      <c r="C664" s="2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Y664" s="2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24</v>
      </c>
      <c r="C665" s="19">
        <f>IF(C662&gt;0,C662+C663,C663)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24</v>
      </c>
      <c r="Y665" s="19">
        <f>IF(Y662&gt;0,Y662+Y663,Y663)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9</v>
      </c>
      <c r="C666" s="20">
        <f>C690</f>
        <v>510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9</v>
      </c>
      <c r="Y666" s="20">
        <f>Y690</f>
        <v>510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6" t="s">
        <v>26</v>
      </c>
      <c r="C667" s="21">
        <f>C665-C666</f>
        <v>-510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 t="s">
        <v>27</v>
      </c>
      <c r="Y667" s="21">
        <f>Y665-Y666</f>
        <v>-510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23.25">
      <c r="B668" s="6"/>
      <c r="C668" s="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3" t="str">
        <f>IF(Y667&lt;0,"NO PAGAR","COBRAR'")</f>
        <v>NO PAGAR</v>
      </c>
      <c r="Y668" s="163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163" t="str">
        <f>IF(C667&lt;0,"NO PAGAR","COBRAR'")</f>
        <v>NO PAGAR</v>
      </c>
      <c r="C669" s="163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/>
      <c r="Y669" s="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54" t="s">
        <v>9</v>
      </c>
      <c r="C670" s="155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54" t="s">
        <v>9</v>
      </c>
      <c r="Y670" s="155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9" t="str">
        <f>IF(Y622&lt;0,"SALDO ADELANTADO","SALDO A FAVOR '")</f>
        <v>SALDO ADELANTADO</v>
      </c>
      <c r="C671" s="10">
        <f>IF(Y622&lt;=0,Y622*-1)</f>
        <v>510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9" t="str">
        <f>IF(C667&lt;0,"SALDO ADELANTADO","SALDO A FAVOR'")</f>
        <v>SALDO ADELANTADO</v>
      </c>
      <c r="Y671" s="10">
        <f>IF(C667&lt;=0,C667*-1)</f>
        <v>510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10</v>
      </c>
      <c r="C672" s="10">
        <f>R680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10</v>
      </c>
      <c r="Y672" s="10">
        <f>AN680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11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11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12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12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13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13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14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14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15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15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16</v>
      </c>
      <c r="C678" s="10"/>
      <c r="E678" s="156" t="s">
        <v>7</v>
      </c>
      <c r="F678" s="157"/>
      <c r="G678" s="158"/>
      <c r="H678" s="5">
        <f>SUM(H664:H677)</f>
        <v>0</v>
      </c>
      <c r="N678" s="3"/>
      <c r="O678" s="3"/>
      <c r="P678" s="3"/>
      <c r="Q678" s="3"/>
      <c r="R678" s="18"/>
      <c r="S678" s="3"/>
      <c r="V678" s="17"/>
      <c r="X678" s="11" t="s">
        <v>16</v>
      </c>
      <c r="Y678" s="10"/>
      <c r="AA678" s="156" t="s">
        <v>7</v>
      </c>
      <c r="AB678" s="157"/>
      <c r="AC678" s="158"/>
      <c r="AD678" s="5">
        <f>SUM(AD664:AD677)</f>
        <v>0</v>
      </c>
      <c r="AJ678" s="3"/>
      <c r="AK678" s="3"/>
      <c r="AL678" s="3"/>
      <c r="AM678" s="3"/>
      <c r="AN678" s="18"/>
      <c r="AO678" s="3"/>
    </row>
    <row r="679" spans="2:41">
      <c r="B679" s="11" t="s">
        <v>17</v>
      </c>
      <c r="C679" s="10"/>
      <c r="E679" s="13"/>
      <c r="F679" s="13"/>
      <c r="G679" s="13"/>
      <c r="N679" s="3"/>
      <c r="O679" s="3"/>
      <c r="P679" s="3"/>
      <c r="Q679" s="3"/>
      <c r="R679" s="18"/>
      <c r="S679" s="3"/>
      <c r="V679" s="17"/>
      <c r="X679" s="11" t="s">
        <v>17</v>
      </c>
      <c r="Y679" s="10"/>
      <c r="AA679" s="13"/>
      <c r="AB679" s="13"/>
      <c r="AC679" s="13"/>
      <c r="AJ679" s="3"/>
      <c r="AK679" s="3"/>
      <c r="AL679" s="3"/>
      <c r="AM679" s="3"/>
      <c r="AN679" s="18"/>
      <c r="AO679" s="3"/>
    </row>
    <row r="680" spans="2:41">
      <c r="B680" s="12"/>
      <c r="C680" s="10"/>
      <c r="N680" s="156" t="s">
        <v>7</v>
      </c>
      <c r="O680" s="157"/>
      <c r="P680" s="157"/>
      <c r="Q680" s="158"/>
      <c r="R680" s="18">
        <f>SUM(R664:R679)</f>
        <v>0</v>
      </c>
      <c r="S680" s="3"/>
      <c r="V680" s="17"/>
      <c r="X680" s="12"/>
      <c r="Y680" s="10"/>
      <c r="AJ680" s="156" t="s">
        <v>7</v>
      </c>
      <c r="AK680" s="157"/>
      <c r="AL680" s="157"/>
      <c r="AM680" s="158"/>
      <c r="AN680" s="18">
        <f>SUM(AN664:AN679)</f>
        <v>0</v>
      </c>
      <c r="AO680" s="3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E683" s="14"/>
      <c r="V683" s="17"/>
      <c r="X683" s="12"/>
      <c r="Y683" s="10"/>
      <c r="AA683" s="14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31">
      <c r="B689" s="11"/>
      <c r="C689" s="10"/>
      <c r="V689" s="17"/>
      <c r="X689" s="11"/>
      <c r="Y689" s="10"/>
    </row>
    <row r="690" spans="2:31">
      <c r="B690" s="15" t="s">
        <v>18</v>
      </c>
      <c r="C690" s="16">
        <f>SUM(C671:C689)</f>
        <v>510</v>
      </c>
      <c r="D690" t="s">
        <v>22</v>
      </c>
      <c r="E690" t="s">
        <v>21</v>
      </c>
      <c r="V690" s="17"/>
      <c r="X690" s="15" t="s">
        <v>18</v>
      </c>
      <c r="Y690" s="16">
        <f>SUM(Y671:Y689)</f>
        <v>510</v>
      </c>
      <c r="Z690" t="s">
        <v>22</v>
      </c>
      <c r="AA690" t="s">
        <v>21</v>
      </c>
    </row>
    <row r="691" spans="2:31">
      <c r="E691" s="1" t="s">
        <v>19</v>
      </c>
      <c r="V691" s="17"/>
      <c r="AA691" s="1" t="s">
        <v>19</v>
      </c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</row>
    <row r="704" spans="2:31">
      <c r="V704" s="17"/>
      <c r="AC704" s="159" t="s">
        <v>29</v>
      </c>
      <c r="AD704" s="159"/>
      <c r="AE704" s="159"/>
    </row>
    <row r="705" spans="2:41">
      <c r="H705" s="160" t="s">
        <v>28</v>
      </c>
      <c r="I705" s="160"/>
      <c r="J705" s="160"/>
      <c r="V705" s="17"/>
      <c r="AC705" s="159"/>
      <c r="AD705" s="159"/>
      <c r="AE705" s="159"/>
    </row>
    <row r="706" spans="2:41">
      <c r="H706" s="160"/>
      <c r="I706" s="160"/>
      <c r="J706" s="160"/>
      <c r="V706" s="17"/>
      <c r="AC706" s="159"/>
      <c r="AD706" s="159"/>
      <c r="AE706" s="159"/>
    </row>
    <row r="707" spans="2:41">
      <c r="V707" s="17"/>
    </row>
    <row r="708" spans="2:41">
      <c r="V708" s="17"/>
    </row>
    <row r="709" spans="2:41" ht="23.25">
      <c r="B709" s="22" t="s">
        <v>69</v>
      </c>
      <c r="V709" s="17"/>
      <c r="X709" s="22" t="s">
        <v>69</v>
      </c>
    </row>
    <row r="710" spans="2:41" ht="23.25">
      <c r="B710" s="23" t="s">
        <v>32</v>
      </c>
      <c r="C710" s="20">
        <f>IF(X662="PAGADO",0,Y667)</f>
        <v>-510</v>
      </c>
      <c r="E710" s="161" t="s">
        <v>20</v>
      </c>
      <c r="F710" s="161"/>
      <c r="G710" s="161"/>
      <c r="H710" s="161"/>
      <c r="V710" s="17"/>
      <c r="X710" s="23" t="s">
        <v>32</v>
      </c>
      <c r="Y710" s="20">
        <f>IF(B710="PAGADO",0,C715)</f>
        <v>-510</v>
      </c>
      <c r="AA710" s="161" t="s">
        <v>20</v>
      </c>
      <c r="AB710" s="161"/>
      <c r="AC710" s="161"/>
      <c r="AD710" s="161"/>
    </row>
    <row r="711" spans="2:41">
      <c r="B711" s="1" t="s">
        <v>0</v>
      </c>
      <c r="C711" s="19">
        <f>H726</f>
        <v>0</v>
      </c>
      <c r="E711" s="2" t="s">
        <v>1</v>
      </c>
      <c r="F711" s="2" t="s">
        <v>2</v>
      </c>
      <c r="G711" s="2" t="s">
        <v>3</v>
      </c>
      <c r="H711" s="2" t="s">
        <v>4</v>
      </c>
      <c r="N711" s="2" t="s">
        <v>1</v>
      </c>
      <c r="O711" s="2" t="s">
        <v>5</v>
      </c>
      <c r="P711" s="2" t="s">
        <v>4</v>
      </c>
      <c r="Q711" s="2" t="s">
        <v>6</v>
      </c>
      <c r="R711" s="2" t="s">
        <v>7</v>
      </c>
      <c r="S711" s="3"/>
      <c r="V711" s="17"/>
      <c r="X711" s="1" t="s">
        <v>0</v>
      </c>
      <c r="Y711" s="19">
        <f>AD726</f>
        <v>0</v>
      </c>
      <c r="AA711" s="2" t="s">
        <v>1</v>
      </c>
      <c r="AB711" s="2" t="s">
        <v>2</v>
      </c>
      <c r="AC711" s="2" t="s">
        <v>3</v>
      </c>
      <c r="AD711" s="2" t="s">
        <v>4</v>
      </c>
      <c r="AJ711" s="2" t="s">
        <v>1</v>
      </c>
      <c r="AK711" s="2" t="s">
        <v>5</v>
      </c>
      <c r="AL711" s="2" t="s">
        <v>4</v>
      </c>
      <c r="AM711" s="2" t="s">
        <v>6</v>
      </c>
      <c r="AN711" s="2" t="s">
        <v>7</v>
      </c>
      <c r="AO711" s="3"/>
    </row>
    <row r="712" spans="2:41">
      <c r="C712" s="2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Y712" s="2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24</v>
      </c>
      <c r="C713" s="19">
        <f>IF(C710&gt;0,C710+C711,C711)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24</v>
      </c>
      <c r="Y713" s="19">
        <f>IF(Y710&gt;0,Y710+Y711,Y711)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9</v>
      </c>
      <c r="C714" s="20">
        <f>C737</f>
        <v>510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9</v>
      </c>
      <c r="Y714" s="20">
        <f>Y737</f>
        <v>510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6" t="s">
        <v>25</v>
      </c>
      <c r="C715" s="21">
        <f>C713-C714</f>
        <v>-510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6" t="s">
        <v>8</v>
      </c>
      <c r="Y715" s="21">
        <f>Y713-Y714</f>
        <v>-510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6.25">
      <c r="B716" s="162" t="str">
        <f>IF(C715&lt;0,"NO PAGAR","COBRAR")</f>
        <v>NO PAGAR</v>
      </c>
      <c r="C716" s="162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62" t="str">
        <f>IF(Y715&lt;0,"NO PAGAR","COBRAR")</f>
        <v>NO PAGAR</v>
      </c>
      <c r="Y716" s="162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54" t="s">
        <v>9</v>
      </c>
      <c r="C717" s="155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54" t="s">
        <v>9</v>
      </c>
      <c r="Y717" s="15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IF(C751&lt;0,"SALDO A FAVOR","SALDO ADELANTAD0'")</f>
        <v>SALDO ADELANTAD0'</v>
      </c>
      <c r="C718" s="10">
        <f>IF(Y662&lt;=0,Y662*-1)</f>
        <v>510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IF(C715&lt;0,"SALDO ADELANTADO","SALDO A FAVOR'")</f>
        <v>SALDO ADELANTADO</v>
      </c>
      <c r="Y718" s="10">
        <f>IF(C715&lt;=0,C715*-1)</f>
        <v>510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R728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AN728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56" t="s">
        <v>7</v>
      </c>
      <c r="F726" s="157"/>
      <c r="G726" s="158"/>
      <c r="H726" s="5">
        <f>SUM(H712:H725)</f>
        <v>0</v>
      </c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56" t="s">
        <v>7</v>
      </c>
      <c r="AB726" s="157"/>
      <c r="AC726" s="158"/>
      <c r="AD726" s="5">
        <f>SUM(AD712:AD725)</f>
        <v>0</v>
      </c>
      <c r="AJ726" s="3"/>
      <c r="AK726" s="3"/>
      <c r="AL726" s="3"/>
      <c r="AM726" s="3"/>
      <c r="AN726" s="18"/>
      <c r="AO726" s="3"/>
    </row>
    <row r="727" spans="2:41">
      <c r="B727" s="12"/>
      <c r="C727" s="10"/>
      <c r="E727" s="13"/>
      <c r="F727" s="13"/>
      <c r="G727" s="13"/>
      <c r="N727" s="3"/>
      <c r="O727" s="3"/>
      <c r="P727" s="3"/>
      <c r="Q727" s="3"/>
      <c r="R727" s="18"/>
      <c r="S727" s="3"/>
      <c r="V727" s="17"/>
      <c r="X727" s="12"/>
      <c r="Y727" s="10"/>
      <c r="AA727" s="13"/>
      <c r="AB727" s="13"/>
      <c r="AC727" s="13"/>
      <c r="AJ727" s="3"/>
      <c r="AK727" s="3"/>
      <c r="AL727" s="3"/>
      <c r="AM727" s="3"/>
      <c r="AN727" s="18"/>
      <c r="AO727" s="3"/>
    </row>
    <row r="728" spans="2:41">
      <c r="B728" s="12"/>
      <c r="C728" s="10"/>
      <c r="N728" s="156" t="s">
        <v>7</v>
      </c>
      <c r="O728" s="157"/>
      <c r="P728" s="157"/>
      <c r="Q728" s="158"/>
      <c r="R728" s="18">
        <f>SUM(R712:R727)</f>
        <v>0</v>
      </c>
      <c r="S728" s="3"/>
      <c r="V728" s="17"/>
      <c r="X728" s="12"/>
      <c r="Y728" s="10"/>
      <c r="AJ728" s="156" t="s">
        <v>7</v>
      </c>
      <c r="AK728" s="157"/>
      <c r="AL728" s="157"/>
      <c r="AM728" s="158"/>
      <c r="AN728" s="18">
        <f>SUM(AN712:AN727)</f>
        <v>0</v>
      </c>
      <c r="AO728" s="3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E731" s="14"/>
      <c r="V731" s="17"/>
      <c r="X731" s="12"/>
      <c r="Y731" s="10"/>
      <c r="AA731" s="14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1:43">
      <c r="B737" s="15" t="s">
        <v>18</v>
      </c>
      <c r="C737" s="16">
        <f>SUM(C718:C736)</f>
        <v>510</v>
      </c>
      <c r="V737" s="17"/>
      <c r="X737" s="15" t="s">
        <v>18</v>
      </c>
      <c r="Y737" s="16">
        <f>SUM(Y718:Y736)</f>
        <v>510</v>
      </c>
    </row>
    <row r="738" spans="1:43">
      <c r="D738" t="s">
        <v>22</v>
      </c>
      <c r="E738" t="s">
        <v>21</v>
      </c>
      <c r="V738" s="17"/>
      <c r="Z738" t="s">
        <v>22</v>
      </c>
      <c r="AA738" t="s">
        <v>21</v>
      </c>
    </row>
    <row r="739" spans="1:43">
      <c r="E739" s="1" t="s">
        <v>19</v>
      </c>
      <c r="V739" s="17"/>
      <c r="AA739" s="1" t="s">
        <v>19</v>
      </c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V749" s="17"/>
    </row>
    <row r="750" spans="1:43">
      <c r="H750" s="160" t="s">
        <v>30</v>
      </c>
      <c r="I750" s="160"/>
      <c r="J750" s="160"/>
      <c r="V750" s="17"/>
      <c r="AA750" s="160" t="s">
        <v>31</v>
      </c>
      <c r="AB750" s="160"/>
      <c r="AC750" s="160"/>
    </row>
    <row r="751" spans="1:43">
      <c r="H751" s="160"/>
      <c r="I751" s="160"/>
      <c r="J751" s="160"/>
      <c r="V751" s="17"/>
      <c r="AA751" s="160"/>
      <c r="AB751" s="160"/>
      <c r="AC751" s="160"/>
    </row>
    <row r="752" spans="1:43">
      <c r="V752" s="17"/>
    </row>
    <row r="753" spans="2:41">
      <c r="V753" s="17"/>
    </row>
    <row r="754" spans="2:41" ht="23.25">
      <c r="B754" s="24" t="s">
        <v>69</v>
      </c>
      <c r="V754" s="17"/>
      <c r="X754" s="22" t="s">
        <v>69</v>
      </c>
    </row>
    <row r="755" spans="2:41" ht="23.25">
      <c r="B755" s="23" t="s">
        <v>32</v>
      </c>
      <c r="C755" s="20">
        <f>IF(X710="PAGADO",0,C715)</f>
        <v>-510</v>
      </c>
      <c r="E755" s="161" t="s">
        <v>20</v>
      </c>
      <c r="F755" s="161"/>
      <c r="G755" s="161"/>
      <c r="H755" s="161"/>
      <c r="V755" s="17"/>
      <c r="X755" s="23" t="s">
        <v>32</v>
      </c>
      <c r="Y755" s="20">
        <f>IF(B1555="PAGADO",0,C760)</f>
        <v>-510</v>
      </c>
      <c r="AA755" s="161" t="s">
        <v>20</v>
      </c>
      <c r="AB755" s="161"/>
      <c r="AC755" s="161"/>
      <c r="AD755" s="161"/>
    </row>
    <row r="756" spans="2:41">
      <c r="B756" s="1" t="s">
        <v>0</v>
      </c>
      <c r="C756" s="19">
        <f>H771</f>
        <v>0</v>
      </c>
      <c r="E756" s="2" t="s">
        <v>1</v>
      </c>
      <c r="F756" s="2" t="s">
        <v>2</v>
      </c>
      <c r="G756" s="2" t="s">
        <v>3</v>
      </c>
      <c r="H756" s="2" t="s">
        <v>4</v>
      </c>
      <c r="N756" s="2" t="s">
        <v>1</v>
      </c>
      <c r="O756" s="2" t="s">
        <v>5</v>
      </c>
      <c r="P756" s="2" t="s">
        <v>4</v>
      </c>
      <c r="Q756" s="2" t="s">
        <v>6</v>
      </c>
      <c r="R756" s="2" t="s">
        <v>7</v>
      </c>
      <c r="S756" s="3"/>
      <c r="V756" s="17"/>
      <c r="X756" s="1" t="s">
        <v>0</v>
      </c>
      <c r="Y756" s="19">
        <f>AD771</f>
        <v>0</v>
      </c>
      <c r="AA756" s="2" t="s">
        <v>1</v>
      </c>
      <c r="AB756" s="2" t="s">
        <v>2</v>
      </c>
      <c r="AC756" s="2" t="s">
        <v>3</v>
      </c>
      <c r="AD756" s="2" t="s">
        <v>4</v>
      </c>
      <c r="AJ756" s="2" t="s">
        <v>1</v>
      </c>
      <c r="AK756" s="2" t="s">
        <v>5</v>
      </c>
      <c r="AL756" s="2" t="s">
        <v>4</v>
      </c>
      <c r="AM756" s="2" t="s">
        <v>6</v>
      </c>
      <c r="AN756" s="2" t="s">
        <v>7</v>
      </c>
      <c r="AO756" s="3"/>
    </row>
    <row r="757" spans="2:41">
      <c r="C757" s="2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Y757" s="2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24</v>
      </c>
      <c r="C758" s="19">
        <f>IF(C755&gt;0,C755+C756,C756)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24</v>
      </c>
      <c r="Y758" s="19">
        <f>IF(Y755&gt;0,Y755+Y756,Y756)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9</v>
      </c>
      <c r="C759" s="20">
        <f>C783</f>
        <v>510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9</v>
      </c>
      <c r="Y759" s="20">
        <f>Y783</f>
        <v>510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6" t="s">
        <v>26</v>
      </c>
      <c r="C760" s="21">
        <f>C758-C759</f>
        <v>-510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 t="s">
        <v>27</v>
      </c>
      <c r="Y760" s="21">
        <f>Y758-Y759</f>
        <v>-510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6"/>
      <c r="C761" s="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3" t="str">
        <f>IF(Y760&lt;0,"NO PAGAR","COBRAR'")</f>
        <v>NO PAGAR</v>
      </c>
      <c r="Y761" s="163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163" t="str">
        <f>IF(C760&lt;0,"NO PAGAR","COBRAR'")</f>
        <v>NO PAGAR</v>
      </c>
      <c r="C762" s="163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/>
      <c r="Y762" s="8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54" t="s">
        <v>9</v>
      </c>
      <c r="C763" s="155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54" t="s">
        <v>9</v>
      </c>
      <c r="Y763" s="155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9" t="str">
        <f>IF(Y715&lt;0,"SALDO ADELANTADO","SALDO A FAVOR '")</f>
        <v>SALDO ADELANTADO</v>
      </c>
      <c r="C764" s="10">
        <f>IF(Y715&lt;=0,Y715*-1)</f>
        <v>510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9" t="str">
        <f>IF(C760&lt;0,"SALDO ADELANTADO","SALDO A FAVOR'")</f>
        <v>SALDO ADELANTADO</v>
      </c>
      <c r="Y764" s="10">
        <f>IF(C760&lt;=0,C760*-1)</f>
        <v>510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10</v>
      </c>
      <c r="C765" s="10">
        <f>R773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10</v>
      </c>
      <c r="Y765" s="10">
        <f>AN773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11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11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12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12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13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13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14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14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15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15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16</v>
      </c>
      <c r="C771" s="10"/>
      <c r="E771" s="156" t="s">
        <v>7</v>
      </c>
      <c r="F771" s="157"/>
      <c r="G771" s="158"/>
      <c r="H771" s="5">
        <f>SUM(H757:H770)</f>
        <v>0</v>
      </c>
      <c r="N771" s="3"/>
      <c r="O771" s="3"/>
      <c r="P771" s="3"/>
      <c r="Q771" s="3"/>
      <c r="R771" s="18"/>
      <c r="S771" s="3"/>
      <c r="V771" s="17"/>
      <c r="X771" s="11" t="s">
        <v>16</v>
      </c>
      <c r="Y771" s="10"/>
      <c r="AA771" s="156" t="s">
        <v>7</v>
      </c>
      <c r="AB771" s="157"/>
      <c r="AC771" s="158"/>
      <c r="AD771" s="5">
        <f>SUM(AD757:AD770)</f>
        <v>0</v>
      </c>
      <c r="AJ771" s="3"/>
      <c r="AK771" s="3"/>
      <c r="AL771" s="3"/>
      <c r="AM771" s="3"/>
      <c r="AN771" s="18"/>
      <c r="AO771" s="3"/>
    </row>
    <row r="772" spans="2:41">
      <c r="B772" s="11" t="s">
        <v>17</v>
      </c>
      <c r="C772" s="10"/>
      <c r="E772" s="13"/>
      <c r="F772" s="13"/>
      <c r="G772" s="13"/>
      <c r="N772" s="3"/>
      <c r="O772" s="3"/>
      <c r="P772" s="3"/>
      <c r="Q772" s="3"/>
      <c r="R772" s="18"/>
      <c r="S772" s="3"/>
      <c r="V772" s="17"/>
      <c r="X772" s="11" t="s">
        <v>17</v>
      </c>
      <c r="Y772" s="10"/>
      <c r="AA772" s="13"/>
      <c r="AB772" s="13"/>
      <c r="AC772" s="13"/>
      <c r="AJ772" s="3"/>
      <c r="AK772" s="3"/>
      <c r="AL772" s="3"/>
      <c r="AM772" s="3"/>
      <c r="AN772" s="18"/>
      <c r="AO772" s="3"/>
    </row>
    <row r="773" spans="2:41">
      <c r="B773" s="12"/>
      <c r="C773" s="10"/>
      <c r="N773" s="156" t="s">
        <v>7</v>
      </c>
      <c r="O773" s="157"/>
      <c r="P773" s="157"/>
      <c r="Q773" s="158"/>
      <c r="R773" s="18">
        <f>SUM(R757:R772)</f>
        <v>0</v>
      </c>
      <c r="S773" s="3"/>
      <c r="V773" s="17"/>
      <c r="X773" s="12"/>
      <c r="Y773" s="10"/>
      <c r="AJ773" s="156" t="s">
        <v>7</v>
      </c>
      <c r="AK773" s="157"/>
      <c r="AL773" s="157"/>
      <c r="AM773" s="158"/>
      <c r="AN773" s="18">
        <f>SUM(AN757:AN772)</f>
        <v>0</v>
      </c>
      <c r="AO773" s="3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E776" s="14"/>
      <c r="V776" s="17"/>
      <c r="X776" s="12"/>
      <c r="Y776" s="10"/>
      <c r="AA776" s="14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1"/>
      <c r="C782" s="10"/>
      <c r="V782" s="17"/>
      <c r="X782" s="11"/>
      <c r="Y782" s="10"/>
    </row>
    <row r="783" spans="2:41">
      <c r="B783" s="15" t="s">
        <v>18</v>
      </c>
      <c r="C783" s="16">
        <f>SUM(C764:C782)</f>
        <v>510</v>
      </c>
      <c r="D783" t="s">
        <v>22</v>
      </c>
      <c r="E783" t="s">
        <v>21</v>
      </c>
      <c r="V783" s="17"/>
      <c r="X783" s="15" t="s">
        <v>18</v>
      </c>
      <c r="Y783" s="16">
        <f>SUM(Y764:Y782)</f>
        <v>510</v>
      </c>
      <c r="Z783" t="s">
        <v>22</v>
      </c>
      <c r="AA783" t="s">
        <v>21</v>
      </c>
    </row>
    <row r="784" spans="2:41">
      <c r="E784" s="1" t="s">
        <v>19</v>
      </c>
      <c r="V784" s="17"/>
      <c r="AA784" s="1" t="s">
        <v>19</v>
      </c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</row>
    <row r="797" spans="8:31">
      <c r="V797" s="17"/>
      <c r="AC797" s="159" t="s">
        <v>29</v>
      </c>
      <c r="AD797" s="159"/>
      <c r="AE797" s="159"/>
    </row>
    <row r="798" spans="8:31">
      <c r="H798" s="160" t="s">
        <v>28</v>
      </c>
      <c r="I798" s="160"/>
      <c r="J798" s="160"/>
      <c r="V798" s="17"/>
      <c r="AC798" s="159"/>
      <c r="AD798" s="159"/>
      <c r="AE798" s="159"/>
    </row>
    <row r="799" spans="8:31">
      <c r="H799" s="160"/>
      <c r="I799" s="160"/>
      <c r="J799" s="160"/>
      <c r="V799" s="17"/>
      <c r="AC799" s="159"/>
      <c r="AD799" s="159"/>
      <c r="AE799" s="159"/>
    </row>
    <row r="800" spans="8:31">
      <c r="V800" s="17"/>
    </row>
    <row r="801" spans="2:41">
      <c r="V801" s="17"/>
    </row>
    <row r="802" spans="2:41" ht="23.25">
      <c r="B802" s="22" t="s">
        <v>70</v>
      </c>
      <c r="V802" s="17"/>
      <c r="X802" s="22" t="s">
        <v>70</v>
      </c>
    </row>
    <row r="803" spans="2:41" ht="23.25">
      <c r="B803" s="23" t="s">
        <v>32</v>
      </c>
      <c r="C803" s="20">
        <f>IF(X755="PAGADO",0,Y760)</f>
        <v>-510</v>
      </c>
      <c r="E803" s="161" t="s">
        <v>20</v>
      </c>
      <c r="F803" s="161"/>
      <c r="G803" s="161"/>
      <c r="H803" s="161"/>
      <c r="V803" s="17"/>
      <c r="X803" s="23" t="s">
        <v>32</v>
      </c>
      <c r="Y803" s="20">
        <f>IF(B803="PAGADO",0,C808)</f>
        <v>-510</v>
      </c>
      <c r="AA803" s="161" t="s">
        <v>20</v>
      </c>
      <c r="AB803" s="161"/>
      <c r="AC803" s="161"/>
      <c r="AD803" s="161"/>
    </row>
    <row r="804" spans="2:41">
      <c r="B804" s="1" t="s">
        <v>0</v>
      </c>
      <c r="C804" s="19">
        <f>H819</f>
        <v>0</v>
      </c>
      <c r="E804" s="2" t="s">
        <v>1</v>
      </c>
      <c r="F804" s="2" t="s">
        <v>2</v>
      </c>
      <c r="G804" s="2" t="s">
        <v>3</v>
      </c>
      <c r="H804" s="2" t="s">
        <v>4</v>
      </c>
      <c r="N804" s="2" t="s">
        <v>1</v>
      </c>
      <c r="O804" s="2" t="s">
        <v>5</v>
      </c>
      <c r="P804" s="2" t="s">
        <v>4</v>
      </c>
      <c r="Q804" s="2" t="s">
        <v>6</v>
      </c>
      <c r="R804" s="2" t="s">
        <v>7</v>
      </c>
      <c r="S804" s="3"/>
      <c r="V804" s="17"/>
      <c r="X804" s="1" t="s">
        <v>0</v>
      </c>
      <c r="Y804" s="19">
        <f>AD819</f>
        <v>0</v>
      </c>
      <c r="AA804" s="2" t="s">
        <v>1</v>
      </c>
      <c r="AB804" s="2" t="s">
        <v>2</v>
      </c>
      <c r="AC804" s="2" t="s">
        <v>3</v>
      </c>
      <c r="AD804" s="2" t="s">
        <v>4</v>
      </c>
      <c r="AJ804" s="2" t="s">
        <v>1</v>
      </c>
      <c r="AK804" s="2" t="s">
        <v>5</v>
      </c>
      <c r="AL804" s="2" t="s">
        <v>4</v>
      </c>
      <c r="AM804" s="2" t="s">
        <v>6</v>
      </c>
      <c r="AN804" s="2" t="s">
        <v>7</v>
      </c>
      <c r="AO804" s="3"/>
    </row>
    <row r="805" spans="2:41">
      <c r="C805" s="2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Y805" s="2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24</v>
      </c>
      <c r="C806" s="19">
        <f>IF(C803&gt;0,C803+C804,C804)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24</v>
      </c>
      <c r="Y806" s="19">
        <f>IF(Y803&gt;0,Y804+Y803,Y804)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9</v>
      </c>
      <c r="C807" s="20">
        <f>C830</f>
        <v>510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9</v>
      </c>
      <c r="Y807" s="20">
        <f>Y830</f>
        <v>510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6" t="s">
        <v>25</v>
      </c>
      <c r="C808" s="21">
        <f>C806-C807</f>
        <v>-510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6" t="s">
        <v>8</v>
      </c>
      <c r="Y808" s="21">
        <f>Y806-Y807</f>
        <v>-510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6.25">
      <c r="B809" s="162" t="str">
        <f>IF(C808&lt;0,"NO PAGAR","COBRAR")</f>
        <v>NO PAGAR</v>
      </c>
      <c r="C809" s="162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62" t="str">
        <f>IF(Y808&lt;0,"NO PAGAR","COBRAR")</f>
        <v>NO PAGAR</v>
      </c>
      <c r="Y809" s="162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54" t="s">
        <v>9</v>
      </c>
      <c r="C810" s="155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54" t="s">
        <v>9</v>
      </c>
      <c r="Y810" s="15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IF(C844&lt;0,"SALDO A FAVOR","SALDO ADELANTAD0'")</f>
        <v>SALDO ADELANTAD0'</v>
      </c>
      <c r="C811" s="10">
        <f>IF(Y755&lt;=0,Y755*-1)</f>
        <v>510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IF(C808&lt;0,"SALDO ADELANTADO","SALDO A FAVOR'")</f>
        <v>SALDO ADELANTADO</v>
      </c>
      <c r="Y811" s="10">
        <f>IF(C808&lt;=0,C808*-1)</f>
        <v>510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R821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AN821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56" t="s">
        <v>7</v>
      </c>
      <c r="F819" s="157"/>
      <c r="G819" s="158"/>
      <c r="H819" s="5">
        <f>SUM(H805:H818)</f>
        <v>0</v>
      </c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56" t="s">
        <v>7</v>
      </c>
      <c r="AB819" s="157"/>
      <c r="AC819" s="158"/>
      <c r="AD819" s="5">
        <f>SUM(AD805:AD818)</f>
        <v>0</v>
      </c>
      <c r="AJ819" s="3"/>
      <c r="AK819" s="3"/>
      <c r="AL819" s="3"/>
      <c r="AM819" s="3"/>
      <c r="AN819" s="18"/>
      <c r="AO819" s="3"/>
    </row>
    <row r="820" spans="2:41">
      <c r="B820" s="12"/>
      <c r="C820" s="10"/>
      <c r="E820" s="13"/>
      <c r="F820" s="13"/>
      <c r="G820" s="13"/>
      <c r="N820" s="3"/>
      <c r="O820" s="3"/>
      <c r="P820" s="3"/>
      <c r="Q820" s="3"/>
      <c r="R820" s="18"/>
      <c r="S820" s="3"/>
      <c r="V820" s="17"/>
      <c r="X820" s="12"/>
      <c r="Y820" s="10"/>
      <c r="AA820" s="13"/>
      <c r="AB820" s="13"/>
      <c r="AC820" s="13"/>
      <c r="AJ820" s="3"/>
      <c r="AK820" s="3"/>
      <c r="AL820" s="3"/>
      <c r="AM820" s="3"/>
      <c r="AN820" s="18"/>
      <c r="AO820" s="3"/>
    </row>
    <row r="821" spans="2:41">
      <c r="B821" s="12"/>
      <c r="C821" s="10"/>
      <c r="N821" s="156" t="s">
        <v>7</v>
      </c>
      <c r="O821" s="157"/>
      <c r="P821" s="157"/>
      <c r="Q821" s="158"/>
      <c r="R821" s="18">
        <f>SUM(R805:R820)</f>
        <v>0</v>
      </c>
      <c r="S821" s="3"/>
      <c r="V821" s="17"/>
      <c r="X821" s="12"/>
      <c r="Y821" s="10"/>
      <c r="AJ821" s="156" t="s">
        <v>7</v>
      </c>
      <c r="AK821" s="157"/>
      <c r="AL821" s="157"/>
      <c r="AM821" s="158"/>
      <c r="AN821" s="18">
        <f>SUM(AN805:AN820)</f>
        <v>0</v>
      </c>
      <c r="AO821" s="3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E824" s="14"/>
      <c r="V824" s="17"/>
      <c r="X824" s="12"/>
      <c r="Y824" s="10"/>
      <c r="AA824" s="14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510</v>
      </c>
      <c r="V830" s="17"/>
      <c r="X830" s="15" t="s">
        <v>18</v>
      </c>
      <c r="Y830" s="16">
        <f>SUM(Y811:Y829)</f>
        <v>510</v>
      </c>
    </row>
    <row r="831" spans="2:41">
      <c r="D831" t="s">
        <v>22</v>
      </c>
      <c r="E831" t="s">
        <v>21</v>
      </c>
      <c r="V831" s="17"/>
      <c r="Z831" t="s">
        <v>22</v>
      </c>
      <c r="AA831" t="s">
        <v>21</v>
      </c>
    </row>
    <row r="832" spans="2:41">
      <c r="E832" s="1" t="s">
        <v>19</v>
      </c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160" t="s">
        <v>30</v>
      </c>
      <c r="I843" s="160"/>
      <c r="J843" s="160"/>
      <c r="V843" s="17"/>
      <c r="AA843" s="160" t="s">
        <v>31</v>
      </c>
      <c r="AB843" s="160"/>
      <c r="AC843" s="160"/>
    </row>
    <row r="844" spans="1:43">
      <c r="H844" s="160"/>
      <c r="I844" s="160"/>
      <c r="J844" s="160"/>
      <c r="V844" s="17"/>
      <c r="AA844" s="160"/>
      <c r="AB844" s="160"/>
      <c r="AC844" s="160"/>
    </row>
    <row r="845" spans="1:43">
      <c r="V845" s="17"/>
    </row>
    <row r="846" spans="1:43">
      <c r="V846" s="17"/>
    </row>
    <row r="847" spans="1:43" ht="23.25">
      <c r="B847" s="24" t="s">
        <v>70</v>
      </c>
      <c r="V847" s="17"/>
      <c r="X847" s="22" t="s">
        <v>70</v>
      </c>
    </row>
    <row r="848" spans="1:43" ht="23.25">
      <c r="B848" s="23" t="s">
        <v>32</v>
      </c>
      <c r="C848" s="20">
        <f>IF(X803="PAGADO",0,C808)</f>
        <v>-510</v>
      </c>
      <c r="E848" s="161" t="s">
        <v>20</v>
      </c>
      <c r="F848" s="161"/>
      <c r="G848" s="161"/>
      <c r="H848" s="161"/>
      <c r="V848" s="17"/>
      <c r="X848" s="23" t="s">
        <v>32</v>
      </c>
      <c r="Y848" s="20">
        <f>IF(B1648="PAGADO",0,C853)</f>
        <v>-510</v>
      </c>
      <c r="AA848" s="161" t="s">
        <v>20</v>
      </c>
      <c r="AB848" s="161"/>
      <c r="AC848" s="161"/>
      <c r="AD848" s="161"/>
    </row>
    <row r="849" spans="2:41">
      <c r="B849" s="1" t="s">
        <v>0</v>
      </c>
      <c r="C849" s="19">
        <f>H864</f>
        <v>0</v>
      </c>
      <c r="E849" s="2" t="s">
        <v>1</v>
      </c>
      <c r="F849" s="2" t="s">
        <v>2</v>
      </c>
      <c r="G849" s="2" t="s">
        <v>3</v>
      </c>
      <c r="H849" s="2" t="s">
        <v>4</v>
      </c>
      <c r="N849" s="2" t="s">
        <v>1</v>
      </c>
      <c r="O849" s="2" t="s">
        <v>5</v>
      </c>
      <c r="P849" s="2" t="s">
        <v>4</v>
      </c>
      <c r="Q849" s="2" t="s">
        <v>6</v>
      </c>
      <c r="R849" s="2" t="s">
        <v>7</v>
      </c>
      <c r="S849" s="3"/>
      <c r="V849" s="17"/>
      <c r="X849" s="1" t="s">
        <v>0</v>
      </c>
      <c r="Y849" s="19">
        <f>AD864</f>
        <v>0</v>
      </c>
      <c r="AA849" s="2" t="s">
        <v>1</v>
      </c>
      <c r="AB849" s="2" t="s">
        <v>2</v>
      </c>
      <c r="AC849" s="2" t="s">
        <v>3</v>
      </c>
      <c r="AD849" s="2" t="s">
        <v>4</v>
      </c>
      <c r="AJ849" s="2" t="s">
        <v>1</v>
      </c>
      <c r="AK849" s="2" t="s">
        <v>5</v>
      </c>
      <c r="AL849" s="2" t="s">
        <v>4</v>
      </c>
      <c r="AM849" s="2" t="s">
        <v>6</v>
      </c>
      <c r="AN849" s="2" t="s">
        <v>7</v>
      </c>
      <c r="AO849" s="3"/>
    </row>
    <row r="850" spans="2:41">
      <c r="C850" s="2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Y850" s="2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24</v>
      </c>
      <c r="C851" s="19">
        <f>IF(C848&gt;0,C848+C849,C849)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24</v>
      </c>
      <c r="Y851" s="19">
        <f>IF(Y848&gt;0,Y848+Y849,Y849)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9</v>
      </c>
      <c r="C852" s="20">
        <f>C876</f>
        <v>510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9</v>
      </c>
      <c r="Y852" s="20">
        <f>Y876</f>
        <v>510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6" t="s">
        <v>26</v>
      </c>
      <c r="C853" s="21">
        <f>C851-C852</f>
        <v>-510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 t="s">
        <v>27</v>
      </c>
      <c r="Y853" s="21">
        <f>Y851-Y852</f>
        <v>-510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6"/>
      <c r="C854" s="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3" t="str">
        <f>IF(Y853&lt;0,"NO PAGAR","COBRAR'")</f>
        <v>NO PAGAR</v>
      </c>
      <c r="Y854" s="163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163" t="str">
        <f>IF(C853&lt;0,"NO PAGAR","COBRAR'")</f>
        <v>NO PAGAR</v>
      </c>
      <c r="C855" s="163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/>
      <c r="Y855" s="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54" t="s">
        <v>9</v>
      </c>
      <c r="C856" s="15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54" t="s">
        <v>9</v>
      </c>
      <c r="Y856" s="155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9" t="str">
        <f>IF(Y808&lt;0,"SALDO ADELANTADO","SALDO A FAVOR '")</f>
        <v>SALDO ADELANTADO</v>
      </c>
      <c r="C857" s="10">
        <f>IF(Y808&lt;=0,Y808*-1)</f>
        <v>510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9" t="str">
        <f>IF(C853&lt;0,"SALDO ADELANTADO","SALDO A FAVOR'")</f>
        <v>SALDO ADELANTADO</v>
      </c>
      <c r="Y857" s="10">
        <f>IF(C853&lt;=0,C853*-1)</f>
        <v>510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10</v>
      </c>
      <c r="C858" s="10">
        <f>R866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10</v>
      </c>
      <c r="Y858" s="10">
        <f>AN866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11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11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12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12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13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13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14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14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15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15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16</v>
      </c>
      <c r="C864" s="10"/>
      <c r="E864" s="156" t="s">
        <v>7</v>
      </c>
      <c r="F864" s="157"/>
      <c r="G864" s="158"/>
      <c r="H864" s="5">
        <f>SUM(H850:H863)</f>
        <v>0</v>
      </c>
      <c r="N864" s="3"/>
      <c r="O864" s="3"/>
      <c r="P864" s="3"/>
      <c r="Q864" s="3"/>
      <c r="R864" s="18"/>
      <c r="S864" s="3"/>
      <c r="V864" s="17"/>
      <c r="X864" s="11" t="s">
        <v>16</v>
      </c>
      <c r="Y864" s="10"/>
      <c r="AA864" s="156" t="s">
        <v>7</v>
      </c>
      <c r="AB864" s="157"/>
      <c r="AC864" s="158"/>
      <c r="AD864" s="5">
        <f>SUM(AD850:AD863)</f>
        <v>0</v>
      </c>
      <c r="AJ864" s="3"/>
      <c r="AK864" s="3"/>
      <c r="AL864" s="3"/>
      <c r="AM864" s="3"/>
      <c r="AN864" s="18"/>
      <c r="AO864" s="3"/>
    </row>
    <row r="865" spans="2:41">
      <c r="B865" s="11" t="s">
        <v>17</v>
      </c>
      <c r="C865" s="10"/>
      <c r="E865" s="13"/>
      <c r="F865" s="13"/>
      <c r="G865" s="13"/>
      <c r="N865" s="3"/>
      <c r="O865" s="3"/>
      <c r="P865" s="3"/>
      <c r="Q865" s="3"/>
      <c r="R865" s="18"/>
      <c r="S865" s="3"/>
      <c r="V865" s="17"/>
      <c r="X865" s="11" t="s">
        <v>17</v>
      </c>
      <c r="Y865" s="10"/>
      <c r="AA865" s="13"/>
      <c r="AB865" s="13"/>
      <c r="AC865" s="13"/>
      <c r="AJ865" s="3"/>
      <c r="AK865" s="3"/>
      <c r="AL865" s="3"/>
      <c r="AM865" s="3"/>
      <c r="AN865" s="18"/>
      <c r="AO865" s="3"/>
    </row>
    <row r="866" spans="2:41">
      <c r="B866" s="12"/>
      <c r="C866" s="10"/>
      <c r="N866" s="156" t="s">
        <v>7</v>
      </c>
      <c r="O866" s="157"/>
      <c r="P866" s="157"/>
      <c r="Q866" s="158"/>
      <c r="R866" s="18">
        <f>SUM(R850:R865)</f>
        <v>0</v>
      </c>
      <c r="S866" s="3"/>
      <c r="V866" s="17"/>
      <c r="X866" s="12"/>
      <c r="Y866" s="10"/>
      <c r="AJ866" s="156" t="s">
        <v>7</v>
      </c>
      <c r="AK866" s="157"/>
      <c r="AL866" s="157"/>
      <c r="AM866" s="158"/>
      <c r="AN866" s="18">
        <f>SUM(AN850:AN865)</f>
        <v>0</v>
      </c>
      <c r="AO866" s="3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E869" s="14"/>
      <c r="V869" s="17"/>
      <c r="X869" s="12"/>
      <c r="Y869" s="10"/>
      <c r="AA869" s="14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1"/>
      <c r="C875" s="10"/>
      <c r="V875" s="17"/>
      <c r="X875" s="11"/>
      <c r="Y875" s="10"/>
    </row>
    <row r="876" spans="2:41">
      <c r="B876" s="15" t="s">
        <v>18</v>
      </c>
      <c r="C876" s="16">
        <f>SUM(C857:C875)</f>
        <v>510</v>
      </c>
      <c r="D876" t="s">
        <v>22</v>
      </c>
      <c r="E876" t="s">
        <v>21</v>
      </c>
      <c r="V876" s="17"/>
      <c r="X876" s="15" t="s">
        <v>18</v>
      </c>
      <c r="Y876" s="16">
        <f>SUM(Y857:Y875)</f>
        <v>510</v>
      </c>
      <c r="Z876" t="s">
        <v>22</v>
      </c>
      <c r="AA876" t="s">
        <v>21</v>
      </c>
    </row>
    <row r="877" spans="2:41">
      <c r="E877" s="1" t="s">
        <v>19</v>
      </c>
      <c r="V877" s="17"/>
      <c r="AA877" s="1" t="s">
        <v>19</v>
      </c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  <c r="AC891" s="159" t="s">
        <v>29</v>
      </c>
      <c r="AD891" s="159"/>
      <c r="AE891" s="159"/>
    </row>
    <row r="892" spans="2:31">
      <c r="H892" s="160" t="s">
        <v>28</v>
      </c>
      <c r="I892" s="160"/>
      <c r="J892" s="160"/>
      <c r="V892" s="17"/>
      <c r="AC892" s="159"/>
      <c r="AD892" s="159"/>
      <c r="AE892" s="159"/>
    </row>
    <row r="893" spans="2:31">
      <c r="H893" s="160"/>
      <c r="I893" s="160"/>
      <c r="J893" s="160"/>
      <c r="V893" s="17"/>
      <c r="AC893" s="159"/>
      <c r="AD893" s="159"/>
      <c r="AE893" s="159"/>
    </row>
    <row r="894" spans="2:31">
      <c r="V894" s="17"/>
    </row>
    <row r="895" spans="2:31">
      <c r="V895" s="17"/>
    </row>
    <row r="896" spans="2:31" ht="23.25">
      <c r="B896" s="22" t="s">
        <v>71</v>
      </c>
      <c r="V896" s="17"/>
      <c r="X896" s="22" t="s">
        <v>71</v>
      </c>
    </row>
    <row r="897" spans="2:41" ht="23.25">
      <c r="B897" s="23" t="s">
        <v>32</v>
      </c>
      <c r="C897" s="20">
        <f>IF(X848="PAGADO",0,Y853)</f>
        <v>-510</v>
      </c>
      <c r="E897" s="161" t="s">
        <v>20</v>
      </c>
      <c r="F897" s="161"/>
      <c r="G897" s="161"/>
      <c r="H897" s="161"/>
      <c r="V897" s="17"/>
      <c r="X897" s="23" t="s">
        <v>32</v>
      </c>
      <c r="Y897" s="20">
        <f>IF(B897="PAGADO",0,C902)</f>
        <v>-510</v>
      </c>
      <c r="AA897" s="161" t="s">
        <v>20</v>
      </c>
      <c r="AB897" s="161"/>
      <c r="AC897" s="161"/>
      <c r="AD897" s="161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IF(Y897&gt;0,Y898+Y897,Y898)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C924</f>
        <v>510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Y924</f>
        <v>510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25</v>
      </c>
      <c r="C902" s="21">
        <f>C900-C901</f>
        <v>-510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8</v>
      </c>
      <c r="Y902" s="21">
        <f>Y900-Y901</f>
        <v>-510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6.25">
      <c r="B903" s="162" t="str">
        <f>IF(C902&lt;0,"NO PAGAR","COBRAR")</f>
        <v>NO PAGAR</v>
      </c>
      <c r="C903" s="162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2" t="str">
        <f>IF(Y902&lt;0,"NO PAGAR","COBRAR")</f>
        <v>NO PAGAR</v>
      </c>
      <c r="Y903" s="162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54" t="s">
        <v>9</v>
      </c>
      <c r="C904" s="15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54" t="s">
        <v>9</v>
      </c>
      <c r="Y904" s="15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IF(C938&lt;0,"SALDO A FAVOR","SALDO ADELANTAD0'")</f>
        <v>SALDO ADELANTAD0'</v>
      </c>
      <c r="C905" s="10">
        <f>IF(Y853&lt;=0,Y853*-1)</f>
        <v>510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IF(C902&lt;0,"SALDO ADELANTADO","SALDO A FAVOR'")</f>
        <v>SALDO ADELANTADO</v>
      </c>
      <c r="Y905" s="10">
        <f>IF(C902&lt;=0,C902*-1)</f>
        <v>510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R915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AN915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56" t="s">
        <v>7</v>
      </c>
      <c r="F913" s="157"/>
      <c r="G913" s="158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56" t="s">
        <v>7</v>
      </c>
      <c r="AB913" s="157"/>
      <c r="AC913" s="158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2"/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2"/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6" t="s">
        <v>7</v>
      </c>
      <c r="O915" s="157"/>
      <c r="P915" s="157"/>
      <c r="Q915" s="158"/>
      <c r="R915" s="18">
        <f>SUM(R899:R914)</f>
        <v>0</v>
      </c>
      <c r="S915" s="3"/>
      <c r="V915" s="17"/>
      <c r="X915" s="12"/>
      <c r="Y915" s="10"/>
      <c r="AJ915" s="156" t="s">
        <v>7</v>
      </c>
      <c r="AK915" s="157"/>
      <c r="AL915" s="157"/>
      <c r="AM915" s="158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510</v>
      </c>
      <c r="V924" s="17"/>
      <c r="X924" s="15" t="s">
        <v>18</v>
      </c>
      <c r="Y924" s="16">
        <f>SUM(Y905:Y923)</f>
        <v>510</v>
      </c>
    </row>
    <row r="925" spans="2:41">
      <c r="D925" t="s">
        <v>22</v>
      </c>
      <c r="E925" t="s">
        <v>21</v>
      </c>
      <c r="V925" s="17"/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V936" s="17"/>
    </row>
    <row r="937" spans="1:43">
      <c r="H937" s="160" t="s">
        <v>30</v>
      </c>
      <c r="I937" s="160"/>
      <c r="J937" s="160"/>
      <c r="V937" s="17"/>
      <c r="AA937" s="160" t="s">
        <v>31</v>
      </c>
      <c r="AB937" s="160"/>
      <c r="AC937" s="160"/>
    </row>
    <row r="938" spans="1:43">
      <c r="H938" s="160"/>
      <c r="I938" s="160"/>
      <c r="J938" s="160"/>
      <c r="V938" s="17"/>
      <c r="AA938" s="160"/>
      <c r="AB938" s="160"/>
      <c r="AC938" s="160"/>
    </row>
    <row r="939" spans="1:43">
      <c r="V939" s="17"/>
    </row>
    <row r="940" spans="1:43">
      <c r="V940" s="17"/>
    </row>
    <row r="941" spans="1:43" ht="23.25">
      <c r="B941" s="24" t="s">
        <v>73</v>
      </c>
      <c r="V941" s="17"/>
      <c r="X941" s="22" t="s">
        <v>71</v>
      </c>
    </row>
    <row r="942" spans="1:43" ht="23.25">
      <c r="B942" s="23" t="s">
        <v>32</v>
      </c>
      <c r="C942" s="20">
        <f>IF(X897="PAGADO",0,C902)</f>
        <v>-510</v>
      </c>
      <c r="E942" s="161" t="s">
        <v>20</v>
      </c>
      <c r="F942" s="161"/>
      <c r="G942" s="161"/>
      <c r="H942" s="161"/>
      <c r="V942" s="17"/>
      <c r="X942" s="23" t="s">
        <v>32</v>
      </c>
      <c r="Y942" s="20">
        <f>IF(B1742="PAGADO",0,C947)</f>
        <v>-510</v>
      </c>
      <c r="AA942" s="161" t="s">
        <v>20</v>
      </c>
      <c r="AB942" s="161"/>
      <c r="AC942" s="161"/>
      <c r="AD942" s="161"/>
    </row>
    <row r="943" spans="1:43">
      <c r="B943" s="1" t="s">
        <v>0</v>
      </c>
      <c r="C943" s="19">
        <f>H958</f>
        <v>0</v>
      </c>
      <c r="E943" s="2" t="s">
        <v>1</v>
      </c>
      <c r="F943" s="2" t="s">
        <v>2</v>
      </c>
      <c r="G943" s="2" t="s">
        <v>3</v>
      </c>
      <c r="H943" s="2" t="s">
        <v>4</v>
      </c>
      <c r="N943" s="2" t="s">
        <v>1</v>
      </c>
      <c r="O943" s="2" t="s">
        <v>5</v>
      </c>
      <c r="P943" s="2" t="s">
        <v>4</v>
      </c>
      <c r="Q943" s="2" t="s">
        <v>6</v>
      </c>
      <c r="R943" s="2" t="s">
        <v>7</v>
      </c>
      <c r="S943" s="3"/>
      <c r="V943" s="17"/>
      <c r="X943" s="1" t="s">
        <v>0</v>
      </c>
      <c r="Y943" s="19">
        <f>AD958</f>
        <v>0</v>
      </c>
      <c r="AA943" s="2" t="s">
        <v>1</v>
      </c>
      <c r="AB943" s="2" t="s">
        <v>2</v>
      </c>
      <c r="AC943" s="2" t="s">
        <v>3</v>
      </c>
      <c r="AD943" s="2" t="s">
        <v>4</v>
      </c>
      <c r="AJ943" s="2" t="s">
        <v>1</v>
      </c>
      <c r="AK943" s="2" t="s">
        <v>5</v>
      </c>
      <c r="AL943" s="2" t="s">
        <v>4</v>
      </c>
      <c r="AM943" s="2" t="s">
        <v>6</v>
      </c>
      <c r="AN943" s="2" t="s">
        <v>7</v>
      </c>
      <c r="AO943" s="3"/>
    </row>
    <row r="944" spans="1:43">
      <c r="C944" s="2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Y944" s="2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24</v>
      </c>
      <c r="C945" s="19">
        <f>IF(C942&gt;0,C942+C943,C943)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24</v>
      </c>
      <c r="Y945" s="19">
        <f>IF(Y942&gt;0,Y942+Y943,Y943)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9</v>
      </c>
      <c r="C946" s="20">
        <f>C970</f>
        <v>510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9</v>
      </c>
      <c r="Y946" s="20">
        <f>Y970</f>
        <v>510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6" t="s">
        <v>26</v>
      </c>
      <c r="C947" s="21">
        <f>C945-C946</f>
        <v>-510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 t="s">
        <v>27</v>
      </c>
      <c r="Y947" s="21">
        <f>Y945-Y946</f>
        <v>-510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6"/>
      <c r="C948" s="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3" t="str">
        <f>IF(Y947&lt;0,"NO PAGAR","COBRAR'")</f>
        <v>NO PAGAR</v>
      </c>
      <c r="Y948" s="163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163" t="str">
        <f>IF(C947&lt;0,"NO PAGAR","COBRAR'")</f>
        <v>NO PAGAR</v>
      </c>
      <c r="C949" s="163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/>
      <c r="Y949" s="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54" t="s">
        <v>9</v>
      </c>
      <c r="C950" s="155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54" t="s">
        <v>9</v>
      </c>
      <c r="Y950" s="155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9" t="str">
        <f>IF(Y902&lt;0,"SALDO ADELANTADO","SALDO A FAVOR '")</f>
        <v>SALDO ADELANTADO</v>
      </c>
      <c r="C951" s="10">
        <f>IF(Y902&lt;=0,Y902*-1)</f>
        <v>510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9" t="str">
        <f>IF(C947&lt;0,"SALDO ADELANTADO","SALDO A FAVOR'")</f>
        <v>SALDO ADELANTADO</v>
      </c>
      <c r="Y951" s="10">
        <f>IF(C947&lt;=0,C947*-1)</f>
        <v>510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10</v>
      </c>
      <c r="C952" s="10">
        <f>R960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10</v>
      </c>
      <c r="Y952" s="10">
        <f>AN960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11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11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12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12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13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13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14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14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15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15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16</v>
      </c>
      <c r="C958" s="10"/>
      <c r="E958" s="156" t="s">
        <v>7</v>
      </c>
      <c r="F958" s="157"/>
      <c r="G958" s="158"/>
      <c r="H958" s="5">
        <f>SUM(H944:H957)</f>
        <v>0</v>
      </c>
      <c r="N958" s="3"/>
      <c r="O958" s="3"/>
      <c r="P958" s="3"/>
      <c r="Q958" s="3"/>
      <c r="R958" s="18"/>
      <c r="S958" s="3"/>
      <c r="V958" s="17"/>
      <c r="X958" s="11" t="s">
        <v>16</v>
      </c>
      <c r="Y958" s="10"/>
      <c r="AA958" s="156" t="s">
        <v>7</v>
      </c>
      <c r="AB958" s="157"/>
      <c r="AC958" s="158"/>
      <c r="AD958" s="5">
        <f>SUM(AD944:AD957)</f>
        <v>0</v>
      </c>
      <c r="AJ958" s="3"/>
      <c r="AK958" s="3"/>
      <c r="AL958" s="3"/>
      <c r="AM958" s="3"/>
      <c r="AN958" s="18"/>
      <c r="AO958" s="3"/>
    </row>
    <row r="959" spans="2:41">
      <c r="B959" s="11" t="s">
        <v>17</v>
      </c>
      <c r="C959" s="10"/>
      <c r="E959" s="13"/>
      <c r="F959" s="13"/>
      <c r="G959" s="13"/>
      <c r="N959" s="3"/>
      <c r="O959" s="3"/>
      <c r="P959" s="3"/>
      <c r="Q959" s="3"/>
      <c r="R959" s="18"/>
      <c r="S959" s="3"/>
      <c r="V959" s="17"/>
      <c r="X959" s="11" t="s">
        <v>17</v>
      </c>
      <c r="Y959" s="10"/>
      <c r="AA959" s="13"/>
      <c r="AB959" s="13"/>
      <c r="AC959" s="13"/>
      <c r="AJ959" s="3"/>
      <c r="AK959" s="3"/>
      <c r="AL959" s="3"/>
      <c r="AM959" s="3"/>
      <c r="AN959" s="18"/>
      <c r="AO959" s="3"/>
    </row>
    <row r="960" spans="2:41">
      <c r="B960" s="12"/>
      <c r="C960" s="10"/>
      <c r="N960" s="156" t="s">
        <v>7</v>
      </c>
      <c r="O960" s="157"/>
      <c r="P960" s="157"/>
      <c r="Q960" s="158"/>
      <c r="R960" s="18">
        <f>SUM(R944:R959)</f>
        <v>0</v>
      </c>
      <c r="S960" s="3"/>
      <c r="V960" s="17"/>
      <c r="X960" s="12"/>
      <c r="Y960" s="10"/>
      <c r="AJ960" s="156" t="s">
        <v>7</v>
      </c>
      <c r="AK960" s="157"/>
      <c r="AL960" s="157"/>
      <c r="AM960" s="158"/>
      <c r="AN960" s="18">
        <f>SUM(AN944:AN959)</f>
        <v>0</v>
      </c>
      <c r="AO960" s="3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E963" s="14"/>
      <c r="V963" s="17"/>
      <c r="X963" s="12"/>
      <c r="Y963" s="10"/>
      <c r="AA963" s="14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2"/>
      <c r="C968" s="10"/>
      <c r="V968" s="17"/>
      <c r="X968" s="12"/>
      <c r="Y968" s="10"/>
    </row>
    <row r="969" spans="2:27">
      <c r="B969" s="11"/>
      <c r="C969" s="10"/>
      <c r="V969" s="17"/>
      <c r="X969" s="11"/>
      <c r="Y969" s="10"/>
    </row>
    <row r="970" spans="2:27">
      <c r="B970" s="15" t="s">
        <v>18</v>
      </c>
      <c r="C970" s="16">
        <f>SUM(C951:C969)</f>
        <v>510</v>
      </c>
      <c r="D970" t="s">
        <v>22</v>
      </c>
      <c r="E970" t="s">
        <v>21</v>
      </c>
      <c r="V970" s="17"/>
      <c r="X970" s="15" t="s">
        <v>18</v>
      </c>
      <c r="Y970" s="16">
        <f>SUM(Y951:Y969)</f>
        <v>510</v>
      </c>
      <c r="Z970" t="s">
        <v>22</v>
      </c>
      <c r="AA970" t="s">
        <v>21</v>
      </c>
    </row>
    <row r="971" spans="2:27">
      <c r="E971" s="1" t="s">
        <v>19</v>
      </c>
      <c r="V971" s="17"/>
      <c r="AA971" s="1" t="s">
        <v>19</v>
      </c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  <c r="AC984" s="159" t="s">
        <v>29</v>
      </c>
      <c r="AD984" s="159"/>
      <c r="AE984" s="159"/>
    </row>
    <row r="985" spans="2:41">
      <c r="H985" s="160" t="s">
        <v>28</v>
      </c>
      <c r="I985" s="160"/>
      <c r="J985" s="160"/>
      <c r="V985" s="17"/>
      <c r="AC985" s="159"/>
      <c r="AD985" s="159"/>
      <c r="AE985" s="159"/>
    </row>
    <row r="986" spans="2:41">
      <c r="H986" s="160"/>
      <c r="I986" s="160"/>
      <c r="J986" s="160"/>
      <c r="V986" s="17"/>
      <c r="AC986" s="159"/>
      <c r="AD986" s="159"/>
      <c r="AE986" s="159"/>
    </row>
    <row r="987" spans="2:41">
      <c r="V987" s="17"/>
    </row>
    <row r="988" spans="2:41">
      <c r="V988" s="17"/>
    </row>
    <row r="989" spans="2:41" ht="23.25">
      <c r="B989" s="22" t="s">
        <v>72</v>
      </c>
      <c r="V989" s="17"/>
      <c r="X989" s="22" t="s">
        <v>74</v>
      </c>
    </row>
    <row r="990" spans="2:41" ht="23.25">
      <c r="B990" s="23" t="s">
        <v>32</v>
      </c>
      <c r="C990" s="20">
        <f>IF(X942="PAGADO",0,Y947)</f>
        <v>-510</v>
      </c>
      <c r="E990" s="161" t="s">
        <v>20</v>
      </c>
      <c r="F990" s="161"/>
      <c r="G990" s="161"/>
      <c r="H990" s="161"/>
      <c r="V990" s="17"/>
      <c r="X990" s="23" t="s">
        <v>32</v>
      </c>
      <c r="Y990" s="20">
        <f>IF(B990="PAGADO",0,C995)</f>
        <v>-510</v>
      </c>
      <c r="AA990" s="161" t="s">
        <v>20</v>
      </c>
      <c r="AB990" s="161"/>
      <c r="AC990" s="161"/>
      <c r="AD990" s="161"/>
    </row>
    <row r="991" spans="2:41">
      <c r="B991" s="1" t="s">
        <v>0</v>
      </c>
      <c r="C991" s="19">
        <f>H1006</f>
        <v>0</v>
      </c>
      <c r="E991" s="2" t="s">
        <v>1</v>
      </c>
      <c r="F991" s="2" t="s">
        <v>2</v>
      </c>
      <c r="G991" s="2" t="s">
        <v>3</v>
      </c>
      <c r="H991" s="2" t="s">
        <v>4</v>
      </c>
      <c r="N991" s="2" t="s">
        <v>1</v>
      </c>
      <c r="O991" s="2" t="s">
        <v>5</v>
      </c>
      <c r="P991" s="2" t="s">
        <v>4</v>
      </c>
      <c r="Q991" s="2" t="s">
        <v>6</v>
      </c>
      <c r="R991" s="2" t="s">
        <v>7</v>
      </c>
      <c r="S991" s="3"/>
      <c r="V991" s="17"/>
      <c r="X991" s="1" t="s">
        <v>0</v>
      </c>
      <c r="Y991" s="19">
        <f>AD1006</f>
        <v>0</v>
      </c>
      <c r="AA991" s="2" t="s">
        <v>1</v>
      </c>
      <c r="AB991" s="2" t="s">
        <v>2</v>
      </c>
      <c r="AC991" s="2" t="s">
        <v>3</v>
      </c>
      <c r="AD991" s="2" t="s">
        <v>4</v>
      </c>
      <c r="AJ991" s="2" t="s">
        <v>1</v>
      </c>
      <c r="AK991" s="2" t="s">
        <v>5</v>
      </c>
      <c r="AL991" s="2" t="s">
        <v>4</v>
      </c>
      <c r="AM991" s="2" t="s">
        <v>6</v>
      </c>
      <c r="AN991" s="2" t="s">
        <v>7</v>
      </c>
      <c r="AO991" s="3"/>
    </row>
    <row r="992" spans="2:41">
      <c r="C992" s="2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Y992" s="2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24</v>
      </c>
      <c r="C993" s="19">
        <f>IF(C990&gt;0,C990+C991,C991)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24</v>
      </c>
      <c r="Y993" s="19">
        <f>IF(Y990&gt;0,Y990+Y991,Y991)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9</v>
      </c>
      <c r="C994" s="20">
        <f>C1017</f>
        <v>510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9</v>
      </c>
      <c r="Y994" s="20">
        <f>Y1017</f>
        <v>510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6" t="s">
        <v>25</v>
      </c>
      <c r="C995" s="21">
        <f>C993-C994</f>
        <v>-510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6" t="s">
        <v>8</v>
      </c>
      <c r="Y995" s="21">
        <f>Y993-Y994</f>
        <v>-510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6.25">
      <c r="B996" s="162" t="str">
        <f>IF(C995&lt;0,"NO PAGAR","COBRAR")</f>
        <v>NO PAGAR</v>
      </c>
      <c r="C996" s="162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62" t="str">
        <f>IF(Y995&lt;0,"NO PAGAR","COBRAR")</f>
        <v>NO PAGAR</v>
      </c>
      <c r="Y996" s="162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54" t="s">
        <v>9</v>
      </c>
      <c r="C997" s="155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54" t="s">
        <v>9</v>
      </c>
      <c r="Y997" s="15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IF(C1031&lt;0,"SALDO A FAVOR","SALDO ADELANTAD0'")</f>
        <v>SALDO ADELANTAD0'</v>
      </c>
      <c r="C998" s="10">
        <f>IF(Y942&lt;=0,Y942*-1)</f>
        <v>510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IF(C995&lt;0,"SALDO ADELANTADO","SALDO A FAVOR'")</f>
        <v>SALDO ADELANTADO</v>
      </c>
      <c r="Y998" s="10">
        <f>IF(C995&lt;=0,C995*-1)</f>
        <v>510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R1008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AN1008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56" t="s">
        <v>7</v>
      </c>
      <c r="F1006" s="157"/>
      <c r="G1006" s="158"/>
      <c r="H1006" s="5">
        <f>SUM(H992:H1005)</f>
        <v>0</v>
      </c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56" t="s">
        <v>7</v>
      </c>
      <c r="AB1006" s="157"/>
      <c r="AC1006" s="158"/>
      <c r="AD1006" s="5">
        <f>SUM(AD992:AD1005)</f>
        <v>0</v>
      </c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E1007" s="13"/>
      <c r="F1007" s="13"/>
      <c r="G1007" s="13"/>
      <c r="N1007" s="3"/>
      <c r="O1007" s="3"/>
      <c r="P1007" s="3"/>
      <c r="Q1007" s="3"/>
      <c r="R1007" s="18"/>
      <c r="S1007" s="3"/>
      <c r="V1007" s="17"/>
      <c r="X1007" s="12"/>
      <c r="Y1007" s="10"/>
      <c r="AA1007" s="13"/>
      <c r="AB1007" s="13"/>
      <c r="AC1007" s="13"/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N1008" s="156" t="s">
        <v>7</v>
      </c>
      <c r="O1008" s="157"/>
      <c r="P1008" s="157"/>
      <c r="Q1008" s="158"/>
      <c r="R1008" s="18">
        <f>SUM(R992:R1007)</f>
        <v>0</v>
      </c>
      <c r="S1008" s="3"/>
      <c r="V1008" s="17"/>
      <c r="X1008" s="12"/>
      <c r="Y1008" s="10"/>
      <c r="AJ1008" s="156" t="s">
        <v>7</v>
      </c>
      <c r="AK1008" s="157"/>
      <c r="AL1008" s="157"/>
      <c r="AM1008" s="158"/>
      <c r="AN1008" s="18">
        <f>SUM(AN992:AN1007)</f>
        <v>0</v>
      </c>
      <c r="AO1008" s="3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E1011" s="14"/>
      <c r="V1011" s="17"/>
      <c r="X1011" s="12"/>
      <c r="Y1011" s="10"/>
      <c r="AA1011" s="14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510</v>
      </c>
      <c r="V1017" s="17"/>
      <c r="X1017" s="15" t="s">
        <v>18</v>
      </c>
      <c r="Y1017" s="16">
        <f>SUM(Y998:Y1016)</f>
        <v>510</v>
      </c>
    </row>
    <row r="1018" spans="2:27">
      <c r="D1018" t="s">
        <v>22</v>
      </c>
      <c r="E1018" t="s">
        <v>21</v>
      </c>
      <c r="V1018" s="17"/>
      <c r="Z1018" t="s">
        <v>22</v>
      </c>
      <c r="AA1018" t="s">
        <v>21</v>
      </c>
    </row>
    <row r="1019" spans="2:27">
      <c r="E1019" s="1" t="s">
        <v>19</v>
      </c>
      <c r="V1019" s="17"/>
      <c r="AA1019" s="1" t="s">
        <v>19</v>
      </c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V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V1029" s="17"/>
    </row>
    <row r="1030" spans="1:43">
      <c r="H1030" s="160" t="s">
        <v>30</v>
      </c>
      <c r="I1030" s="160"/>
      <c r="J1030" s="160"/>
      <c r="V1030" s="17"/>
      <c r="AA1030" s="160" t="s">
        <v>31</v>
      </c>
      <c r="AB1030" s="160"/>
      <c r="AC1030" s="160"/>
    </row>
    <row r="1031" spans="1:43">
      <c r="H1031" s="160"/>
      <c r="I1031" s="160"/>
      <c r="J1031" s="160"/>
      <c r="V1031" s="17"/>
      <c r="AA1031" s="160"/>
      <c r="AB1031" s="160"/>
      <c r="AC1031" s="160"/>
    </row>
    <row r="1032" spans="1:43">
      <c r="V1032" s="17"/>
    </row>
    <row r="1033" spans="1:43">
      <c r="V1033" s="17"/>
    </row>
    <row r="1034" spans="1:43" ht="23.25">
      <c r="B1034" s="24" t="s">
        <v>72</v>
      </c>
      <c r="V1034" s="17"/>
      <c r="X1034" s="22" t="s">
        <v>72</v>
      </c>
    </row>
    <row r="1035" spans="1:43" ht="23.25">
      <c r="B1035" s="23" t="s">
        <v>32</v>
      </c>
      <c r="C1035" s="20">
        <f>IF(X990="PAGADO",0,C995)</f>
        <v>-510</v>
      </c>
      <c r="E1035" s="161" t="s">
        <v>20</v>
      </c>
      <c r="F1035" s="161"/>
      <c r="G1035" s="161"/>
      <c r="H1035" s="161"/>
      <c r="V1035" s="17"/>
      <c r="X1035" s="23" t="s">
        <v>32</v>
      </c>
      <c r="Y1035" s="20">
        <f>IF(B1835="PAGADO",0,C1040)</f>
        <v>-510</v>
      </c>
      <c r="AA1035" s="161" t="s">
        <v>20</v>
      </c>
      <c r="AB1035" s="161"/>
      <c r="AC1035" s="161"/>
      <c r="AD1035" s="161"/>
    </row>
    <row r="1036" spans="1:43">
      <c r="B1036" s="1" t="s">
        <v>0</v>
      </c>
      <c r="C1036" s="19">
        <f>H1051</f>
        <v>0</v>
      </c>
      <c r="E1036" s="2" t="s">
        <v>1</v>
      </c>
      <c r="F1036" s="2" t="s">
        <v>2</v>
      </c>
      <c r="G1036" s="2" t="s">
        <v>3</v>
      </c>
      <c r="H1036" s="2" t="s">
        <v>4</v>
      </c>
      <c r="N1036" s="2" t="s">
        <v>1</v>
      </c>
      <c r="O1036" s="2" t="s">
        <v>5</v>
      </c>
      <c r="P1036" s="2" t="s">
        <v>4</v>
      </c>
      <c r="Q1036" s="2" t="s">
        <v>6</v>
      </c>
      <c r="R1036" s="2" t="s">
        <v>7</v>
      </c>
      <c r="S1036" s="3"/>
      <c r="V1036" s="17"/>
      <c r="X1036" s="1" t="s">
        <v>0</v>
      </c>
      <c r="Y1036" s="19">
        <f>AD1051</f>
        <v>0</v>
      </c>
      <c r="AA1036" s="2" t="s">
        <v>1</v>
      </c>
      <c r="AB1036" s="2" t="s">
        <v>2</v>
      </c>
      <c r="AC1036" s="2" t="s">
        <v>3</v>
      </c>
      <c r="AD1036" s="2" t="s">
        <v>4</v>
      </c>
      <c r="AJ1036" s="2" t="s">
        <v>1</v>
      </c>
      <c r="AK1036" s="2" t="s">
        <v>5</v>
      </c>
      <c r="AL1036" s="2" t="s">
        <v>4</v>
      </c>
      <c r="AM1036" s="2" t="s">
        <v>6</v>
      </c>
      <c r="AN1036" s="2" t="s">
        <v>7</v>
      </c>
      <c r="AO1036" s="3"/>
    </row>
    <row r="1037" spans="1:43">
      <c r="C1037" s="2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Y1037" s="2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24</v>
      </c>
      <c r="C1038" s="19">
        <f>IF(C1035&gt;0,C1035+C1036,C1036)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24</v>
      </c>
      <c r="Y1038" s="19">
        <f>IF(Y1035&gt;0,Y1035+Y1036,Y1036)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9</v>
      </c>
      <c r="C1039" s="20">
        <f>C1063</f>
        <v>510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9</v>
      </c>
      <c r="Y1039" s="20">
        <f>Y1063</f>
        <v>510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6" t="s">
        <v>26</v>
      </c>
      <c r="C1040" s="21">
        <f>C1038-C1039</f>
        <v>-510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 t="s">
        <v>27</v>
      </c>
      <c r="Y1040" s="21">
        <f>Y1038-Y1039</f>
        <v>-510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6"/>
      <c r="C1041" s="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3" t="str">
        <f>IF(Y1040&lt;0,"NO PAGAR","COBRAR'")</f>
        <v>NO PAGAR</v>
      </c>
      <c r="Y1041" s="163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163" t="str">
        <f>IF(C1040&lt;0,"NO PAGAR","COBRAR'")</f>
        <v>NO PAGAR</v>
      </c>
      <c r="C1042" s="163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/>
      <c r="Y1042" s="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54" t="s">
        <v>9</v>
      </c>
      <c r="C1043" s="155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54" t="s">
        <v>9</v>
      </c>
      <c r="Y1043" s="155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9" t="str">
        <f>IF(Y995&lt;0,"SALDO ADELANTADO","SALDO A FAVOR '")</f>
        <v>SALDO ADELANTADO</v>
      </c>
      <c r="C1044" s="10">
        <f>IF(Y995&lt;=0,Y995*-1)</f>
        <v>510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9" t="str">
        <f>IF(C1040&lt;0,"SALDO ADELANTADO","SALDO A FAVOR'")</f>
        <v>SALDO ADELANTADO</v>
      </c>
      <c r="Y1044" s="10">
        <f>IF(C1040&lt;=0,C1040*-1)</f>
        <v>510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10</v>
      </c>
      <c r="C1045" s="10">
        <f>R1053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10</v>
      </c>
      <c r="Y1045" s="10">
        <f>AN1053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11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11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12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12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13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13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14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14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15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15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16</v>
      </c>
      <c r="C1051" s="10"/>
      <c r="E1051" s="156" t="s">
        <v>7</v>
      </c>
      <c r="F1051" s="157"/>
      <c r="G1051" s="158"/>
      <c r="H1051" s="5">
        <f>SUM(H1037:H1050)</f>
        <v>0</v>
      </c>
      <c r="N1051" s="3"/>
      <c r="O1051" s="3"/>
      <c r="P1051" s="3"/>
      <c r="Q1051" s="3"/>
      <c r="R1051" s="18"/>
      <c r="S1051" s="3"/>
      <c r="V1051" s="17"/>
      <c r="X1051" s="11" t="s">
        <v>16</v>
      </c>
      <c r="Y1051" s="10"/>
      <c r="AA1051" s="156" t="s">
        <v>7</v>
      </c>
      <c r="AB1051" s="157"/>
      <c r="AC1051" s="158"/>
      <c r="AD1051" s="5">
        <f>SUM(AD1037:AD1050)</f>
        <v>0</v>
      </c>
      <c r="AJ1051" s="3"/>
      <c r="AK1051" s="3"/>
      <c r="AL1051" s="3"/>
      <c r="AM1051" s="3"/>
      <c r="AN1051" s="18"/>
      <c r="AO1051" s="3"/>
    </row>
    <row r="1052" spans="2:41">
      <c r="B1052" s="11" t="s">
        <v>17</v>
      </c>
      <c r="C1052" s="10"/>
      <c r="E1052" s="13"/>
      <c r="F1052" s="13"/>
      <c r="G1052" s="13"/>
      <c r="N1052" s="3"/>
      <c r="O1052" s="3"/>
      <c r="P1052" s="3"/>
      <c r="Q1052" s="3"/>
      <c r="R1052" s="18"/>
      <c r="S1052" s="3"/>
      <c r="V1052" s="17"/>
      <c r="X1052" s="11" t="s">
        <v>17</v>
      </c>
      <c r="Y1052" s="10"/>
      <c r="AA1052" s="13"/>
      <c r="AB1052" s="13"/>
      <c r="AC1052" s="13"/>
      <c r="AJ1052" s="3"/>
      <c r="AK1052" s="3"/>
      <c r="AL1052" s="3"/>
      <c r="AM1052" s="3"/>
      <c r="AN1052" s="18"/>
      <c r="AO1052" s="3"/>
    </row>
    <row r="1053" spans="2:41">
      <c r="B1053" s="12"/>
      <c r="C1053" s="10"/>
      <c r="N1053" s="156" t="s">
        <v>7</v>
      </c>
      <c r="O1053" s="157"/>
      <c r="P1053" s="157"/>
      <c r="Q1053" s="158"/>
      <c r="R1053" s="18">
        <f>SUM(R1037:R1052)</f>
        <v>0</v>
      </c>
      <c r="S1053" s="3"/>
      <c r="V1053" s="17"/>
      <c r="X1053" s="12"/>
      <c r="Y1053" s="10"/>
      <c r="AJ1053" s="156" t="s">
        <v>7</v>
      </c>
      <c r="AK1053" s="157"/>
      <c r="AL1053" s="157"/>
      <c r="AM1053" s="158"/>
      <c r="AN1053" s="18">
        <f>SUM(AN1037:AN1052)</f>
        <v>0</v>
      </c>
      <c r="AO1053" s="3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E1056" s="14"/>
      <c r="V1056" s="17"/>
      <c r="X1056" s="12"/>
      <c r="Y1056" s="10"/>
      <c r="AA1056" s="14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1"/>
      <c r="C1062" s="10"/>
      <c r="V1062" s="17"/>
      <c r="X1062" s="11"/>
      <c r="Y1062" s="10"/>
    </row>
    <row r="1063" spans="2:27">
      <c r="B1063" s="15" t="s">
        <v>18</v>
      </c>
      <c r="C1063" s="16">
        <f>SUM(C1044:C1062)</f>
        <v>510</v>
      </c>
      <c r="D1063" t="s">
        <v>22</v>
      </c>
      <c r="E1063" t="s">
        <v>21</v>
      </c>
      <c r="V1063" s="17"/>
      <c r="X1063" s="15" t="s">
        <v>18</v>
      </c>
      <c r="Y1063" s="16">
        <f>SUM(Y1044:Y1062)</f>
        <v>510</v>
      </c>
      <c r="Z1063" t="s">
        <v>22</v>
      </c>
      <c r="AA1063" t="s">
        <v>21</v>
      </c>
    </row>
    <row r="1064" spans="2:27">
      <c r="E1064" s="1" t="s">
        <v>19</v>
      </c>
      <c r="V1064" s="17"/>
      <c r="AA1064" s="1" t="s">
        <v>19</v>
      </c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</sheetData>
  <mergeCells count="290">
    <mergeCell ref="E1051:G1051"/>
    <mergeCell ref="AA1051:AC1051"/>
    <mergeCell ref="N1053:Q1053"/>
    <mergeCell ref="AJ1053:AM1053"/>
    <mergeCell ref="E1035:H1035"/>
    <mergeCell ref="AA1035:AD1035"/>
    <mergeCell ref="X1041:Y1041"/>
    <mergeCell ref="B1042:C1042"/>
    <mergeCell ref="B1043:C1043"/>
    <mergeCell ref="X1043:Y1043"/>
    <mergeCell ref="E1006:G1006"/>
    <mergeCell ref="AA1006:AC1006"/>
    <mergeCell ref="N1008:Q1008"/>
    <mergeCell ref="AJ1008:AM1008"/>
    <mergeCell ref="H1030:J1031"/>
    <mergeCell ref="AA1030:AC1031"/>
    <mergeCell ref="E990:H990"/>
    <mergeCell ref="AA990:AD990"/>
    <mergeCell ref="B996:C996"/>
    <mergeCell ref="X996:Y996"/>
    <mergeCell ref="B997:C997"/>
    <mergeCell ref="X997:Y997"/>
    <mergeCell ref="E958:G958"/>
    <mergeCell ref="AA958:AC958"/>
    <mergeCell ref="N960:Q960"/>
    <mergeCell ref="AJ960:AM960"/>
    <mergeCell ref="AC984:AE986"/>
    <mergeCell ref="H985:J986"/>
    <mergeCell ref="E942:H942"/>
    <mergeCell ref="AA942:AD942"/>
    <mergeCell ref="X948:Y948"/>
    <mergeCell ref="B949:C949"/>
    <mergeCell ref="B950:C950"/>
    <mergeCell ref="X950:Y950"/>
    <mergeCell ref="E913:G913"/>
    <mergeCell ref="AA913:AC913"/>
    <mergeCell ref="N915:Q915"/>
    <mergeCell ref="AJ915:AM915"/>
    <mergeCell ref="H937:J938"/>
    <mergeCell ref="AA937:AC938"/>
    <mergeCell ref="E897:H897"/>
    <mergeCell ref="AA897:AD897"/>
    <mergeCell ref="B903:C903"/>
    <mergeCell ref="X903:Y903"/>
    <mergeCell ref="B904:C904"/>
    <mergeCell ref="X904:Y904"/>
    <mergeCell ref="E864:G864"/>
    <mergeCell ref="AA864:AC864"/>
    <mergeCell ref="N866:Q866"/>
    <mergeCell ref="AJ866:AM866"/>
    <mergeCell ref="AC891:AE893"/>
    <mergeCell ref="H892:J893"/>
    <mergeCell ref="E848:H848"/>
    <mergeCell ref="AA848:AD848"/>
    <mergeCell ref="X854:Y854"/>
    <mergeCell ref="B855:C855"/>
    <mergeCell ref="B856:C856"/>
    <mergeCell ref="X856:Y856"/>
    <mergeCell ref="E819:G819"/>
    <mergeCell ref="AA819:AC819"/>
    <mergeCell ref="N821:Q821"/>
    <mergeCell ref="AJ821:AM821"/>
    <mergeCell ref="H843:J844"/>
    <mergeCell ref="AA843:AC844"/>
    <mergeCell ref="E803:H803"/>
    <mergeCell ref="AA803:AD803"/>
    <mergeCell ref="B809:C809"/>
    <mergeCell ref="X809:Y809"/>
    <mergeCell ref="B810:C810"/>
    <mergeCell ref="X810:Y810"/>
    <mergeCell ref="E771:G771"/>
    <mergeCell ref="AA771:AC771"/>
    <mergeCell ref="N773:Q773"/>
    <mergeCell ref="AJ773:AM773"/>
    <mergeCell ref="AC797:AE799"/>
    <mergeCell ref="H798:J799"/>
    <mergeCell ref="E755:H755"/>
    <mergeCell ref="AA755:AD755"/>
    <mergeCell ref="X761:Y761"/>
    <mergeCell ref="B762:C762"/>
    <mergeCell ref="B763:C763"/>
    <mergeCell ref="X763:Y763"/>
    <mergeCell ref="E726:G726"/>
    <mergeCell ref="AA726:AC726"/>
    <mergeCell ref="N728:Q728"/>
    <mergeCell ref="AJ728:AM728"/>
    <mergeCell ref="H750:J751"/>
    <mergeCell ref="AA750:AC751"/>
    <mergeCell ref="E710:H710"/>
    <mergeCell ref="AA710:AD710"/>
    <mergeCell ref="B716:C716"/>
    <mergeCell ref="X716:Y716"/>
    <mergeCell ref="B717:C717"/>
    <mergeCell ref="X717:Y717"/>
    <mergeCell ref="E678:G678"/>
    <mergeCell ref="AA678:AC678"/>
    <mergeCell ref="N680:Q680"/>
    <mergeCell ref="AJ680:AM680"/>
    <mergeCell ref="AC704:AE706"/>
    <mergeCell ref="H705:J706"/>
    <mergeCell ref="E662:H662"/>
    <mergeCell ref="AA662:AD662"/>
    <mergeCell ref="X668:Y668"/>
    <mergeCell ref="B669:C669"/>
    <mergeCell ref="B670:C670"/>
    <mergeCell ref="X670:Y670"/>
    <mergeCell ref="E633:G633"/>
    <mergeCell ref="AA633:AC633"/>
    <mergeCell ref="N635:Q635"/>
    <mergeCell ref="AJ635:AM635"/>
    <mergeCell ref="H657:J658"/>
    <mergeCell ref="AA657:AC658"/>
    <mergeCell ref="E617:H617"/>
    <mergeCell ref="AA617:AD617"/>
    <mergeCell ref="B623:C623"/>
    <mergeCell ref="X623:Y623"/>
    <mergeCell ref="B624:C624"/>
    <mergeCell ref="X624:Y624"/>
    <mergeCell ref="E585:G585"/>
    <mergeCell ref="AA585:AC585"/>
    <mergeCell ref="N587:Q587"/>
    <mergeCell ref="AJ587:AM587"/>
    <mergeCell ref="AC611:AE613"/>
    <mergeCell ref="H612:J613"/>
    <mergeCell ref="E569:H569"/>
    <mergeCell ref="AA569:AD569"/>
    <mergeCell ref="X575:Y575"/>
    <mergeCell ref="B576:C576"/>
    <mergeCell ref="B577:C577"/>
    <mergeCell ref="X577:Y577"/>
    <mergeCell ref="E540:G540"/>
    <mergeCell ref="AA540:AC540"/>
    <mergeCell ref="N542:Q542"/>
    <mergeCell ref="AJ542:AM542"/>
    <mergeCell ref="H564:J565"/>
    <mergeCell ref="AA564:AC565"/>
    <mergeCell ref="E524:H524"/>
    <mergeCell ref="AA524:AD524"/>
    <mergeCell ref="B530:C530"/>
    <mergeCell ref="X530:Y530"/>
    <mergeCell ref="B531:C531"/>
    <mergeCell ref="X531:Y531"/>
    <mergeCell ref="E492:G492"/>
    <mergeCell ref="AA492:AC492"/>
    <mergeCell ref="N494:Q494"/>
    <mergeCell ref="AJ494:AM494"/>
    <mergeCell ref="AC518:AE520"/>
    <mergeCell ref="H519:J520"/>
    <mergeCell ref="E476:H476"/>
    <mergeCell ref="AA476:AD476"/>
    <mergeCell ref="X482:Y482"/>
    <mergeCell ref="B483:C483"/>
    <mergeCell ref="B484:C484"/>
    <mergeCell ref="X484:Y484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6"/>
  <sheetViews>
    <sheetView topLeftCell="T481" zoomScale="85" zoomScaleNormal="85" workbookViewId="0">
      <selection activeCell="AE485" sqref="AE48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60" t="s">
        <v>28</v>
      </c>
      <c r="I3" s="160"/>
      <c r="J3" s="160"/>
      <c r="V3" s="17"/>
      <c r="AC3" s="159"/>
      <c r="AD3" s="159"/>
      <c r="AE3" s="159"/>
    </row>
    <row r="4" spans="2:41">
      <c r="H4" s="160"/>
      <c r="I4" s="160"/>
      <c r="J4" s="160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1" t="s">
        <v>62</v>
      </c>
      <c r="F8" s="161"/>
      <c r="G8" s="161"/>
      <c r="H8" s="161"/>
      <c r="O8" s="171" t="s">
        <v>188</v>
      </c>
      <c r="P8" s="171"/>
      <c r="Q8" s="171"/>
      <c r="V8" s="17"/>
      <c r="X8" s="23" t="s">
        <v>156</v>
      </c>
      <c r="Y8" s="20">
        <f>IF(B8="PAGADO",0,C13)</f>
        <v>212.35000000000002</v>
      </c>
      <c r="AA8" s="161" t="s">
        <v>142</v>
      </c>
      <c r="AB8" s="161"/>
      <c r="AC8" s="161"/>
      <c r="AD8" s="161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62" t="str">
        <f>IF(C13&lt;0,"NO PAGAR","COBRAR")</f>
        <v>COBRAR</v>
      </c>
      <c r="C14" s="162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2" t="str">
        <f>IF(Y13&lt;0,"NO PAGAR","COBRAR")</f>
        <v>COBRAR</v>
      </c>
      <c r="Y14" s="162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4" t="s">
        <v>9</v>
      </c>
      <c r="C15" s="155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4" t="s">
        <v>9</v>
      </c>
      <c r="Y15" s="155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6" t="s">
        <v>7</v>
      </c>
      <c r="F24" s="157"/>
      <c r="G24" s="158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6" t="s">
        <v>7</v>
      </c>
      <c r="AB24" s="157"/>
      <c r="AC24" s="158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6" t="s">
        <v>7</v>
      </c>
      <c r="O26" s="157"/>
      <c r="P26" s="157"/>
      <c r="Q26" s="158"/>
      <c r="R26" s="18">
        <f>SUM(R10:R25)</f>
        <v>282.64999999999998</v>
      </c>
      <c r="S26" s="3"/>
      <c r="V26" s="17"/>
      <c r="X26" s="12"/>
      <c r="Y26" s="10"/>
      <c r="AJ26" s="156" t="s">
        <v>7</v>
      </c>
      <c r="AK26" s="157"/>
      <c r="AL26" s="157"/>
      <c r="AM26" s="158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0" t="s">
        <v>30</v>
      </c>
      <c r="I48" s="160"/>
      <c r="J48" s="160"/>
      <c r="V48" s="17"/>
      <c r="AA48" s="160" t="s">
        <v>31</v>
      </c>
      <c r="AB48" s="160"/>
      <c r="AC48" s="160"/>
    </row>
    <row r="49" spans="2:41">
      <c r="H49" s="160"/>
      <c r="I49" s="160"/>
      <c r="J49" s="160"/>
      <c r="V49" s="17"/>
      <c r="AA49" s="160"/>
      <c r="AB49" s="160"/>
      <c r="AC49" s="160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61" t="s">
        <v>142</v>
      </c>
      <c r="F53" s="161"/>
      <c r="G53" s="161"/>
      <c r="H53" s="161"/>
      <c r="V53" s="17"/>
      <c r="X53" s="23" t="s">
        <v>32</v>
      </c>
      <c r="Y53" s="20">
        <f>IF(B53="PAGADO",0,C58)</f>
        <v>142.09</v>
      </c>
      <c r="AA53" s="161" t="s">
        <v>253</v>
      </c>
      <c r="AB53" s="161"/>
      <c r="AC53" s="161"/>
      <c r="AD53" s="161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3" t="str">
        <f>IF(Y58&lt;0,"NO PAGAR","COBRAR'")</f>
        <v>COBRAR'</v>
      </c>
      <c r="Y59" s="16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3" t="str">
        <f>IF(C58&lt;0,"NO PAGAR","COBRAR'")</f>
        <v>COBRAR'</v>
      </c>
      <c r="C60" s="16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4" t="s">
        <v>9</v>
      </c>
      <c r="C61" s="155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4" t="s">
        <v>9</v>
      </c>
      <c r="Y61" s="155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6" t="s">
        <v>7</v>
      </c>
      <c r="F69" s="157"/>
      <c r="G69" s="158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6" t="s">
        <v>7</v>
      </c>
      <c r="AB69" s="157"/>
      <c r="AC69" s="158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6" t="s">
        <v>7</v>
      </c>
      <c r="O71" s="157"/>
      <c r="P71" s="157"/>
      <c r="Q71" s="158"/>
      <c r="R71" s="18">
        <f>SUM(R55:R70)</f>
        <v>0</v>
      </c>
      <c r="S71" s="3"/>
      <c r="V71" s="17"/>
      <c r="X71" s="12"/>
      <c r="Y71" s="10"/>
      <c r="AJ71" s="156" t="s">
        <v>7</v>
      </c>
      <c r="AK71" s="157"/>
      <c r="AL71" s="157"/>
      <c r="AM71" s="158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9" t="s">
        <v>29</v>
      </c>
      <c r="AD99" s="159"/>
      <c r="AE99" s="159"/>
    </row>
    <row r="100" spans="2:41">
      <c r="H100" s="160" t="s">
        <v>28</v>
      </c>
      <c r="I100" s="160"/>
      <c r="J100" s="160"/>
      <c r="V100" s="17"/>
      <c r="AC100" s="159"/>
      <c r="AD100" s="159"/>
      <c r="AE100" s="159"/>
    </row>
    <row r="101" spans="2:41">
      <c r="H101" s="160"/>
      <c r="I101" s="160"/>
      <c r="J101" s="160"/>
      <c r="V101" s="17"/>
      <c r="AC101" s="159"/>
      <c r="AD101" s="159"/>
      <c r="AE101" s="15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61" t="s">
        <v>62</v>
      </c>
      <c r="F105" s="161"/>
      <c r="G105" s="161"/>
      <c r="H105" s="161"/>
      <c r="V105" s="17"/>
      <c r="X105" s="23" t="s">
        <v>75</v>
      </c>
      <c r="Y105" s="20">
        <f>IF(B105="PAGADO",0,C110)</f>
        <v>0</v>
      </c>
      <c r="AA105" s="161" t="s">
        <v>311</v>
      </c>
      <c r="AB105" s="161"/>
      <c r="AC105" s="161"/>
      <c r="AD105" s="161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62" t="str">
        <f>IF(C110&lt;0,"NO PAGAR","COBRAR")</f>
        <v>COBRAR</v>
      </c>
      <c r="C111" s="162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62" t="str">
        <f>IF(Y110&lt;0,"NO PAGAR","COBRAR")</f>
        <v>NO PAGAR</v>
      </c>
      <c r="Y111" s="162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4" t="s">
        <v>9</v>
      </c>
      <c r="C112" s="15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4" t="s">
        <v>9</v>
      </c>
      <c r="Y112" s="15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6" t="s">
        <v>7</v>
      </c>
      <c r="F121" s="157"/>
      <c r="G121" s="158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6" t="s">
        <v>7</v>
      </c>
      <c r="AB121" s="157"/>
      <c r="AC121" s="158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6" t="s">
        <v>7</v>
      </c>
      <c r="O123" s="157"/>
      <c r="P123" s="157"/>
      <c r="Q123" s="158"/>
      <c r="R123" s="18">
        <f>SUM(R107:R122)</f>
        <v>0</v>
      </c>
      <c r="S123" s="3"/>
      <c r="V123" s="17"/>
      <c r="X123" s="12"/>
      <c r="Y123" s="10"/>
      <c r="AJ123" s="156" t="s">
        <v>7</v>
      </c>
      <c r="AK123" s="157"/>
      <c r="AL123" s="157"/>
      <c r="AM123" s="158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60" t="s">
        <v>30</v>
      </c>
      <c r="I132" s="160"/>
      <c r="J132" s="160"/>
      <c r="V132" s="17"/>
      <c r="AA132" s="160" t="s">
        <v>31</v>
      </c>
      <c r="AB132" s="160"/>
      <c r="AC132" s="160"/>
    </row>
    <row r="133" spans="1:43">
      <c r="H133" s="160"/>
      <c r="I133" s="160"/>
      <c r="J133" s="160"/>
      <c r="V133" s="17"/>
      <c r="AA133" s="160"/>
      <c r="AB133" s="160"/>
      <c r="AC133" s="160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61" t="s">
        <v>311</v>
      </c>
      <c r="F137" s="161"/>
      <c r="G137" s="161"/>
      <c r="H137" s="161"/>
      <c r="V137" s="17"/>
      <c r="X137" s="23" t="s">
        <v>82</v>
      </c>
      <c r="Y137" s="20">
        <f>IF(B137="PAGADO",0,C142)</f>
        <v>474.76</v>
      </c>
      <c r="AA137" s="161" t="s">
        <v>311</v>
      </c>
      <c r="AB137" s="161"/>
      <c r="AC137" s="161"/>
      <c r="AD137" s="161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63" t="str">
        <f>IF(Y142&lt;0,"NO PAGAR","COBRAR'")</f>
        <v>COBRAR'</v>
      </c>
      <c r="Y143" s="163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63" t="str">
        <f>IF(C142&lt;0,"NO PAGAR","COBRAR'")</f>
        <v>COBRAR'</v>
      </c>
      <c r="C144" s="163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4" t="s">
        <v>9</v>
      </c>
      <c r="C145" s="15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4" t="s">
        <v>9</v>
      </c>
      <c r="Y145" s="155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6" t="s">
        <v>7</v>
      </c>
      <c r="F153" s="157"/>
      <c r="G153" s="158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6" t="s">
        <v>7</v>
      </c>
      <c r="AB153" s="157"/>
      <c r="AC153" s="158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6" t="s">
        <v>7</v>
      </c>
      <c r="O155" s="157"/>
      <c r="P155" s="157"/>
      <c r="Q155" s="158"/>
      <c r="R155" s="18">
        <f>SUM(R139:R154)</f>
        <v>20</v>
      </c>
      <c r="S155" s="3"/>
      <c r="V155" s="17"/>
      <c r="X155" s="12"/>
      <c r="Y155" s="10"/>
      <c r="AJ155" s="156" t="s">
        <v>7</v>
      </c>
      <c r="AK155" s="157"/>
      <c r="AL155" s="157"/>
      <c r="AM155" s="158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9" t="s">
        <v>29</v>
      </c>
      <c r="AD180" s="159"/>
      <c r="AE180" s="159"/>
    </row>
    <row r="181" spans="2:41">
      <c r="H181" s="160" t="s">
        <v>28</v>
      </c>
      <c r="I181" s="160"/>
      <c r="J181" s="160"/>
      <c r="V181" s="17"/>
      <c r="AC181" s="159"/>
      <c r="AD181" s="159"/>
      <c r="AE181" s="159"/>
    </row>
    <row r="182" spans="2:41">
      <c r="H182" s="160"/>
      <c r="I182" s="160"/>
      <c r="J182" s="160"/>
      <c r="V182" s="17"/>
      <c r="AC182" s="159"/>
      <c r="AD182" s="159"/>
      <c r="AE182" s="15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61" t="s">
        <v>253</v>
      </c>
      <c r="F186" s="161"/>
      <c r="G186" s="161"/>
      <c r="H186" s="161"/>
      <c r="V186" s="17"/>
      <c r="X186" s="23" t="s">
        <v>130</v>
      </c>
      <c r="Y186" s="20">
        <f>IF(B186="PAGADO",0,C191)</f>
        <v>1010</v>
      </c>
      <c r="AA186" s="161" t="s">
        <v>311</v>
      </c>
      <c r="AB186" s="161"/>
      <c r="AC186" s="161"/>
      <c r="AD186" s="161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62" t="str">
        <f>IF(C191&lt;0,"NO PAGAR","COBRAR")</f>
        <v>COBRAR</v>
      </c>
      <c r="C192" s="16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2" t="str">
        <f>IF(Y191&lt;0,"NO PAGAR","COBRAR")</f>
        <v>COBRAR</v>
      </c>
      <c r="Y192" s="16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4" t="s">
        <v>9</v>
      </c>
      <c r="C193" s="15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4" t="s">
        <v>9</v>
      </c>
      <c r="Y193" s="15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6" t="s">
        <v>7</v>
      </c>
      <c r="F202" s="157"/>
      <c r="G202" s="158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6" t="s">
        <v>7</v>
      </c>
      <c r="AB202" s="157"/>
      <c r="AC202" s="158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6" t="s">
        <v>7</v>
      </c>
      <c r="O204" s="157"/>
      <c r="P204" s="157"/>
      <c r="Q204" s="158"/>
      <c r="R204" s="18">
        <f>SUM(R188:R203)</f>
        <v>0</v>
      </c>
      <c r="S204" s="3"/>
      <c r="V204" s="17"/>
      <c r="X204" s="12"/>
      <c r="Y204" s="10"/>
      <c r="AJ204" s="156" t="s">
        <v>7</v>
      </c>
      <c r="AK204" s="157"/>
      <c r="AL204" s="157"/>
      <c r="AM204" s="158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60" t="s">
        <v>30</v>
      </c>
      <c r="I226" s="160"/>
      <c r="J226" s="160"/>
      <c r="V226" s="17"/>
      <c r="AA226" s="160" t="s">
        <v>31</v>
      </c>
      <c r="AB226" s="160"/>
      <c r="AC226" s="160"/>
    </row>
    <row r="227" spans="2:41">
      <c r="H227" s="160"/>
      <c r="I227" s="160"/>
      <c r="J227" s="160"/>
      <c r="V227" s="17"/>
      <c r="AA227" s="160"/>
      <c r="AB227" s="160"/>
      <c r="AC227" s="160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61" t="s">
        <v>253</v>
      </c>
      <c r="F231" s="161"/>
      <c r="G231" s="161"/>
      <c r="H231" s="161"/>
      <c r="V231" s="17"/>
      <c r="X231" s="23" t="s">
        <v>82</v>
      </c>
      <c r="Y231" s="20">
        <f>IF(B231="PAGADO",0,C236)</f>
        <v>0</v>
      </c>
      <c r="AA231" s="161" t="s">
        <v>253</v>
      </c>
      <c r="AB231" s="161"/>
      <c r="AC231" s="161"/>
      <c r="AD231" s="161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63" t="str">
        <f>IF(Y236&lt;0,"NO PAGAR","COBRAR'")</f>
        <v>COBRAR'</v>
      </c>
      <c r="Y237" s="163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63" t="str">
        <f>IF(C236&lt;0,"NO PAGAR","COBRAR'")</f>
        <v>COBRAR'</v>
      </c>
      <c r="C238" s="163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4" t="s">
        <v>9</v>
      </c>
      <c r="C239" s="15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4" t="s">
        <v>9</v>
      </c>
      <c r="Y239" s="155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6" t="s">
        <v>7</v>
      </c>
      <c r="F247" s="157"/>
      <c r="G247" s="158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6" t="s">
        <v>7</v>
      </c>
      <c r="AB247" s="157"/>
      <c r="AC247" s="158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6" t="s">
        <v>7</v>
      </c>
      <c r="O249" s="157"/>
      <c r="P249" s="157"/>
      <c r="Q249" s="158"/>
      <c r="R249" s="18">
        <f>SUM(R233:R248)</f>
        <v>0</v>
      </c>
      <c r="S249" s="3"/>
      <c r="V249" s="17"/>
      <c r="X249" s="12"/>
      <c r="Y249" s="10"/>
      <c r="AJ249" s="156" t="s">
        <v>7</v>
      </c>
      <c r="AK249" s="157"/>
      <c r="AL249" s="157"/>
      <c r="AM249" s="158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9" t="s">
        <v>29</v>
      </c>
      <c r="AD272" s="159"/>
      <c r="AE272" s="159"/>
    </row>
    <row r="273" spans="2:41">
      <c r="H273" s="160" t="s">
        <v>28</v>
      </c>
      <c r="I273" s="160"/>
      <c r="J273" s="160"/>
      <c r="V273" s="17"/>
      <c r="AC273" s="159"/>
      <c r="AD273" s="159"/>
      <c r="AE273" s="159"/>
    </row>
    <row r="274" spans="2:41">
      <c r="H274" s="160"/>
      <c r="I274" s="160"/>
      <c r="J274" s="160"/>
      <c r="V274" s="17"/>
      <c r="AC274" s="159"/>
      <c r="AD274" s="159"/>
      <c r="AE274" s="15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61" t="s">
        <v>253</v>
      </c>
      <c r="F278" s="161"/>
      <c r="G278" s="161"/>
      <c r="H278" s="161"/>
      <c r="V278" s="17"/>
      <c r="X278" s="23" t="s">
        <v>32</v>
      </c>
      <c r="Y278" s="20">
        <f>IF(B278="PAGADO",0,C283)</f>
        <v>-367.1</v>
      </c>
      <c r="AA278" s="161" t="s">
        <v>253</v>
      </c>
      <c r="AB278" s="161"/>
      <c r="AC278" s="161"/>
      <c r="AD278" s="161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62" t="str">
        <f>IF(C283&lt;0,"NO PAGAR","COBRAR")</f>
        <v>NO PAGAR</v>
      </c>
      <c r="C284" s="16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2" t="str">
        <f>IF(Y283&lt;0,"NO PAGAR","COBRAR")</f>
        <v>NO PAGAR</v>
      </c>
      <c r="Y284" s="16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4" t="s">
        <v>9</v>
      </c>
      <c r="C285" s="15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4" t="s">
        <v>9</v>
      </c>
      <c r="Y285" s="15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6" t="s">
        <v>7</v>
      </c>
      <c r="F294" s="157"/>
      <c r="G294" s="158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6" t="s">
        <v>7</v>
      </c>
      <c r="AB294" s="157"/>
      <c r="AC294" s="158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6" t="s">
        <v>7</v>
      </c>
      <c r="O296" s="157"/>
      <c r="P296" s="157"/>
      <c r="Q296" s="158"/>
      <c r="R296" s="18">
        <f>SUM(R280:R295)</f>
        <v>320</v>
      </c>
      <c r="S296" s="3"/>
      <c r="V296" s="17"/>
      <c r="X296" s="12"/>
      <c r="Y296" s="10"/>
      <c r="AJ296" s="156" t="s">
        <v>7</v>
      </c>
      <c r="AK296" s="157"/>
      <c r="AL296" s="157"/>
      <c r="AM296" s="158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60" t="s">
        <v>30</v>
      </c>
      <c r="I318" s="160"/>
      <c r="J318" s="160"/>
      <c r="V318" s="17"/>
      <c r="AA318" s="160" t="s">
        <v>31</v>
      </c>
      <c r="AB318" s="160"/>
      <c r="AC318" s="160"/>
    </row>
    <row r="319" spans="1:43">
      <c r="H319" s="160"/>
      <c r="I319" s="160"/>
      <c r="J319" s="160"/>
      <c r="V319" s="17"/>
      <c r="AA319" s="160"/>
      <c r="AB319" s="160"/>
      <c r="AC319" s="160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61" t="s">
        <v>311</v>
      </c>
      <c r="F323" s="161"/>
      <c r="G323" s="161"/>
      <c r="H323" s="161"/>
      <c r="V323" s="17"/>
      <c r="X323" s="23" t="s">
        <v>32</v>
      </c>
      <c r="Y323" s="20">
        <f>IF(B1086="PAGADO",0,C328)</f>
        <v>-324.73999999999978</v>
      </c>
      <c r="AA323" s="161" t="s">
        <v>311</v>
      </c>
      <c r="AB323" s="161"/>
      <c r="AC323" s="161"/>
      <c r="AD323" s="161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63" t="str">
        <f>IF(Y328&lt;0,"NO PAGAR","COBRAR'")</f>
        <v>NO PAGAR</v>
      </c>
      <c r="Y329" s="163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63" t="str">
        <f>IF(C328&lt;0,"NO PAGAR","COBRAR'")</f>
        <v>NO PAGAR</v>
      </c>
      <c r="C330" s="163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4" t="s">
        <v>9</v>
      </c>
      <c r="C331" s="155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4" t="s">
        <v>9</v>
      </c>
      <c r="Y331" s="155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6" t="s">
        <v>7</v>
      </c>
      <c r="AB339" s="157"/>
      <c r="AC339" s="158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6" t="s">
        <v>7</v>
      </c>
      <c r="F340" s="157"/>
      <c r="G340" s="158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6" t="s">
        <v>7</v>
      </c>
      <c r="O341" s="157"/>
      <c r="P341" s="157"/>
      <c r="Q341" s="158"/>
      <c r="R341" s="18">
        <f>SUM(R325:R340)</f>
        <v>3750</v>
      </c>
      <c r="S341" s="3"/>
      <c r="V341" s="17"/>
      <c r="X341" s="12"/>
      <c r="Y341" s="10"/>
      <c r="AJ341" s="156" t="s">
        <v>7</v>
      </c>
      <c r="AK341" s="157"/>
      <c r="AL341" s="157"/>
      <c r="AM341" s="158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72" t="s">
        <v>64</v>
      </c>
      <c r="AC368" s="166" t="s">
        <v>29</v>
      </c>
      <c r="AD368" s="166"/>
      <c r="AE368" s="166"/>
    </row>
    <row r="369" spans="2:41">
      <c r="V369" s="17"/>
      <c r="X369" s="172"/>
      <c r="AC369" s="166"/>
      <c r="AD369" s="166"/>
      <c r="AE369" s="166"/>
    </row>
    <row r="370" spans="2:41" ht="23.25">
      <c r="B370" s="22" t="s">
        <v>64</v>
      </c>
      <c r="V370" s="17"/>
      <c r="X370" s="172"/>
      <c r="AC370" s="166"/>
      <c r="AD370" s="166"/>
      <c r="AE370" s="166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61" t="s">
        <v>311</v>
      </c>
      <c r="AB371" s="161"/>
      <c r="AC371" s="161"/>
      <c r="AD371" s="161"/>
    </row>
    <row r="372" spans="2:41" ht="23.25">
      <c r="B372" s="1" t="s">
        <v>0</v>
      </c>
      <c r="C372" s="19">
        <f>H388</f>
        <v>590</v>
      </c>
      <c r="E372" s="161" t="s">
        <v>311</v>
      </c>
      <c r="F372" s="161"/>
      <c r="G372" s="161"/>
      <c r="H372" s="161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62" t="str">
        <f>IF(C376&lt;0,"NO PAGAR","COBRAR")</f>
        <v>COBRAR</v>
      </c>
      <c r="C377" s="162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62" t="str">
        <f>IF(Y376&lt;0,"NO PAGAR","COBRAR")</f>
        <v>NO PAGAR</v>
      </c>
      <c r="Y377" s="162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4" t="s">
        <v>9</v>
      </c>
      <c r="C378" s="15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4" t="s">
        <v>9</v>
      </c>
      <c r="Y378" s="155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6" t="s">
        <v>7</v>
      </c>
      <c r="AK383" s="157"/>
      <c r="AL383" s="157"/>
      <c r="AM383" s="158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6" t="s">
        <v>7</v>
      </c>
      <c r="AB387" s="157"/>
      <c r="AC387" s="158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6" t="s">
        <v>7</v>
      </c>
      <c r="F388" s="157"/>
      <c r="G388" s="158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6" t="s">
        <v>7</v>
      </c>
      <c r="O389" s="157"/>
      <c r="P389" s="157"/>
      <c r="Q389" s="158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60" t="s">
        <v>31</v>
      </c>
      <c r="AB405" s="160"/>
      <c r="AC405" s="160"/>
    </row>
    <row r="406" spans="1:43" ht="15" customHeight="1">
      <c r="H406" s="76"/>
      <c r="I406" s="76"/>
      <c r="J406" s="76"/>
      <c r="V406" s="17"/>
      <c r="AA406" s="160"/>
      <c r="AB406" s="160"/>
      <c r="AC406" s="160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61" t="s">
        <v>62</v>
      </c>
      <c r="F410" s="161"/>
      <c r="G410" s="161"/>
      <c r="H410" s="161"/>
      <c r="V410" s="17"/>
      <c r="X410" s="23" t="s">
        <v>82</v>
      </c>
      <c r="Y410" s="20">
        <f>IF(B410="PAGADO",0,C415)</f>
        <v>0</v>
      </c>
      <c r="AA410" s="161" t="s">
        <v>142</v>
      </c>
      <c r="AB410" s="161"/>
      <c r="AC410" s="161"/>
      <c r="AD410" s="161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63" t="str">
        <f>IF(Y415&lt;0,"NO PAGAR","COBRAR'")</f>
        <v>COBRAR'</v>
      </c>
      <c r="Y416" s="163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63" t="str">
        <f>IF(C415&lt;0,"NO PAGAR","COBRAR'")</f>
        <v>COBRAR'</v>
      </c>
      <c r="C417" s="163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4" t="s">
        <v>9</v>
      </c>
      <c r="C418" s="155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4" t="s">
        <v>9</v>
      </c>
      <c r="Y418" s="155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6" t="s">
        <v>7</v>
      </c>
      <c r="AK422" s="157"/>
      <c r="AL422" s="157"/>
      <c r="AM422" s="158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6" t="s">
        <v>7</v>
      </c>
      <c r="AB426" s="157"/>
      <c r="AC426" s="158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6" t="s">
        <v>7</v>
      </c>
      <c r="O428" s="157"/>
      <c r="P428" s="157"/>
      <c r="Q428" s="158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6" t="s">
        <v>7</v>
      </c>
      <c r="F430" s="157"/>
      <c r="G430" s="158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9" t="s">
        <v>29</v>
      </c>
      <c r="AD441" s="159"/>
      <c r="AE441" s="159"/>
    </row>
    <row r="442" spans="2:41" ht="35.25" customHeight="1">
      <c r="H442" s="76" t="s">
        <v>28</v>
      </c>
      <c r="I442" s="76"/>
      <c r="J442" s="76"/>
      <c r="V442" s="17"/>
      <c r="AC442" s="159"/>
      <c r="AD442" s="159"/>
      <c r="AE442" s="159"/>
    </row>
    <row r="443" spans="2:41" ht="15" customHeight="1">
      <c r="H443" s="76"/>
      <c r="I443" s="76"/>
      <c r="J443" s="76"/>
      <c r="V443" s="17"/>
      <c r="AC443" s="159"/>
      <c r="AD443" s="159"/>
      <c r="AE443" s="15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61" t="s">
        <v>311</v>
      </c>
      <c r="F447" s="161"/>
      <c r="G447" s="161"/>
      <c r="H447" s="161"/>
      <c r="V447" s="17"/>
      <c r="X447" s="23" t="s">
        <v>32</v>
      </c>
      <c r="Y447" s="20">
        <f>IF(B447="PAGADO",0,C452)</f>
        <v>221.34</v>
      </c>
      <c r="AA447" s="161" t="s">
        <v>253</v>
      </c>
      <c r="AB447" s="161"/>
      <c r="AC447" s="161"/>
      <c r="AD447" s="161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62" t="str">
        <f>IF(C452&lt;0,"NO PAGAR","COBRAR")</f>
        <v>COBRAR</v>
      </c>
      <c r="C453" s="162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62" t="str">
        <f>IF(Y452&lt;0,"NO PAGAR","COBRAR")</f>
        <v>NO PAGAR</v>
      </c>
      <c r="Y453" s="162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4" t="s">
        <v>9</v>
      </c>
      <c r="C454" s="155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4" t="s">
        <v>9</v>
      </c>
      <c r="Y454" s="155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6" t="s">
        <v>7</v>
      </c>
      <c r="F463" s="157"/>
      <c r="G463" s="158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6" t="s">
        <v>7</v>
      </c>
      <c r="AB463" s="157"/>
      <c r="AC463" s="158"/>
      <c r="AD463" s="5">
        <f>SUM(AD449:AD462)</f>
        <v>370</v>
      </c>
      <c r="AJ463" s="156" t="s">
        <v>7</v>
      </c>
      <c r="AK463" s="157"/>
      <c r="AL463" s="157"/>
      <c r="AM463" s="158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6" t="s">
        <v>7</v>
      </c>
      <c r="O465" s="157"/>
      <c r="P465" s="157"/>
      <c r="Q465" s="158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/>
      <c r="I480" s="76"/>
      <c r="J480" s="76"/>
      <c r="V480" s="17"/>
      <c r="AA480" s="160" t="s">
        <v>31</v>
      </c>
      <c r="AB480" s="160"/>
      <c r="AC480" s="160"/>
    </row>
    <row r="481" spans="2:41" ht="15" customHeight="1">
      <c r="H481" s="76"/>
      <c r="I481" s="76"/>
      <c r="J481" s="76"/>
      <c r="V481" s="17"/>
      <c r="AA481" s="160"/>
      <c r="AB481" s="160"/>
      <c r="AC481" s="160"/>
    </row>
    <row r="482" spans="2:41" ht="26.25">
      <c r="G482" s="76" t="s">
        <v>30</v>
      </c>
      <c r="H482" s="76"/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IF(X447="PAGADO",0,Y452)</f>
        <v>-575.75999999999988</v>
      </c>
      <c r="E485" s="161" t="s">
        <v>62</v>
      </c>
      <c r="F485" s="161"/>
      <c r="G485" s="161"/>
      <c r="H485" s="161"/>
      <c r="V485" s="17"/>
      <c r="X485" s="23" t="s">
        <v>32</v>
      </c>
      <c r="Y485" s="20">
        <f>IF(B1276="PAGADO",0,C490)</f>
        <v>-88.629999999999654</v>
      </c>
      <c r="AA485" s="161" t="s">
        <v>253</v>
      </c>
      <c r="AB485" s="161"/>
      <c r="AC485" s="161"/>
      <c r="AD485" s="161"/>
    </row>
    <row r="486" spans="2:41">
      <c r="B486" s="1" t="s">
        <v>0</v>
      </c>
      <c r="C486" s="19">
        <f>H507</f>
        <v>3930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160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>
        <v>45056</v>
      </c>
      <c r="F487" s="3" t="s">
        <v>194</v>
      </c>
      <c r="G487" s="3" t="s">
        <v>924</v>
      </c>
      <c r="H487" s="5">
        <v>580</v>
      </c>
      <c r="I487" t="s">
        <v>380</v>
      </c>
      <c r="N487" s="25">
        <v>45086</v>
      </c>
      <c r="O487" s="3" t="s">
        <v>922</v>
      </c>
      <c r="P487" s="3"/>
      <c r="Q487" s="3"/>
      <c r="R487" s="18">
        <v>40</v>
      </c>
      <c r="S487" s="3"/>
      <c r="V487" s="17"/>
      <c r="Y487" s="20"/>
      <c r="AA487" s="4">
        <v>45071</v>
      </c>
      <c r="AB487" s="3" t="s">
        <v>976</v>
      </c>
      <c r="AC487" s="3" t="s">
        <v>977</v>
      </c>
      <c r="AD487" s="5">
        <v>160</v>
      </c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3930</v>
      </c>
      <c r="E488" s="4">
        <v>45056</v>
      </c>
      <c r="F488" s="3" t="s">
        <v>930</v>
      </c>
      <c r="G488" s="3"/>
      <c r="H488" s="5">
        <v>75</v>
      </c>
      <c r="N488" s="25">
        <v>45089</v>
      </c>
      <c r="O488" s="3" t="s">
        <v>935</v>
      </c>
      <c r="P488" s="3"/>
      <c r="Q488" s="3"/>
      <c r="R488" s="18">
        <v>241.01</v>
      </c>
      <c r="S488" s="3"/>
      <c r="V488" s="17"/>
      <c r="X488" s="1" t="s">
        <v>24</v>
      </c>
      <c r="Y488" s="19">
        <f>IF(Y485&gt;0,Y485+Y486,Y486)</f>
        <v>160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C509</f>
        <v>4018.6299999999997</v>
      </c>
      <c r="E489" s="4"/>
      <c r="F489" s="3"/>
      <c r="G489" s="3"/>
      <c r="H489" s="5">
        <v>225</v>
      </c>
      <c r="N489" s="25">
        <v>45089</v>
      </c>
      <c r="O489" s="3" t="s">
        <v>939</v>
      </c>
      <c r="P489" s="3"/>
      <c r="Q489" s="3"/>
      <c r="R489" s="18">
        <v>25</v>
      </c>
      <c r="S489" s="3"/>
      <c r="V489" s="17"/>
      <c r="X489" s="1" t="s">
        <v>9</v>
      </c>
      <c r="Y489" s="20">
        <f>Y509</f>
        <v>88.629999999999654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-88.629999999999654</v>
      </c>
      <c r="E490" s="4">
        <v>45033</v>
      </c>
      <c r="F490" s="3"/>
      <c r="G490" s="3"/>
      <c r="H490" s="5">
        <v>150</v>
      </c>
      <c r="N490" s="25">
        <v>45064</v>
      </c>
      <c r="O490" s="3" t="s">
        <v>944</v>
      </c>
      <c r="P490" s="3"/>
      <c r="Q490" s="3"/>
      <c r="R490" s="18">
        <v>40</v>
      </c>
      <c r="S490" s="3"/>
      <c r="V490" s="17"/>
      <c r="X490" s="6" t="s">
        <v>27</v>
      </c>
      <c r="Y490" s="21">
        <f>Y488-Y489</f>
        <v>71.370000000000346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>
        <v>45033</v>
      </c>
      <c r="F491" s="3" t="s">
        <v>138</v>
      </c>
      <c r="G491" s="3" t="s">
        <v>89</v>
      </c>
      <c r="H491" s="5">
        <v>170</v>
      </c>
      <c r="I491" t="s">
        <v>146</v>
      </c>
      <c r="N491" s="25">
        <v>45091</v>
      </c>
      <c r="O491" s="3" t="s">
        <v>435</v>
      </c>
      <c r="P491" s="3"/>
      <c r="Q491" s="3"/>
      <c r="R491" s="18">
        <v>3000</v>
      </c>
      <c r="S491" s="3"/>
      <c r="V491" s="17"/>
      <c r="X491" s="163" t="str">
        <f>IF(Y490&lt;0,"NO PAGAR","COBRAR'")</f>
        <v>COBRAR'</v>
      </c>
      <c r="Y491" s="163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63" t="str">
        <f>IF(C490&lt;0,"NO PAGAR","COBRAR'")</f>
        <v>NO PAGAR</v>
      </c>
      <c r="C492" s="163"/>
      <c r="E492" s="4">
        <v>45001</v>
      </c>
      <c r="F492" s="3" t="s">
        <v>138</v>
      </c>
      <c r="G492" s="3" t="s">
        <v>89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4" t="s">
        <v>9</v>
      </c>
      <c r="C493" s="155"/>
      <c r="E493" s="4">
        <v>45037</v>
      </c>
      <c r="F493" s="3" t="s">
        <v>138</v>
      </c>
      <c r="G493" s="3" t="s">
        <v>152</v>
      </c>
      <c r="H493" s="5">
        <v>190</v>
      </c>
      <c r="I493" t="s">
        <v>380</v>
      </c>
      <c r="N493" s="3"/>
      <c r="O493" s="3"/>
      <c r="P493" s="3"/>
      <c r="Q493" s="3"/>
      <c r="R493" s="18"/>
      <c r="S493" s="3"/>
      <c r="V493" s="17"/>
      <c r="X493" s="154" t="s">
        <v>9</v>
      </c>
      <c r="Y493" s="155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>
        <v>45030</v>
      </c>
      <c r="F494" s="3" t="s">
        <v>138</v>
      </c>
      <c r="G494" s="3" t="s">
        <v>141</v>
      </c>
      <c r="H494" s="5">
        <v>170</v>
      </c>
      <c r="I494" t="s">
        <v>146</v>
      </c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88.629999999999654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3346.01</v>
      </c>
      <c r="E495" s="4">
        <v>45036</v>
      </c>
      <c r="F495" s="3" t="s">
        <v>138</v>
      </c>
      <c r="G495" s="3" t="s">
        <v>89</v>
      </c>
      <c r="H495" s="5">
        <v>170</v>
      </c>
      <c r="I495" t="s">
        <v>146</v>
      </c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>
        <v>45055</v>
      </c>
      <c r="F496" s="3" t="s">
        <v>288</v>
      </c>
      <c r="G496" s="3" t="s">
        <v>599</v>
      </c>
      <c r="H496" s="5">
        <v>160</v>
      </c>
      <c r="I496" t="s">
        <v>146</v>
      </c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>
        <v>30</v>
      </c>
      <c r="E497" s="4">
        <v>45050</v>
      </c>
      <c r="F497" s="3" t="s">
        <v>332</v>
      </c>
      <c r="G497" s="3" t="s">
        <v>504</v>
      </c>
      <c r="H497" s="5">
        <v>330</v>
      </c>
      <c r="I497" t="s">
        <v>380</v>
      </c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>
        <v>45054</v>
      </c>
      <c r="F498" s="3" t="s">
        <v>332</v>
      </c>
      <c r="G498" s="3" t="s">
        <v>106</v>
      </c>
      <c r="H498" s="5">
        <v>285</v>
      </c>
      <c r="I498" t="s">
        <v>380</v>
      </c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>
        <v>45061</v>
      </c>
      <c r="F499" s="3" t="s">
        <v>954</v>
      </c>
      <c r="G499" s="3" t="s">
        <v>106</v>
      </c>
      <c r="H499" s="5">
        <v>325</v>
      </c>
      <c r="I499" t="s">
        <v>380</v>
      </c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>
        <v>45063</v>
      </c>
      <c r="F500" s="3" t="s">
        <v>332</v>
      </c>
      <c r="G500" s="3" t="s">
        <v>334</v>
      </c>
      <c r="H500" s="5">
        <v>315</v>
      </c>
      <c r="I500" t="s">
        <v>380</v>
      </c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931</v>
      </c>
      <c r="C501" s="10">
        <v>18.2</v>
      </c>
      <c r="E501" s="25">
        <v>45074</v>
      </c>
      <c r="F501" s="3" t="s">
        <v>332</v>
      </c>
      <c r="G501" s="3" t="s">
        <v>958</v>
      </c>
      <c r="H501" s="5">
        <v>285</v>
      </c>
      <c r="I501" t="s">
        <v>136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6" t="s">
        <v>7</v>
      </c>
      <c r="AB501" s="157"/>
      <c r="AC501" s="158"/>
      <c r="AD501" s="5">
        <f>SUM(AD487:AD500)</f>
        <v>160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52">
        <v>45075</v>
      </c>
      <c r="F502" s="151" t="s">
        <v>332</v>
      </c>
      <c r="G502" s="151" t="s">
        <v>504</v>
      </c>
      <c r="H502" s="18">
        <v>330</v>
      </c>
      <c r="I502" t="s">
        <v>380</v>
      </c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 t="s">
        <v>964</v>
      </c>
      <c r="C503" s="10">
        <v>48.66</v>
      </c>
      <c r="E503" s="25"/>
      <c r="F503" s="3"/>
      <c r="G503" s="3"/>
      <c r="H503" s="18"/>
      <c r="N503" s="156" t="s">
        <v>7</v>
      </c>
      <c r="O503" s="157"/>
      <c r="P503" s="157"/>
      <c r="Q503" s="158"/>
      <c r="R503" s="18">
        <f>SUM(R487:R502)</f>
        <v>3346.01</v>
      </c>
      <c r="S503" s="3"/>
      <c r="V503" s="17"/>
      <c r="X503" s="12"/>
      <c r="Y503" s="10"/>
      <c r="AJ503" s="156" t="s">
        <v>7</v>
      </c>
      <c r="AK503" s="157"/>
      <c r="AL503" s="157"/>
      <c r="AM503" s="158"/>
      <c r="AN503" s="18">
        <f>SUM(AN487:AN502)</f>
        <v>0</v>
      </c>
      <c r="AO503" s="3"/>
    </row>
    <row r="504" spans="2:41">
      <c r="B504" s="12"/>
      <c r="C504" s="10"/>
      <c r="E504" s="3"/>
      <c r="F504" s="3"/>
      <c r="G504" s="3"/>
      <c r="H504" s="18"/>
      <c r="V504" s="17"/>
      <c r="X504" s="12"/>
      <c r="Y504" s="10"/>
    </row>
    <row r="505" spans="2:41">
      <c r="B505" s="12"/>
      <c r="C505" s="10"/>
      <c r="E505" s="3"/>
      <c r="F505" s="3"/>
      <c r="G505" s="3"/>
      <c r="H505" s="18"/>
      <c r="V505" s="17"/>
      <c r="X505" s="12"/>
      <c r="Y505" s="10"/>
    </row>
    <row r="506" spans="2:41">
      <c r="B506" s="12"/>
      <c r="C506" s="10"/>
      <c r="E506" s="53"/>
      <c r="F506" s="3"/>
      <c r="G506" s="3"/>
      <c r="H506" s="3"/>
      <c r="V506" s="17"/>
      <c r="X506" s="12"/>
      <c r="Y506" s="10"/>
      <c r="AA506" s="14"/>
    </row>
    <row r="507" spans="2:41">
      <c r="B507" s="12"/>
      <c r="C507" s="10"/>
      <c r="E507" s="3"/>
      <c r="F507" s="3"/>
      <c r="G507" s="3"/>
      <c r="H507" s="18">
        <f>SUM(H487:H506)</f>
        <v>3930</v>
      </c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5" t="s">
        <v>18</v>
      </c>
      <c r="C509" s="16">
        <f>SUM(C494:C508)</f>
        <v>4018.6299999999997</v>
      </c>
      <c r="D509" t="s">
        <v>22</v>
      </c>
      <c r="E509" t="s">
        <v>21</v>
      </c>
      <c r="V509" s="17"/>
      <c r="X509" s="15" t="s">
        <v>18</v>
      </c>
      <c r="Y509" s="16">
        <f>SUM(Y494:Y508)</f>
        <v>88.629999999999654</v>
      </c>
      <c r="Z509" t="s">
        <v>22</v>
      </c>
      <c r="AA509" t="s">
        <v>21</v>
      </c>
    </row>
    <row r="510" spans="2:41">
      <c r="E510" s="1" t="s">
        <v>19</v>
      </c>
      <c r="V510" s="17"/>
      <c r="AA510" s="1" t="s">
        <v>19</v>
      </c>
    </row>
    <row r="511" spans="2:41">
      <c r="V511" s="17"/>
    </row>
    <row r="512" spans="2:41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 ht="24" customHeight="1">
      <c r="V523" s="17"/>
    </row>
    <row r="524" spans="8:31" hidden="1">
      <c r="V524" s="17"/>
      <c r="AC524" s="159" t="s">
        <v>29</v>
      </c>
      <c r="AD524" s="159"/>
      <c r="AE524" s="159"/>
    </row>
    <row r="525" spans="8:31" ht="36" customHeight="1">
      <c r="H525" s="76" t="s">
        <v>28</v>
      </c>
      <c r="I525" s="76"/>
      <c r="J525" s="76"/>
      <c r="V525" s="17"/>
      <c r="AC525" s="159"/>
      <c r="AD525" s="159"/>
      <c r="AE525" s="159"/>
    </row>
    <row r="526" spans="8:31" ht="15" customHeight="1">
      <c r="H526" s="76"/>
      <c r="I526" s="76"/>
      <c r="J526" s="7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IF(X485="PAGADO",0,Y490)</f>
        <v>71.370000000000346</v>
      </c>
      <c r="E530" s="161" t="s">
        <v>20</v>
      </c>
      <c r="F530" s="161"/>
      <c r="G530" s="161"/>
      <c r="H530" s="161"/>
      <c r="V530" s="17"/>
      <c r="X530" s="23" t="s">
        <v>32</v>
      </c>
      <c r="Y530" s="20">
        <f>IF(B530="PAGADO",0,C535)</f>
        <v>71.370000000000346</v>
      </c>
      <c r="AA530" s="161" t="s">
        <v>20</v>
      </c>
      <c r="AB530" s="161"/>
      <c r="AC530" s="161"/>
      <c r="AD530" s="161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71.370000000000346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71.370000000000346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0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71.370000000000346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71.370000000000346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2" t="str">
        <f>IF(C535&lt;0,"NO PAGAR","COBRAR")</f>
        <v>COBRAR</v>
      </c>
      <c r="C536" s="162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2" t="str">
        <f>IF(Y535&lt;0,"NO PAGAR","COBRAR")</f>
        <v>COBRAR</v>
      </c>
      <c r="Y536" s="162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4" t="s">
        <v>9</v>
      </c>
      <c r="C537" s="155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4" t="s">
        <v>9</v>
      </c>
      <c r="Y537" s="155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 t="b">
        <f>IF(Y490&lt;=0,Y490*-1)</f>
        <v>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 FAVOR'</v>
      </c>
      <c r="Y538" s="10" t="b">
        <f>IF(C535&lt;=0,C535*-1)</f>
        <v>0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6" t="s">
        <v>7</v>
      </c>
      <c r="F546" s="157"/>
      <c r="G546" s="158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6" t="s">
        <v>7</v>
      </c>
      <c r="AB546" s="157"/>
      <c r="AC546" s="158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6" t="s">
        <v>7</v>
      </c>
      <c r="O548" s="157"/>
      <c r="P548" s="157"/>
      <c r="Q548" s="158"/>
      <c r="R548" s="18">
        <f>SUM(R532:R547)</f>
        <v>0</v>
      </c>
      <c r="S548" s="3"/>
      <c r="V548" s="17"/>
      <c r="X548" s="12"/>
      <c r="Y548" s="10"/>
      <c r="AJ548" s="156" t="s">
        <v>7</v>
      </c>
      <c r="AK548" s="157"/>
      <c r="AL548" s="157"/>
      <c r="AM548" s="158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0</v>
      </c>
      <c r="V557" s="17"/>
      <c r="X557" s="15" t="s">
        <v>18</v>
      </c>
      <c r="Y557" s="16">
        <f>SUM(Y538:Y556)</f>
        <v>0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I570" s="76"/>
      <c r="J570" s="76"/>
      <c r="V570" s="17"/>
      <c r="AA570" s="160" t="s">
        <v>31</v>
      </c>
      <c r="AB570" s="160"/>
      <c r="AC570" s="160"/>
    </row>
    <row r="571" spans="1:43" ht="15" customHeight="1">
      <c r="H571" s="76"/>
      <c r="I571" s="76"/>
      <c r="J571" s="76"/>
      <c r="V571" s="17"/>
      <c r="AA571" s="160"/>
      <c r="AB571" s="160"/>
      <c r="AC571" s="160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71.370000000000346</v>
      </c>
      <c r="E575" s="161" t="s">
        <v>20</v>
      </c>
      <c r="F575" s="161"/>
      <c r="G575" s="161"/>
      <c r="H575" s="161"/>
      <c r="V575" s="17"/>
      <c r="X575" s="23" t="s">
        <v>32</v>
      </c>
      <c r="Y575" s="20">
        <f>IF(B1375="PAGADO",0,C580)</f>
        <v>71.370000000000346</v>
      </c>
      <c r="AA575" s="161" t="s">
        <v>20</v>
      </c>
      <c r="AB575" s="161"/>
      <c r="AC575" s="161"/>
      <c r="AD575" s="161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71.370000000000346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71.370000000000346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71.370000000000346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71.370000000000346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3" t="str">
        <f>IF(Y580&lt;0,"NO PAGAR","COBRAR'")</f>
        <v>COBRAR'</v>
      </c>
      <c r="Y581" s="163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3" t="str">
        <f>IF(C580&lt;0,"NO PAGAR","COBRAR'")</f>
        <v>COBRAR'</v>
      </c>
      <c r="C582" s="163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4" t="s">
        <v>9</v>
      </c>
      <c r="C583" s="155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4" t="s">
        <v>9</v>
      </c>
      <c r="Y583" s="155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 FAVOR '</v>
      </c>
      <c r="C584" s="10" t="b">
        <f>IF(Y535&lt;=0,Y535*-1)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 FAVOR'</v>
      </c>
      <c r="Y584" s="10" t="b">
        <f>IF(C580&lt;=0,C580*-1)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6" t="s">
        <v>7</v>
      </c>
      <c r="F591" s="157"/>
      <c r="G591" s="158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6" t="s">
        <v>7</v>
      </c>
      <c r="AB591" s="157"/>
      <c r="AC591" s="158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6" t="s">
        <v>7</v>
      </c>
      <c r="O593" s="157"/>
      <c r="P593" s="157"/>
      <c r="Q593" s="158"/>
      <c r="R593" s="18">
        <f>SUM(R577:R592)</f>
        <v>0</v>
      </c>
      <c r="S593" s="3"/>
      <c r="V593" s="17"/>
      <c r="X593" s="12"/>
      <c r="Y593" s="10"/>
      <c r="AJ593" s="156" t="s">
        <v>7</v>
      </c>
      <c r="AK593" s="157"/>
      <c r="AL593" s="157"/>
      <c r="AM593" s="158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0</v>
      </c>
      <c r="D603" t="s">
        <v>22</v>
      </c>
      <c r="E603" t="s">
        <v>21</v>
      </c>
      <c r="V603" s="17"/>
      <c r="X603" s="15" t="s">
        <v>18</v>
      </c>
      <c r="Y603" s="16">
        <f>SUM(Y584:Y602)</f>
        <v>0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9" t="s">
        <v>29</v>
      </c>
      <c r="AD617" s="159"/>
      <c r="AE617" s="159"/>
    </row>
    <row r="618" spans="2:41" ht="15" customHeight="1">
      <c r="H618" s="76" t="s">
        <v>28</v>
      </c>
      <c r="I618" s="76"/>
      <c r="J618" s="76"/>
      <c r="V618" s="17"/>
      <c r="AC618" s="159"/>
      <c r="AD618" s="159"/>
      <c r="AE618" s="159"/>
    </row>
    <row r="619" spans="2:41" ht="15" customHeight="1">
      <c r="H619" s="76"/>
      <c r="I619" s="76"/>
      <c r="J619" s="7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71.370000000000346</v>
      </c>
      <c r="E623" s="161" t="s">
        <v>20</v>
      </c>
      <c r="F623" s="161"/>
      <c r="G623" s="161"/>
      <c r="H623" s="161"/>
      <c r="V623" s="17"/>
      <c r="X623" s="23" t="s">
        <v>32</v>
      </c>
      <c r="Y623" s="20">
        <f>IF(B623="PAGADO",0,C628)</f>
        <v>71.370000000000346</v>
      </c>
      <c r="AA623" s="161" t="s">
        <v>20</v>
      </c>
      <c r="AB623" s="161"/>
      <c r="AC623" s="161"/>
      <c r="AD623" s="161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71.370000000000346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71.370000000000346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71.370000000000346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71.370000000000346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2" t="str">
        <f>IF(C628&lt;0,"NO PAGAR","COBRAR")</f>
        <v>COBRAR</v>
      </c>
      <c r="C629" s="162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2" t="str">
        <f>IF(Y628&lt;0,"NO PAGAR","COBRAR")</f>
        <v>COBRAR</v>
      </c>
      <c r="Y629" s="162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4" t="s">
        <v>9</v>
      </c>
      <c r="C630" s="155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4" t="s">
        <v>9</v>
      </c>
      <c r="Y630" s="155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 t="b">
        <f>IF(Y575&lt;=0,Y575*-1)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 FAVOR'</v>
      </c>
      <c r="Y631" s="10" t="b">
        <f>IF(C628&lt;=0,C628*-1)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6" t="s">
        <v>7</v>
      </c>
      <c r="F639" s="157"/>
      <c r="G639" s="158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6" t="s">
        <v>7</v>
      </c>
      <c r="AB639" s="157"/>
      <c r="AC639" s="158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6" t="s">
        <v>7</v>
      </c>
      <c r="O641" s="157"/>
      <c r="P641" s="157"/>
      <c r="Q641" s="158"/>
      <c r="R641" s="18">
        <f>SUM(R625:R640)</f>
        <v>0</v>
      </c>
      <c r="S641" s="3"/>
      <c r="V641" s="17"/>
      <c r="X641" s="12"/>
      <c r="Y641" s="10"/>
      <c r="AJ641" s="156" t="s">
        <v>7</v>
      </c>
      <c r="AK641" s="157"/>
      <c r="AL641" s="157"/>
      <c r="AM641" s="158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0</v>
      </c>
      <c r="V650" s="17"/>
      <c r="X650" s="15" t="s">
        <v>18</v>
      </c>
      <c r="Y650" s="16">
        <f>SUM(Y631:Y649)</f>
        <v>0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I663" s="76"/>
      <c r="J663" s="76"/>
      <c r="V663" s="17"/>
      <c r="AA663" s="160" t="s">
        <v>31</v>
      </c>
      <c r="AB663" s="160"/>
      <c r="AC663" s="160"/>
    </row>
    <row r="664" spans="1:43" ht="15" customHeight="1">
      <c r="H664" s="76"/>
      <c r="I664" s="76"/>
      <c r="J664" s="76"/>
      <c r="V664" s="17"/>
      <c r="AA664" s="160"/>
      <c r="AB664" s="160"/>
      <c r="AC664" s="160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71.370000000000346</v>
      </c>
      <c r="E668" s="161" t="s">
        <v>20</v>
      </c>
      <c r="F668" s="161"/>
      <c r="G668" s="161"/>
      <c r="H668" s="161"/>
      <c r="V668" s="17"/>
      <c r="X668" s="23" t="s">
        <v>32</v>
      </c>
      <c r="Y668" s="20">
        <f>IF(B1468="PAGADO",0,C673)</f>
        <v>71.370000000000346</v>
      </c>
      <c r="AA668" s="161" t="s">
        <v>20</v>
      </c>
      <c r="AB668" s="161"/>
      <c r="AC668" s="161"/>
      <c r="AD668" s="161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71.370000000000346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71.370000000000346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71.370000000000346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71.370000000000346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3" t="str">
        <f>IF(Y673&lt;0,"NO PAGAR","COBRAR'")</f>
        <v>COBRAR'</v>
      </c>
      <c r="Y674" s="163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3" t="str">
        <f>IF(C673&lt;0,"NO PAGAR","COBRAR'")</f>
        <v>COBRAR'</v>
      </c>
      <c r="C675" s="163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4" t="s">
        <v>9</v>
      </c>
      <c r="C676" s="155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4" t="s">
        <v>9</v>
      </c>
      <c r="Y676" s="155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 FAVOR '</v>
      </c>
      <c r="C677" s="10" t="b">
        <f>IF(Y628&lt;=0,Y628*-1)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 FAVOR'</v>
      </c>
      <c r="Y677" s="10" t="b">
        <f>IF(C673&lt;=0,C673*-1)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6" t="s">
        <v>7</v>
      </c>
      <c r="F684" s="157"/>
      <c r="G684" s="158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6" t="s">
        <v>7</v>
      </c>
      <c r="AB684" s="157"/>
      <c r="AC684" s="158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6" t="s">
        <v>7</v>
      </c>
      <c r="O686" s="157"/>
      <c r="P686" s="157"/>
      <c r="Q686" s="158"/>
      <c r="R686" s="18">
        <f>SUM(R670:R685)</f>
        <v>0</v>
      </c>
      <c r="S686" s="3"/>
      <c r="V686" s="17"/>
      <c r="X686" s="12"/>
      <c r="Y686" s="10"/>
      <c r="AJ686" s="156" t="s">
        <v>7</v>
      </c>
      <c r="AK686" s="157"/>
      <c r="AL686" s="157"/>
      <c r="AM686" s="158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0</v>
      </c>
      <c r="D696" t="s">
        <v>22</v>
      </c>
      <c r="E696" t="s">
        <v>21</v>
      </c>
      <c r="V696" s="17"/>
      <c r="X696" s="15" t="s">
        <v>18</v>
      </c>
      <c r="Y696" s="16">
        <f>SUM(Y677:Y695)</f>
        <v>0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9" t="s">
        <v>29</v>
      </c>
      <c r="AD710" s="159"/>
      <c r="AE710" s="159"/>
    </row>
    <row r="711" spans="2:41" ht="15" customHeight="1">
      <c r="H711" s="76" t="s">
        <v>28</v>
      </c>
      <c r="I711" s="76"/>
      <c r="J711" s="76"/>
      <c r="V711" s="17"/>
      <c r="AC711" s="159"/>
      <c r="AD711" s="159"/>
      <c r="AE711" s="159"/>
    </row>
    <row r="712" spans="2:41" ht="15" customHeight="1">
      <c r="H712" s="76"/>
      <c r="I712" s="76"/>
      <c r="J712" s="7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71.370000000000346</v>
      </c>
      <c r="E716" s="161" t="s">
        <v>20</v>
      </c>
      <c r="F716" s="161"/>
      <c r="G716" s="161"/>
      <c r="H716" s="161"/>
      <c r="V716" s="17"/>
      <c r="X716" s="23" t="s">
        <v>32</v>
      </c>
      <c r="Y716" s="20">
        <f>IF(B716="PAGADO",0,C721)</f>
        <v>71.370000000000346</v>
      </c>
      <c r="AA716" s="161" t="s">
        <v>20</v>
      </c>
      <c r="AB716" s="161"/>
      <c r="AC716" s="161"/>
      <c r="AD716" s="161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71.370000000000346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71.370000000000346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71.370000000000346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71.370000000000346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2" t="str">
        <f>IF(C721&lt;0,"NO PAGAR","COBRAR")</f>
        <v>COBRAR</v>
      </c>
      <c r="C722" s="162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2" t="str">
        <f>IF(Y721&lt;0,"NO PAGAR","COBRAR")</f>
        <v>COBRAR</v>
      </c>
      <c r="Y722" s="162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4" t="s">
        <v>9</v>
      </c>
      <c r="C723" s="155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4" t="s">
        <v>9</v>
      </c>
      <c r="Y723" s="155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 t="b">
        <f>IF(Y668&lt;=0,Y668*-1)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 FAVOR'</v>
      </c>
      <c r="Y724" s="10" t="b">
        <f>IF(C721&lt;=0,C721*-1)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6" t="s">
        <v>7</v>
      </c>
      <c r="F732" s="157"/>
      <c r="G732" s="158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6" t="s">
        <v>7</v>
      </c>
      <c r="AB732" s="157"/>
      <c r="AC732" s="158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6" t="s">
        <v>7</v>
      </c>
      <c r="O734" s="157"/>
      <c r="P734" s="157"/>
      <c r="Q734" s="158"/>
      <c r="R734" s="18">
        <f>SUM(R718:R733)</f>
        <v>0</v>
      </c>
      <c r="S734" s="3"/>
      <c r="V734" s="17"/>
      <c r="X734" s="12"/>
      <c r="Y734" s="10"/>
      <c r="AJ734" s="156" t="s">
        <v>7</v>
      </c>
      <c r="AK734" s="157"/>
      <c r="AL734" s="157"/>
      <c r="AM734" s="158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0</v>
      </c>
      <c r="V743" s="17"/>
      <c r="X743" s="15" t="s">
        <v>18</v>
      </c>
      <c r="Y743" s="16">
        <f>SUM(Y724:Y742)</f>
        <v>0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I756" s="76"/>
      <c r="J756" s="76"/>
      <c r="V756" s="17"/>
      <c r="AA756" s="160" t="s">
        <v>31</v>
      </c>
      <c r="AB756" s="160"/>
      <c r="AC756" s="160"/>
    </row>
    <row r="757" spans="1:43" ht="15" customHeight="1">
      <c r="H757" s="76"/>
      <c r="I757" s="76"/>
      <c r="J757" s="76"/>
      <c r="V757" s="17"/>
      <c r="AA757" s="160"/>
      <c r="AB757" s="160"/>
      <c r="AC757" s="160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71.370000000000346</v>
      </c>
      <c r="E761" s="161" t="s">
        <v>20</v>
      </c>
      <c r="F761" s="161"/>
      <c r="G761" s="161"/>
      <c r="H761" s="161"/>
      <c r="V761" s="17"/>
      <c r="X761" s="23" t="s">
        <v>32</v>
      </c>
      <c r="Y761" s="20">
        <f>IF(B1561="PAGADO",0,C766)</f>
        <v>71.370000000000346</v>
      </c>
      <c r="AA761" s="161" t="s">
        <v>20</v>
      </c>
      <c r="AB761" s="161"/>
      <c r="AC761" s="161"/>
      <c r="AD761" s="161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71.370000000000346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71.370000000000346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71.370000000000346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71.370000000000346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3" t="str">
        <f>IF(Y766&lt;0,"NO PAGAR","COBRAR'")</f>
        <v>COBRAR'</v>
      </c>
      <c r="Y767" s="163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3" t="str">
        <f>IF(C766&lt;0,"NO PAGAR","COBRAR'")</f>
        <v>COBRAR'</v>
      </c>
      <c r="C768" s="163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4" t="s">
        <v>9</v>
      </c>
      <c r="C769" s="155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4" t="s">
        <v>9</v>
      </c>
      <c r="Y769" s="15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 FAVOR '</v>
      </c>
      <c r="C770" s="10" t="b">
        <f>IF(Y721&lt;=0,Y721*-1)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 FAVOR'</v>
      </c>
      <c r="Y770" s="10" t="b">
        <f>IF(C766&lt;=0,C766*-1)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6" t="s">
        <v>7</v>
      </c>
      <c r="F777" s="157"/>
      <c r="G777" s="158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6" t="s">
        <v>7</v>
      </c>
      <c r="AB777" s="157"/>
      <c r="AC777" s="158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6" t="s">
        <v>7</v>
      </c>
      <c r="O779" s="157"/>
      <c r="P779" s="157"/>
      <c r="Q779" s="158"/>
      <c r="R779" s="18">
        <f>SUM(R763:R778)</f>
        <v>0</v>
      </c>
      <c r="S779" s="3"/>
      <c r="V779" s="17"/>
      <c r="X779" s="12"/>
      <c r="Y779" s="10"/>
      <c r="AJ779" s="156" t="s">
        <v>7</v>
      </c>
      <c r="AK779" s="157"/>
      <c r="AL779" s="157"/>
      <c r="AM779" s="158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0</v>
      </c>
      <c r="D789" t="s">
        <v>22</v>
      </c>
      <c r="E789" t="s">
        <v>21</v>
      </c>
      <c r="V789" s="17"/>
      <c r="X789" s="15" t="s">
        <v>18</v>
      </c>
      <c r="Y789" s="16">
        <f>SUM(Y770:Y788)</f>
        <v>0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9" t="s">
        <v>29</v>
      </c>
      <c r="AD803" s="159"/>
      <c r="AE803" s="159"/>
    </row>
    <row r="804" spans="2:41" ht="15" customHeight="1">
      <c r="H804" s="76" t="s">
        <v>28</v>
      </c>
      <c r="I804" s="76"/>
      <c r="J804" s="76"/>
      <c r="V804" s="17"/>
      <c r="AC804" s="159"/>
      <c r="AD804" s="159"/>
      <c r="AE804" s="159"/>
    </row>
    <row r="805" spans="2:41" ht="15" customHeight="1">
      <c r="H805" s="76"/>
      <c r="I805" s="76"/>
      <c r="J805" s="7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71.370000000000346</v>
      </c>
      <c r="E809" s="161" t="s">
        <v>20</v>
      </c>
      <c r="F809" s="161"/>
      <c r="G809" s="161"/>
      <c r="H809" s="161"/>
      <c r="V809" s="17"/>
      <c r="X809" s="23" t="s">
        <v>32</v>
      </c>
      <c r="Y809" s="20">
        <f>IF(B809="PAGADO",0,C814)</f>
        <v>71.370000000000346</v>
      </c>
      <c r="AA809" s="161" t="s">
        <v>20</v>
      </c>
      <c r="AB809" s="161"/>
      <c r="AC809" s="161"/>
      <c r="AD809" s="161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71.370000000000346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71.370000000000346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71.370000000000346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71.370000000000346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2" t="str">
        <f>IF(C814&lt;0,"NO PAGAR","COBRAR")</f>
        <v>COBRAR</v>
      </c>
      <c r="C815" s="162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2" t="str">
        <f>IF(Y814&lt;0,"NO PAGAR","COBRAR")</f>
        <v>COBRAR</v>
      </c>
      <c r="Y815" s="162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4" t="s">
        <v>9</v>
      </c>
      <c r="C816" s="155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4" t="s">
        <v>9</v>
      </c>
      <c r="Y816" s="155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 t="b">
        <f>IF(Y761&lt;=0,Y761*-1)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6" t="s">
        <v>7</v>
      </c>
      <c r="F825" s="157"/>
      <c r="G825" s="158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6" t="s">
        <v>7</v>
      </c>
      <c r="AB825" s="157"/>
      <c r="AC825" s="158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6" t="s">
        <v>7</v>
      </c>
      <c r="O827" s="157"/>
      <c r="P827" s="157"/>
      <c r="Q827" s="158"/>
      <c r="R827" s="18">
        <f>SUM(R811:R826)</f>
        <v>0</v>
      </c>
      <c r="S827" s="3"/>
      <c r="V827" s="17"/>
      <c r="X827" s="12"/>
      <c r="Y827" s="10"/>
      <c r="AJ827" s="156" t="s">
        <v>7</v>
      </c>
      <c r="AK827" s="157"/>
      <c r="AL827" s="157"/>
      <c r="AM827" s="158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I849" s="76"/>
      <c r="J849" s="76"/>
      <c r="V849" s="17"/>
      <c r="AA849" s="160" t="s">
        <v>31</v>
      </c>
      <c r="AB849" s="160"/>
      <c r="AC849" s="160"/>
    </row>
    <row r="850" spans="2:41" ht="15" customHeight="1">
      <c r="H850" s="76"/>
      <c r="I850" s="76"/>
      <c r="J850" s="76"/>
      <c r="V850" s="17"/>
      <c r="AA850" s="160"/>
      <c r="AB850" s="160"/>
      <c r="AC850" s="160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71.370000000000346</v>
      </c>
      <c r="E854" s="161" t="s">
        <v>20</v>
      </c>
      <c r="F854" s="161"/>
      <c r="G854" s="161"/>
      <c r="H854" s="161"/>
      <c r="V854" s="17"/>
      <c r="X854" s="23" t="s">
        <v>32</v>
      </c>
      <c r="Y854" s="20">
        <f>IF(B1654="PAGADO",0,C859)</f>
        <v>71.370000000000346</v>
      </c>
      <c r="AA854" s="161" t="s">
        <v>20</v>
      </c>
      <c r="AB854" s="161"/>
      <c r="AC854" s="161"/>
      <c r="AD854" s="161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71.370000000000346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71.370000000000346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71.370000000000346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71.370000000000346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3" t="str">
        <f>IF(Y859&lt;0,"NO PAGAR","COBRAR'")</f>
        <v>COBRAR'</v>
      </c>
      <c r="Y860" s="163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3" t="str">
        <f>IF(C859&lt;0,"NO PAGAR","COBRAR'")</f>
        <v>COBRAR'</v>
      </c>
      <c r="C861" s="163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4" t="s">
        <v>9</v>
      </c>
      <c r="C862" s="155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4" t="s">
        <v>9</v>
      </c>
      <c r="Y862" s="155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6" t="s">
        <v>7</v>
      </c>
      <c r="F870" s="157"/>
      <c r="G870" s="158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6" t="s">
        <v>7</v>
      </c>
      <c r="AB870" s="157"/>
      <c r="AC870" s="158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6" t="s">
        <v>7</v>
      </c>
      <c r="O872" s="157"/>
      <c r="P872" s="157"/>
      <c r="Q872" s="158"/>
      <c r="R872" s="18">
        <f>SUM(R856:R871)</f>
        <v>0</v>
      </c>
      <c r="S872" s="3"/>
      <c r="V872" s="17"/>
      <c r="X872" s="12"/>
      <c r="Y872" s="10"/>
      <c r="AJ872" s="156" t="s">
        <v>7</v>
      </c>
      <c r="AK872" s="157"/>
      <c r="AL872" s="157"/>
      <c r="AM872" s="158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9" t="s">
        <v>29</v>
      </c>
      <c r="AD897" s="159"/>
      <c r="AE897" s="159"/>
    </row>
    <row r="898" spans="2:41" ht="15" customHeight="1">
      <c r="H898" s="76" t="s">
        <v>28</v>
      </c>
      <c r="I898" s="76"/>
      <c r="J898" s="76"/>
      <c r="V898" s="17"/>
      <c r="AC898" s="159"/>
      <c r="AD898" s="159"/>
      <c r="AE898" s="159"/>
    </row>
    <row r="899" spans="2:41" ht="15" customHeight="1">
      <c r="H899" s="76"/>
      <c r="I899" s="76"/>
      <c r="J899" s="7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71.370000000000346</v>
      </c>
      <c r="E903" s="161" t="s">
        <v>20</v>
      </c>
      <c r="F903" s="161"/>
      <c r="G903" s="161"/>
      <c r="H903" s="161"/>
      <c r="V903" s="17"/>
      <c r="X903" s="23" t="s">
        <v>32</v>
      </c>
      <c r="Y903" s="20">
        <f>IF(B903="PAGADO",0,C908)</f>
        <v>71.370000000000346</v>
      </c>
      <c r="AA903" s="161" t="s">
        <v>20</v>
      </c>
      <c r="AB903" s="161"/>
      <c r="AC903" s="161"/>
      <c r="AD903" s="161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71.370000000000346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71.370000000000346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71.370000000000346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71.370000000000346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2" t="str">
        <f>IF(C908&lt;0,"NO PAGAR","COBRAR")</f>
        <v>COBRAR</v>
      </c>
      <c r="C909" s="162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2" t="str">
        <f>IF(Y908&lt;0,"NO PAGAR","COBRAR")</f>
        <v>COBRAR</v>
      </c>
      <c r="Y909" s="162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4" t="s">
        <v>9</v>
      </c>
      <c r="C910" s="155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4" t="s">
        <v>9</v>
      </c>
      <c r="Y910" s="155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6" t="s">
        <v>7</v>
      </c>
      <c r="F919" s="157"/>
      <c r="G919" s="158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6" t="s">
        <v>7</v>
      </c>
      <c r="AB919" s="157"/>
      <c r="AC919" s="158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6" t="s">
        <v>7</v>
      </c>
      <c r="O921" s="157"/>
      <c r="P921" s="157"/>
      <c r="Q921" s="158"/>
      <c r="R921" s="18">
        <f>SUM(R905:R920)</f>
        <v>0</v>
      </c>
      <c r="S921" s="3"/>
      <c r="V921" s="17"/>
      <c r="X921" s="12"/>
      <c r="Y921" s="10"/>
      <c r="AJ921" s="156" t="s">
        <v>7</v>
      </c>
      <c r="AK921" s="157"/>
      <c r="AL921" s="157"/>
      <c r="AM921" s="158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I943" s="76"/>
      <c r="J943" s="76"/>
      <c r="V943" s="17"/>
      <c r="AA943" s="160" t="s">
        <v>31</v>
      </c>
      <c r="AB943" s="160"/>
      <c r="AC943" s="160"/>
    </row>
    <row r="944" spans="1:43" ht="15" customHeight="1">
      <c r="H944" s="76"/>
      <c r="I944" s="76"/>
      <c r="J944" s="76"/>
      <c r="V944" s="17"/>
      <c r="AA944" s="160"/>
      <c r="AB944" s="160"/>
      <c r="AC944" s="160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71.370000000000346</v>
      </c>
      <c r="E948" s="161" t="s">
        <v>20</v>
      </c>
      <c r="F948" s="161"/>
      <c r="G948" s="161"/>
      <c r="H948" s="161"/>
      <c r="V948" s="17"/>
      <c r="X948" s="23" t="s">
        <v>32</v>
      </c>
      <c r="Y948" s="20">
        <f>IF(B1748="PAGADO",0,C953)</f>
        <v>71.370000000000346</v>
      </c>
      <c r="AA948" s="161" t="s">
        <v>20</v>
      </c>
      <c r="AB948" s="161"/>
      <c r="AC948" s="161"/>
      <c r="AD948" s="161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71.370000000000346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71.370000000000346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71.370000000000346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71.370000000000346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3" t="str">
        <f>IF(Y953&lt;0,"NO PAGAR","COBRAR'")</f>
        <v>COBRAR'</v>
      </c>
      <c r="Y954" s="163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3" t="str">
        <f>IF(C953&lt;0,"NO PAGAR","COBRAR'")</f>
        <v>COBRAR'</v>
      </c>
      <c r="C955" s="163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4" t="s">
        <v>9</v>
      </c>
      <c r="C956" s="155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4" t="s">
        <v>9</v>
      </c>
      <c r="Y956" s="155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6" t="s">
        <v>7</v>
      </c>
      <c r="F964" s="157"/>
      <c r="G964" s="158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6" t="s">
        <v>7</v>
      </c>
      <c r="AB964" s="157"/>
      <c r="AC964" s="158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6" t="s">
        <v>7</v>
      </c>
      <c r="O966" s="157"/>
      <c r="P966" s="157"/>
      <c r="Q966" s="158"/>
      <c r="R966" s="18">
        <f>SUM(R950:R965)</f>
        <v>0</v>
      </c>
      <c r="S966" s="3"/>
      <c r="V966" s="17"/>
      <c r="X966" s="12"/>
      <c r="Y966" s="10"/>
      <c r="AJ966" s="156" t="s">
        <v>7</v>
      </c>
      <c r="AK966" s="157"/>
      <c r="AL966" s="157"/>
      <c r="AM966" s="158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9" t="s">
        <v>29</v>
      </c>
      <c r="AD990" s="159"/>
      <c r="AE990" s="159"/>
    </row>
    <row r="991" spans="5:31" ht="15" customHeight="1">
      <c r="H991" s="76" t="s">
        <v>28</v>
      </c>
      <c r="I991" s="76"/>
      <c r="J991" s="76"/>
      <c r="V991" s="17"/>
      <c r="AC991" s="159"/>
      <c r="AD991" s="159"/>
      <c r="AE991" s="159"/>
    </row>
    <row r="992" spans="5:31" ht="15" customHeight="1">
      <c r="H992" s="76"/>
      <c r="I992" s="76"/>
      <c r="J992" s="7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71.370000000000346</v>
      </c>
      <c r="E996" s="161" t="s">
        <v>20</v>
      </c>
      <c r="F996" s="161"/>
      <c r="G996" s="161"/>
      <c r="H996" s="161"/>
      <c r="V996" s="17"/>
      <c r="X996" s="23" t="s">
        <v>32</v>
      </c>
      <c r="Y996" s="20">
        <f>IF(B996="PAGADO",0,C1001)</f>
        <v>71.370000000000346</v>
      </c>
      <c r="AA996" s="161" t="s">
        <v>20</v>
      </c>
      <c r="AB996" s="161"/>
      <c r="AC996" s="161"/>
      <c r="AD996" s="161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71.370000000000346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71.370000000000346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71.370000000000346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71.370000000000346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2" t="str">
        <f>IF(C1001&lt;0,"NO PAGAR","COBRAR")</f>
        <v>COBRAR</v>
      </c>
      <c r="C1002" s="162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2" t="str">
        <f>IF(Y1001&lt;0,"NO PAGAR","COBRAR")</f>
        <v>COBRAR</v>
      </c>
      <c r="Y1002" s="162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4" t="s">
        <v>9</v>
      </c>
      <c r="C1003" s="155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4" t="s">
        <v>9</v>
      </c>
      <c r="Y1003" s="155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6" t="s">
        <v>7</v>
      </c>
      <c r="F1012" s="157"/>
      <c r="G1012" s="158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6" t="s">
        <v>7</v>
      </c>
      <c r="AB1012" s="157"/>
      <c r="AC1012" s="158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6" t="s">
        <v>7</v>
      </c>
      <c r="O1014" s="157"/>
      <c r="P1014" s="157"/>
      <c r="Q1014" s="158"/>
      <c r="R1014" s="18">
        <f>SUM(R998:R1013)</f>
        <v>0</v>
      </c>
      <c r="S1014" s="3"/>
      <c r="V1014" s="17"/>
      <c r="X1014" s="12"/>
      <c r="Y1014" s="10"/>
      <c r="AJ1014" s="156" t="s">
        <v>7</v>
      </c>
      <c r="AK1014" s="157"/>
      <c r="AL1014" s="157"/>
      <c r="AM1014" s="158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I1036" s="76"/>
      <c r="J1036" s="76"/>
      <c r="V1036" s="17"/>
      <c r="AA1036" s="160" t="s">
        <v>31</v>
      </c>
      <c r="AB1036" s="160"/>
      <c r="AC1036" s="160"/>
    </row>
    <row r="1037" spans="1:43" ht="15" customHeight="1">
      <c r="H1037" s="76"/>
      <c r="I1037" s="76"/>
      <c r="J1037" s="76"/>
      <c r="V1037" s="17"/>
      <c r="AA1037" s="160"/>
      <c r="AB1037" s="160"/>
      <c r="AC1037" s="160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71.370000000000346</v>
      </c>
      <c r="E1041" s="161" t="s">
        <v>20</v>
      </c>
      <c r="F1041" s="161"/>
      <c r="G1041" s="161"/>
      <c r="H1041" s="161"/>
      <c r="V1041" s="17"/>
      <c r="X1041" s="23" t="s">
        <v>32</v>
      </c>
      <c r="Y1041" s="20">
        <f>IF(B1841="PAGADO",0,C1046)</f>
        <v>71.370000000000346</v>
      </c>
      <c r="AA1041" s="161" t="s">
        <v>20</v>
      </c>
      <c r="AB1041" s="161"/>
      <c r="AC1041" s="161"/>
      <c r="AD1041" s="161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71.370000000000346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71.370000000000346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71.370000000000346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71.370000000000346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3" t="str">
        <f>IF(Y1046&lt;0,"NO PAGAR","COBRAR'")</f>
        <v>COBRAR'</v>
      </c>
      <c r="Y1047" s="163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3" t="str">
        <f>IF(C1046&lt;0,"NO PAGAR","COBRAR'")</f>
        <v>COBRAR'</v>
      </c>
      <c r="C1048" s="163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4" t="s">
        <v>9</v>
      </c>
      <c r="C1049" s="155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4" t="s">
        <v>9</v>
      </c>
      <c r="Y1049" s="155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6" t="s">
        <v>7</v>
      </c>
      <c r="F1057" s="157"/>
      <c r="G1057" s="158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6" t="s">
        <v>7</v>
      </c>
      <c r="AB1057" s="157"/>
      <c r="AC1057" s="158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6" t="s">
        <v>7</v>
      </c>
      <c r="O1059" s="157"/>
      <c r="P1059" s="157"/>
      <c r="Q1059" s="158"/>
      <c r="R1059" s="18">
        <f>SUM(R1043:R1058)</f>
        <v>0</v>
      </c>
      <c r="S1059" s="3"/>
      <c r="V1059" s="17"/>
      <c r="X1059" s="12"/>
      <c r="Y1059" s="10"/>
      <c r="AJ1059" s="156" t="s">
        <v>7</v>
      </c>
      <c r="AK1059" s="157"/>
      <c r="AL1059" s="157"/>
      <c r="AM1059" s="158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3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AA501:AC501"/>
    <mergeCell ref="N503:Q503"/>
    <mergeCell ref="AJ503:AM503"/>
    <mergeCell ref="AC524:AE526"/>
    <mergeCell ref="E485:H485"/>
    <mergeCell ref="AA485:AD485"/>
    <mergeCell ref="X491:Y491"/>
    <mergeCell ref="B492:C492"/>
    <mergeCell ref="B493:C493"/>
    <mergeCell ref="X493:Y493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2023-06-15T20:07:46Z</cp:lastPrinted>
  <dcterms:created xsi:type="dcterms:W3CDTF">2022-12-25T20:52:30Z</dcterms:created>
  <dcterms:modified xsi:type="dcterms:W3CDTF">2023-06-16T21:14:10Z</dcterms:modified>
</cp:coreProperties>
</file>