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73CC9A8-5D67-4CA0-AD17-0E03E31C4FEE}" xr6:coauthVersionLast="47" xr6:coauthVersionMax="47" xr10:uidLastSave="{00000000-0000-0000-0000-000000000000}"/>
  <bookViews>
    <workbookView xWindow="-120" yWindow="-120" windowWidth="20730" windowHeight="11040" tabRatio="565" firstSheet="7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12" i="2" l="1"/>
  <c r="C691" i="2" s="1"/>
  <c r="C693" i="2" s="1"/>
  <c r="C716" i="6"/>
  <c r="C710" i="5"/>
  <c r="C714" i="4"/>
  <c r="C675" i="13"/>
  <c r="C720" i="22"/>
  <c r="C740" i="3"/>
  <c r="C706" i="2"/>
  <c r="C736" i="1"/>
  <c r="R717" i="5"/>
  <c r="R745" i="3"/>
  <c r="R727" i="22"/>
  <c r="R685" i="13"/>
  <c r="R720" i="4"/>
  <c r="R726" i="6"/>
  <c r="R717" i="2"/>
  <c r="C679" i="9" l="1"/>
  <c r="C725" i="8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7" i="22" l="1"/>
  <c r="Y842" i="22" s="1"/>
  <c r="Y845" i="22" s="1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B849" i="22" l="1"/>
  <c r="X851" i="22"/>
  <c r="C891" i="22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92" i="22" l="1"/>
  <c r="C1011" i="22" s="1"/>
  <c r="C988" i="22" s="1"/>
  <c r="C989" i="22" s="1"/>
  <c r="X94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92" i="22" l="1"/>
  <c r="Y1011" i="22" s="1"/>
  <c r="Y988" i="22" s="1"/>
  <c r="C1029" i="22"/>
  <c r="C1032" i="22" s="1"/>
  <c r="X992" i="22"/>
  <c r="Y984" i="22"/>
  <c r="Y987" i="22" s="1"/>
  <c r="Y989" i="22" s="1"/>
  <c r="C1038" i="22" s="1"/>
  <c r="C1057" i="22" s="1"/>
  <c r="C1033" i="22" s="1"/>
  <c r="C1034" i="22" s="1"/>
  <c r="Y1038" i="22" s="1"/>
  <c r="Y1057" i="22" s="1"/>
  <c r="Y1033" i="22" s="1"/>
  <c r="B990" i="22"/>
  <c r="C518" i="19"/>
  <c r="C530" i="19" s="1"/>
  <c r="C513" i="19" s="1"/>
  <c r="C514" i="19" s="1"/>
  <c r="Y518" i="19" s="1"/>
  <c r="Y530" i="19" s="1"/>
  <c r="Y513" i="19" s="1"/>
  <c r="X470" i="19"/>
  <c r="Y390" i="16"/>
  <c r="X990" i="22" l="1"/>
  <c r="B1038" i="22"/>
  <c r="X1038" i="22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l="1"/>
  <c r="Y760" i="13" s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8" i="2" l="1"/>
  <c r="C717" i="2" s="1"/>
  <c r="C694" i="2" s="1"/>
  <c r="C690" i="2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C467" i="1"/>
  <c r="B468" i="1" s="1"/>
  <c r="C792" i="5"/>
  <c r="X795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6" i="2" l="1"/>
  <c r="X702" i="6"/>
  <c r="Y698" i="2"/>
  <c r="Y717" i="2" s="1"/>
  <c r="Y694" i="2" s="1"/>
  <c r="Y695" i="2" s="1"/>
  <c r="B744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98" i="6" s="1"/>
  <c r="C744" i="2"/>
  <c r="C763" i="2" s="1"/>
  <c r="C739" i="2" s="1"/>
  <c r="C740" i="2" s="1"/>
  <c r="Y744" i="2" s="1"/>
  <c r="Y763" i="2" s="1"/>
  <c r="Y739" i="2" s="1"/>
  <c r="X696" i="2"/>
  <c r="Y467" i="1"/>
  <c r="Y867" i="8"/>
  <c r="Y886" i="8" s="1"/>
  <c r="Y862" i="8" s="1"/>
  <c r="Y792" i="5"/>
  <c r="B841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X747" i="6" l="1"/>
  <c r="Y735" i="2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07" i="8"/>
  <c r="C910" i="8" s="1"/>
  <c r="C915" i="8"/>
  <c r="C934" i="8" s="1"/>
  <c r="C911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41" i="2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8" i="2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6" i="5"/>
  <c r="C929" i="5" s="1"/>
  <c r="Y881" i="5"/>
  <c r="Y884" i="5" s="1"/>
  <c r="B961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55" i="8"/>
  <c r="Y957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58" i="8"/>
  <c r="C1000" i="8"/>
  <c r="C1003" i="8" s="1"/>
  <c r="C1005" i="8" s="1"/>
  <c r="Y1008" i="8" s="1"/>
  <c r="Y1027" i="8" s="1"/>
  <c r="Y1004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8" i="2" l="1"/>
  <c r="B976" i="2"/>
  <c r="Y970" i="2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7" i="1" s="1"/>
  <c r="C724" i="1" s="1"/>
  <c r="X678" i="1"/>
  <c r="C725" i="1" l="1"/>
  <c r="Y728" i="1" s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 l="1"/>
  <c r="X726" i="1"/>
  <c r="Y765" i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l="1"/>
  <c r="X771" i="1"/>
  <c r="Y821" i="1"/>
  <c r="Y840" i="1" s="1"/>
  <c r="Y817" i="1" s="1"/>
  <c r="Y813" i="1"/>
  <c r="Y816" i="1" s="1"/>
  <c r="C858" i="1"/>
  <c r="C861" i="1" s="1"/>
  <c r="X821" i="1"/>
  <c r="B819" i="1"/>
  <c r="Y818" i="1" l="1"/>
  <c r="X819" i="1" s="1"/>
  <c r="C867" i="1" l="1"/>
  <c r="C886" i="1" s="1"/>
  <c r="C862" i="1" s="1"/>
  <c r="C863" i="1" s="1"/>
  <c r="Y867" i="1" s="1"/>
  <c r="Y886" i="1" s="1"/>
  <c r="Y862" i="1" s="1"/>
  <c r="B867" i="1"/>
  <c r="Y858" i="1" l="1"/>
  <c r="Y861" i="1" s="1"/>
  <c r="Y863" i="1" s="1"/>
  <c r="X867" i="1"/>
  <c r="B865" i="1"/>
  <c r="C915" i="1" l="1"/>
  <c r="C934" i="1" s="1"/>
  <c r="C911" i="1" s="1"/>
  <c r="C907" i="1"/>
  <c r="C910" i="1" s="1"/>
  <c r="C912" i="1" s="1"/>
  <c r="C952" i="1" s="1"/>
  <c r="C955" i="1" s="1"/>
  <c r="X864" i="1"/>
  <c r="B913" i="1" l="1"/>
  <c r="Y915" i="1"/>
  <c r="Y934" i="1" s="1"/>
  <c r="Y911" i="1" s="1"/>
  <c r="X915" i="1"/>
  <c r="Y907" i="1"/>
  <c r="Y910" i="1" s="1"/>
  <c r="Y912" i="1" s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C286" i="3"/>
  <c r="C289" i="3" s="1"/>
  <c r="C291" i="3" s="1"/>
  <c r="X294" i="3" s="1"/>
  <c r="X245" i="3"/>
  <c r="Y1005" i="1" l="1"/>
  <c r="X1006" i="1" s="1"/>
  <c r="B292" i="3"/>
  <c r="Y294" i="3"/>
  <c r="Y313" i="3" s="1"/>
  <c r="Y290" i="3" s="1"/>
  <c r="Y286" i="3"/>
  <c r="Y289" i="3" s="1"/>
  <c r="C1054" i="1" l="1"/>
  <c r="C1073" i="1" s="1"/>
  <c r="C1049" i="1" s="1"/>
  <c r="C1050" i="1" s="1"/>
  <c r="B1052" i="1" s="1"/>
  <c r="B1054" i="1"/>
  <c r="Y291" i="3"/>
  <c r="C331" i="3" s="1"/>
  <c r="C334" i="3" s="1"/>
  <c r="Y1045" i="1" l="1"/>
  <c r="Y1048" i="1" s="1"/>
  <c r="X1054" i="1"/>
  <c r="Y1054" i="1"/>
  <c r="Y1073" i="1" s="1"/>
  <c r="Y1049" i="1" s="1"/>
  <c r="Y1050" i="1" s="1"/>
  <c r="X1051" i="1" s="1"/>
  <c r="X292" i="3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l="1"/>
  <c r="B730" i="3" s="1"/>
  <c r="Y724" i="3"/>
  <c r="Y727" i="3" s="1"/>
  <c r="X732" i="3"/>
  <c r="Y732" i="3"/>
  <c r="Y751" i="3" s="1"/>
  <c r="Y728" i="3" s="1"/>
  <c r="C769" i="3"/>
  <c r="C772" i="3" s="1"/>
  <c r="Y729" i="3" l="1"/>
  <c r="B778" i="3" s="1"/>
  <c r="C778" i="3"/>
  <c r="C797" i="3" s="1"/>
  <c r="C773" i="3" s="1"/>
  <c r="C774" i="3" s="1"/>
  <c r="Y769" i="3" s="1"/>
  <c r="X730" i="3" l="1"/>
  <c r="Y778" i="3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 l="1"/>
  <c r="Y893" i="4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82" i="9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<sst xmlns="http://schemas.openxmlformats.org/spreadsheetml/2006/main" count="27670" uniqueCount="1359">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</sst>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9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716" zoomScale="89" zoomScaleNormal="89" workbookViewId="0">
      <selection activeCell="D733" sqref="D73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IF(B1090="PAGADO",0,C333)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6" t="s">
        <v>29</v>
      </c>
      <c r="AD373" s="206"/>
      <c r="AE373" s="206"/>
    </row>
    <row r="374" spans="2:41">
      <c r="V374" s="17"/>
      <c r="AA374" s="106"/>
      <c r="AB374" s="106"/>
      <c r="AC374" s="206"/>
      <c r="AD374" s="206"/>
      <c r="AE374" s="206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6"/>
      <c r="AD375" s="206"/>
      <c r="AE375" s="206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3" t="s">
        <v>957</v>
      </c>
      <c r="F524" s="204"/>
      <c r="G524" s="20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1115.3899999999999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-1115.3899999999999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0</v>
      </c>
      <c r="AO738" s="3"/>
    </row>
    <row r="739" spans="2:41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3572.71</v>
      </c>
      <c r="V747" s="17"/>
      <c r="X747" s="15" t="s">
        <v>18</v>
      </c>
      <c r="Y747" s="16">
        <f>SUM(Y728:Y746)</f>
        <v>1115.3899999999999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5" t="s">
        <v>30</v>
      </c>
      <c r="H760" s="195"/>
      <c r="I760" s="195"/>
      <c r="J760" s="76"/>
      <c r="V760" s="17"/>
      <c r="AA760" s="195" t="s">
        <v>31</v>
      </c>
      <c r="AB760" s="195"/>
      <c r="AC760" s="195"/>
    </row>
    <row r="761" spans="1:43" ht="15" customHeight="1">
      <c r="H761" s="76"/>
      <c r="I761" s="76"/>
      <c r="J761" s="76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-1115.3899999999999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-1115.3899999999999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1238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1115.3899999999999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1315.3899999999999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-1115.3899999999999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-1315.3899999999999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1115.3899999999999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1115.3899999999999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1115.3899999999999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1315.3899999999999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 ht="15" customHeight="1">
      <c r="H808" s="76" t="s">
        <v>28</v>
      </c>
      <c r="I808" s="76"/>
      <c r="J808" s="76"/>
      <c r="V808" s="17"/>
      <c r="AC808" s="198"/>
      <c r="AD808" s="198"/>
      <c r="AE808" s="198"/>
    </row>
    <row r="809" spans="2:41" ht="15" customHeight="1">
      <c r="H809" s="76"/>
      <c r="I809" s="76"/>
      <c r="J809" s="76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-1315.3899999999999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-1115.3899999999999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1115.3899999999999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1115.3899999999999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-1115.3899999999999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-1115.3899999999999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1115.3899999999999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1115.3899999999999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1115.3899999999999</v>
      </c>
      <c r="V840" s="17"/>
      <c r="X840" s="15" t="s">
        <v>18</v>
      </c>
      <c r="Y840" s="16">
        <f>SUM(Y821:Y839)</f>
        <v>1115.3899999999999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5" t="s">
        <v>31</v>
      </c>
      <c r="AB853" s="195"/>
      <c r="AC853" s="195"/>
    </row>
    <row r="854" spans="1:43" ht="15" customHeight="1">
      <c r="H854" s="76"/>
      <c r="I854" s="76"/>
      <c r="J854" s="76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-1115.3899999999999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-1115.3899999999999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1115.3899999999999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1115.3899999999999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-1115.3899999999999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-1115.3899999999999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1115.3899999999999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1115.3899999999999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1115.3899999999999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1115.3899999999999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 ht="15" customHeight="1">
      <c r="H902" s="76" t="s">
        <v>28</v>
      </c>
      <c r="I902" s="76"/>
      <c r="J902" s="76"/>
      <c r="V902" s="17"/>
      <c r="AC902" s="198"/>
      <c r="AD902" s="198"/>
      <c r="AE902" s="198"/>
    </row>
    <row r="903" spans="2:41" ht="15" customHeight="1">
      <c r="H903" s="76"/>
      <c r="I903" s="76"/>
      <c r="J903" s="76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-1115.3899999999999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-1115.3899999999999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1115.3899999999999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1115.3899999999999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-1115.3899999999999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-1115.3899999999999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1115.3899999999999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1115.3899999999999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1115.3899999999999</v>
      </c>
      <c r="V934" s="17"/>
      <c r="X934" s="15" t="s">
        <v>18</v>
      </c>
      <c r="Y934" s="16">
        <f>SUM(Y915:Y933)</f>
        <v>1115.3899999999999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5" t="s">
        <v>31</v>
      </c>
      <c r="AB947" s="195"/>
      <c r="AC947" s="195"/>
    </row>
    <row r="948" spans="1:43" ht="15" customHeight="1">
      <c r="H948" s="76"/>
      <c r="I948" s="76"/>
      <c r="J948" s="76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-1115.3899999999999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-1115.3899999999999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1115.3899999999999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1115.3899999999999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-1115.3899999999999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-1115.3899999999999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1115.3899999999999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1115.3899999999999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1115.3899999999999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1115.3899999999999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 ht="15" customHeight="1">
      <c r="H995" s="76" t="s">
        <v>28</v>
      </c>
      <c r="I995" s="76"/>
      <c r="J995" s="76"/>
      <c r="V995" s="17"/>
      <c r="AC995" s="198"/>
      <c r="AD995" s="198"/>
      <c r="AE995" s="198"/>
    </row>
    <row r="996" spans="2:41" ht="15" customHeight="1">
      <c r="H996" s="76"/>
      <c r="I996" s="76"/>
      <c r="J996" s="76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-1115.3899999999999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-1115.3899999999999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1115.3899999999999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1115.3899999999999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-1115.3899999999999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-1115.3899999999999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1115.3899999999999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1115.3899999999999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1115.3899999999999</v>
      </c>
      <c r="V1027" s="17"/>
      <c r="X1027" s="15" t="s">
        <v>18</v>
      </c>
      <c r="Y1027" s="16">
        <f>SUM(Y1008:Y1026)</f>
        <v>1115.3899999999999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5" t="s">
        <v>31</v>
      </c>
      <c r="AB1040" s="195"/>
      <c r="AC1040" s="195"/>
    </row>
    <row r="1041" spans="2:41" ht="15" customHeight="1">
      <c r="H1041" s="76"/>
      <c r="I1041" s="76"/>
      <c r="J1041" s="76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-1115.3899999999999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-1115.3899999999999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1115.3899999999999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1115.3899999999999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-1115.3899999999999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-1115.3899999999999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1115.3899999999999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1115.3899999999999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1115.3899999999999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1115.3899999999999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E684" zoomScale="80" zoomScaleNormal="80" zoomScalePageLayoutView="118" workbookViewId="0">
      <selection activeCell="N704" sqref="N70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10" t="s">
        <v>10</v>
      </c>
      <c r="P8" s="210"/>
      <c r="Q8" s="210"/>
      <c r="R8" s="210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IF(B1060="PAGADO",0,C318)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9" t="s">
        <v>64</v>
      </c>
      <c r="AC358" s="206" t="s">
        <v>29</v>
      </c>
      <c r="AD358" s="206"/>
      <c r="AE358" s="206"/>
    </row>
    <row r="359" spans="2:41">
      <c r="V359" s="17"/>
      <c r="X359" s="209"/>
      <c r="AC359" s="206"/>
      <c r="AD359" s="206"/>
      <c r="AE359" s="206"/>
    </row>
    <row r="360" spans="2:41" ht="23.25">
      <c r="B360" s="22" t="s">
        <v>64</v>
      </c>
      <c r="V360" s="17"/>
      <c r="X360" s="209"/>
      <c r="AC360" s="206"/>
      <c r="AD360" s="206"/>
      <c r="AE360" s="206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8" t="s">
        <v>64</v>
      </c>
      <c r="F396" s="207" t="s">
        <v>30</v>
      </c>
      <c r="G396" s="207"/>
      <c r="H396" s="207"/>
      <c r="V396" s="17"/>
    </row>
    <row r="397" spans="1:43">
      <c r="B397" s="208"/>
      <c r="F397" s="207"/>
      <c r="G397" s="207"/>
      <c r="H397" s="207"/>
      <c r="V397" s="17"/>
    </row>
    <row r="398" spans="1:43" ht="26.25" customHeight="1">
      <c r="B398" s="208"/>
      <c r="F398" s="207"/>
      <c r="G398" s="207"/>
      <c r="H398" s="20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IF(B1153="PAGADO",0,C404)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IF(B1250="PAGADO",0,C479)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IF(B1442="PAGADO",0,C650)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8" t="s">
        <v>29</v>
      </c>
      <c r="AD684" s="198"/>
      <c r="AE684" s="198"/>
    </row>
    <row r="685" spans="8:31" ht="23.25" customHeight="1">
      <c r="H685" s="76" t="s">
        <v>28</v>
      </c>
      <c r="J685" s="76"/>
      <c r="V685" s="17"/>
      <c r="AC685" s="198"/>
      <c r="AD685" s="198"/>
      <c r="AE685" s="198"/>
    </row>
    <row r="686" spans="8:31" ht="15" customHeight="1">
      <c r="H686" s="76"/>
      <c r="J686" s="76"/>
      <c r="V686" s="17"/>
      <c r="AC686" s="198"/>
      <c r="AD686" s="198"/>
      <c r="AE686" s="198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6" t="s">
        <v>273</v>
      </c>
      <c r="F690" s="196"/>
      <c r="G690" s="196"/>
      <c r="H690" s="196"/>
      <c r="V690" s="17"/>
      <c r="X690" s="23" t="s">
        <v>32</v>
      </c>
      <c r="Y690" s="20">
        <f>IF(B690="PAGADO",0,C695)</f>
        <v>-2276.4252550000019</v>
      </c>
      <c r="AA690" s="196" t="s">
        <v>20</v>
      </c>
      <c r="AB690" s="196"/>
      <c r="AC690" s="196"/>
      <c r="AD690" s="196"/>
    </row>
    <row r="691" spans="2:41">
      <c r="B691" s="1" t="s">
        <v>0</v>
      </c>
      <c r="C691" s="19">
        <f>H712</f>
        <v>4634.7299999999996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1270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4634.7299999999996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1280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6911.1552550000015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1281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2276.4252550000019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-2276.4252550000019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-2276.4252550000019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9" t="str">
        <f>IF(C695&lt;0,"NO PAGAR","COBRAR")</f>
        <v>NO PAGAR</v>
      </c>
      <c r="C696" s="199"/>
      <c r="E696" s="4">
        <v>45135</v>
      </c>
      <c r="F696" s="3" t="s">
        <v>87</v>
      </c>
      <c r="G696" s="3" t="s">
        <v>1292</v>
      </c>
      <c r="H696" s="5">
        <v>420</v>
      </c>
      <c r="I696" t="s">
        <v>173</v>
      </c>
      <c r="N696" s="25">
        <v>45169</v>
      </c>
      <c r="O696" s="3" t="s">
        <v>1300</v>
      </c>
      <c r="P696" s="3"/>
      <c r="Q696" s="3"/>
      <c r="R696" s="18">
        <v>50</v>
      </c>
      <c r="S696" s="3"/>
      <c r="V696" s="17"/>
      <c r="X696" s="199" t="str">
        <f>IF(Y695&lt;0,"NO PAGAR","COBRAR")</f>
        <v>NO PAGAR</v>
      </c>
      <c r="Y696" s="19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90" t="s">
        <v>9</v>
      </c>
      <c r="C697" s="191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1303</v>
      </c>
      <c r="P697" s="3"/>
      <c r="Q697" s="3"/>
      <c r="R697" s="18">
        <v>700</v>
      </c>
      <c r="S697" s="3"/>
      <c r="V697" s="17"/>
      <c r="X697" s="190" t="s">
        <v>9</v>
      </c>
      <c r="Y697" s="191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25">
        <v>45173</v>
      </c>
      <c r="O698" s="3" t="s">
        <v>1330</v>
      </c>
      <c r="P698" s="3"/>
      <c r="Q698" s="3"/>
      <c r="R698" s="18">
        <v>41.24</v>
      </c>
      <c r="S698" s="3"/>
      <c r="V698" s="17"/>
      <c r="X698" s="9" t="str">
        <f>IF(C695&lt;0,"SALDO ADELANTADO","SALDO A FAVOR'")</f>
        <v>SALDO ADELANTADO</v>
      </c>
      <c r="Y698" s="10">
        <f>IF(C695&lt;=0,C695*-1)</f>
        <v>2276.4252550000019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3404.0299999999997</v>
      </c>
      <c r="E699" s="4">
        <v>45156</v>
      </c>
      <c r="F699" s="3" t="s">
        <v>87</v>
      </c>
      <c r="G699" s="3" t="s">
        <v>200</v>
      </c>
      <c r="H699" s="5">
        <v>150</v>
      </c>
      <c r="I699" t="s">
        <v>173</v>
      </c>
      <c r="N699" s="25">
        <v>45142</v>
      </c>
      <c r="O699" s="3" t="s">
        <v>1330</v>
      </c>
      <c r="P699" s="3"/>
      <c r="Q699" s="3"/>
      <c r="R699" s="18">
        <v>108.76</v>
      </c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>
        <v>180</v>
      </c>
      <c r="E700" s="4">
        <v>45159</v>
      </c>
      <c r="F700" s="3" t="s">
        <v>87</v>
      </c>
      <c r="G700" s="3" t="s">
        <v>200</v>
      </c>
      <c r="H700" s="5">
        <v>150</v>
      </c>
      <c r="I700" t="s">
        <v>173</v>
      </c>
      <c r="N700" s="25">
        <v>45173</v>
      </c>
      <c r="O700" s="3" t="s">
        <v>1342</v>
      </c>
      <c r="P700" s="3"/>
      <c r="Q700" s="3"/>
      <c r="R700" s="18">
        <v>43.58</v>
      </c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>
        <v>45147</v>
      </c>
      <c r="F701" s="3" t="s">
        <v>724</v>
      </c>
      <c r="G701" s="3" t="s">
        <v>200</v>
      </c>
      <c r="H701" s="5">
        <v>194.06</v>
      </c>
      <c r="I701" t="s">
        <v>174</v>
      </c>
      <c r="N701" s="25">
        <v>45175</v>
      </c>
      <c r="O701" s="3" t="s">
        <v>433</v>
      </c>
      <c r="P701" s="3"/>
      <c r="Q701" s="3"/>
      <c r="R701" s="18">
        <v>170</v>
      </c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>
        <v>45149</v>
      </c>
      <c r="F702" s="3" t="s">
        <v>724</v>
      </c>
      <c r="G702" s="3" t="s">
        <v>200</v>
      </c>
      <c r="H702" s="5">
        <v>145.54</v>
      </c>
      <c r="I702" t="s">
        <v>174</v>
      </c>
      <c r="N702" s="25">
        <v>45175</v>
      </c>
      <c r="O702" s="3" t="s">
        <v>1353</v>
      </c>
      <c r="P702" s="3"/>
      <c r="Q702" s="3"/>
      <c r="R702" s="18">
        <v>59.1</v>
      </c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>
        <v>45152</v>
      </c>
      <c r="F703" s="3" t="s">
        <v>724</v>
      </c>
      <c r="G703" s="3" t="s">
        <v>203</v>
      </c>
      <c r="H703" s="5">
        <v>434.66</v>
      </c>
      <c r="I703" t="s">
        <v>174</v>
      </c>
      <c r="N703" s="25">
        <v>45175</v>
      </c>
      <c r="O703" s="3" t="s">
        <v>1354</v>
      </c>
      <c r="P703" s="3"/>
      <c r="Q703" s="3"/>
      <c r="R703" s="18">
        <v>59.1</v>
      </c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>
        <v>45153</v>
      </c>
      <c r="F704" s="3" t="s">
        <v>1349</v>
      </c>
      <c r="G704" s="3" t="s">
        <v>724</v>
      </c>
      <c r="H704" s="5">
        <v>291.08999999999997</v>
      </c>
      <c r="I704" t="s">
        <v>174</v>
      </c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>
        <v>45154</v>
      </c>
      <c r="F705" s="3" t="s">
        <v>724</v>
      </c>
      <c r="G705" s="3" t="s">
        <v>520</v>
      </c>
      <c r="H705" s="5">
        <v>133.87</v>
      </c>
      <c r="I705" t="s">
        <v>174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1339</v>
      </c>
      <c r="C706" s="10">
        <f>R717</f>
        <v>674.07500000000005</v>
      </c>
      <c r="E706" s="25">
        <v>45156</v>
      </c>
      <c r="F706" s="3" t="s">
        <v>724</v>
      </c>
      <c r="G706" s="3" t="s">
        <v>200</v>
      </c>
      <c r="H706" s="5">
        <v>145.54</v>
      </c>
      <c r="I706" t="s">
        <v>174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92" t="s">
        <v>7</v>
      </c>
      <c r="AB706" s="193"/>
      <c r="AC706" s="19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50">
        <v>45157</v>
      </c>
      <c r="F707" s="149" t="s">
        <v>724</v>
      </c>
      <c r="G707" s="149" t="s">
        <v>203</v>
      </c>
      <c r="H707" s="3">
        <v>344.97</v>
      </c>
      <c r="I707" t="s">
        <v>174</v>
      </c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E708" s="25">
        <v>45122</v>
      </c>
      <c r="F708" s="3" t="s">
        <v>1350</v>
      </c>
      <c r="G708" s="3" t="s">
        <v>200</v>
      </c>
      <c r="H708" s="189">
        <v>120</v>
      </c>
      <c r="I708" t="s">
        <v>173</v>
      </c>
      <c r="N708" s="192" t="s">
        <v>7</v>
      </c>
      <c r="O708" s="193"/>
      <c r="P708" s="193"/>
      <c r="Q708" s="194"/>
      <c r="R708" s="18">
        <f>SUM(R692:R707)</f>
        <v>3404.0299999999997</v>
      </c>
      <c r="S708" s="3"/>
      <c r="V708" s="17"/>
      <c r="X708" s="12"/>
      <c r="Y708" s="10"/>
      <c r="AJ708" s="192" t="s">
        <v>7</v>
      </c>
      <c r="AK708" s="193"/>
      <c r="AL708" s="193"/>
      <c r="AM708" s="194"/>
      <c r="AN708" s="18">
        <f>SUM(AN692:AN707)</f>
        <v>0</v>
      </c>
      <c r="AO708" s="3"/>
    </row>
    <row r="709" spans="2:41">
      <c r="B709" s="12"/>
      <c r="C709" s="10"/>
      <c r="E709" s="25">
        <v>45128</v>
      </c>
      <c r="F709" s="3" t="s">
        <v>1350</v>
      </c>
      <c r="G709" s="3" t="s">
        <v>200</v>
      </c>
      <c r="H709" s="189">
        <v>120</v>
      </c>
      <c r="I709" t="s">
        <v>174</v>
      </c>
      <c r="N709" s="126" t="s">
        <v>471</v>
      </c>
      <c r="O709" s="126" t="s">
        <v>467</v>
      </c>
      <c r="P709" s="127">
        <v>45155.202071760003</v>
      </c>
      <c r="Q709" s="128">
        <v>23.722999999999999</v>
      </c>
      <c r="R709" s="128">
        <v>41.515000000000001</v>
      </c>
      <c r="S709" s="129" t="s">
        <v>1331</v>
      </c>
      <c r="V709" s="17"/>
      <c r="X709" s="12"/>
      <c r="Y709" s="10"/>
    </row>
    <row r="710" spans="2:41">
      <c r="B710" s="12"/>
      <c r="C710" s="10"/>
      <c r="E710" s="3"/>
      <c r="F710" s="3"/>
      <c r="G710" s="3"/>
      <c r="H710" s="189"/>
      <c r="N710" s="126" t="s">
        <v>471</v>
      </c>
      <c r="O710" s="126" t="s">
        <v>467</v>
      </c>
      <c r="P710" s="127">
        <v>45155.887060189998</v>
      </c>
      <c r="Q710" s="128">
        <v>44.573</v>
      </c>
      <c r="R710" s="128">
        <v>78.003</v>
      </c>
      <c r="S710" s="131"/>
      <c r="V710" s="17"/>
      <c r="X710" s="12"/>
      <c r="Y710" s="10"/>
    </row>
    <row r="711" spans="2:41">
      <c r="B711" s="12"/>
      <c r="C711" s="10"/>
      <c r="E711" s="53"/>
      <c r="F711" s="3"/>
      <c r="G711" s="3"/>
      <c r="H711" s="189"/>
      <c r="N711" s="126" t="s">
        <v>469</v>
      </c>
      <c r="O711" s="126" t="s">
        <v>467</v>
      </c>
      <c r="P711" s="127">
        <v>45160.812199070002</v>
      </c>
      <c r="Q711" s="128">
        <v>71.004000000000005</v>
      </c>
      <c r="R711" s="128">
        <v>124.25700000000001</v>
      </c>
      <c r="S711" s="129" t="s">
        <v>874</v>
      </c>
      <c r="V711" s="17"/>
      <c r="X711" s="12"/>
      <c r="Y711" s="10"/>
      <c r="AA711" s="14"/>
    </row>
    <row r="712" spans="2:41">
      <c r="B712" s="12"/>
      <c r="C712" s="10"/>
      <c r="E712" s="3"/>
      <c r="F712" s="3"/>
      <c r="G712" s="3"/>
      <c r="H712" s="18">
        <f>SUM(H692:H711)</f>
        <v>4634.7299999999996</v>
      </c>
      <c r="N712" s="126" t="s">
        <v>469</v>
      </c>
      <c r="O712" s="126" t="s">
        <v>470</v>
      </c>
      <c r="P712" s="127">
        <v>45157.440011569997</v>
      </c>
      <c r="Q712" s="128">
        <v>48.77</v>
      </c>
      <c r="R712" s="128">
        <v>85.35</v>
      </c>
      <c r="S712" s="129" t="s">
        <v>478</v>
      </c>
      <c r="V712" s="17"/>
      <c r="X712" s="12"/>
      <c r="Y712" s="10"/>
    </row>
    <row r="713" spans="2:41">
      <c r="B713" s="12"/>
      <c r="C713" s="10"/>
      <c r="N713" s="126" t="s">
        <v>469</v>
      </c>
      <c r="O713" s="126" t="s">
        <v>470</v>
      </c>
      <c r="P713" s="127">
        <v>45161.47037037</v>
      </c>
      <c r="Q713" s="128">
        <v>17.14</v>
      </c>
      <c r="R713" s="128">
        <v>30</v>
      </c>
      <c r="S713" s="129" t="s">
        <v>892</v>
      </c>
      <c r="V713" s="17"/>
      <c r="X713" s="12"/>
      <c r="Y713" s="10"/>
    </row>
    <row r="714" spans="2:41">
      <c r="B714" s="12"/>
      <c r="C714" s="10"/>
      <c r="N714" s="126" t="s">
        <v>469</v>
      </c>
      <c r="O714" s="126" t="s">
        <v>470</v>
      </c>
      <c r="P714" s="127">
        <v>45163.637418979997</v>
      </c>
      <c r="Q714" s="128">
        <v>67.97</v>
      </c>
      <c r="R714" s="128">
        <v>118.95</v>
      </c>
      <c r="S714" s="129" t="s">
        <v>874</v>
      </c>
      <c r="V714" s="17"/>
      <c r="X714" s="12"/>
      <c r="Y714" s="10"/>
    </row>
    <row r="715" spans="2:41">
      <c r="B715" s="12"/>
      <c r="C715" s="10"/>
      <c r="N715" s="126" t="s">
        <v>471</v>
      </c>
      <c r="O715" s="126" t="s">
        <v>470</v>
      </c>
      <c r="P715" s="127">
        <v>45163.960208329998</v>
      </c>
      <c r="Q715" s="128">
        <v>56.573999999999998</v>
      </c>
      <c r="R715" s="128">
        <v>99</v>
      </c>
      <c r="S715" s="129" t="s">
        <v>1329</v>
      </c>
      <c r="V715" s="17"/>
      <c r="X715" s="12"/>
      <c r="Y715" s="10"/>
    </row>
    <row r="716" spans="2:41">
      <c r="B716" s="11"/>
      <c r="C716" s="10"/>
      <c r="N716" s="126" t="s">
        <v>471</v>
      </c>
      <c r="O716" s="126" t="s">
        <v>470</v>
      </c>
      <c r="P716" s="127">
        <v>45168.578645829999</v>
      </c>
      <c r="Q716" s="128">
        <v>55.426000000000002</v>
      </c>
      <c r="R716" s="128">
        <v>97</v>
      </c>
      <c r="S716" s="129" t="s">
        <v>1329</v>
      </c>
      <c r="V716" s="17"/>
      <c r="X716" s="11"/>
      <c r="Y716" s="10"/>
    </row>
    <row r="717" spans="2:41">
      <c r="B717" s="15" t="s">
        <v>18</v>
      </c>
      <c r="C717" s="16">
        <f>SUM(C698:C716)</f>
        <v>6911.1552550000015</v>
      </c>
      <c r="N717" s="126"/>
      <c r="O717" s="126"/>
      <c r="P717" s="127"/>
      <c r="Q717" s="128"/>
      <c r="R717" s="187">
        <f>SUM(R709:R716)</f>
        <v>674.07500000000005</v>
      </c>
      <c r="S717" s="129"/>
      <c r="V717" s="17"/>
      <c r="X717" s="15" t="s">
        <v>18</v>
      </c>
      <c r="Y717" s="16">
        <f>SUM(Y698:Y716)</f>
        <v>2276.4252550000019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26.25" customHeight="1">
      <c r="H730" s="76" t="s">
        <v>30</v>
      </c>
      <c r="J730" s="76"/>
      <c r="V730" s="17"/>
      <c r="AA730" s="195" t="s">
        <v>31</v>
      </c>
      <c r="AB730" s="195"/>
      <c r="AC730" s="195"/>
    </row>
    <row r="731" spans="1:43" ht="15" customHeight="1">
      <c r="H731" s="76"/>
      <c r="J731" s="76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-2276.4252550000019</v>
      </c>
      <c r="E735" s="196" t="s">
        <v>20</v>
      </c>
      <c r="F735" s="196"/>
      <c r="G735" s="196"/>
      <c r="H735" s="196"/>
      <c r="V735" s="17"/>
      <c r="X735" s="23" t="s">
        <v>32</v>
      </c>
      <c r="Y735" s="20">
        <f>IF(B1535="PAGADO",0,C740)</f>
        <v>-2276.4252550000019</v>
      </c>
      <c r="AA735" s="196" t="s">
        <v>20</v>
      </c>
      <c r="AB735" s="196"/>
      <c r="AC735" s="196"/>
      <c r="AD735" s="196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2276.4252550000019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2276.4252550000019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-2276.4252550000019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-2276.4252550000019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NO PAGAR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NO PAGAR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2276.4252550000019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2276.4252550000019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2276.4252550000019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2276.4252550000019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8" t="s">
        <v>29</v>
      </c>
      <c r="AD777" s="198"/>
      <c r="AE777" s="198"/>
    </row>
    <row r="778" spans="2:41" ht="15" customHeight="1">
      <c r="H778" s="76" t="s">
        <v>28</v>
      </c>
      <c r="J778" s="76"/>
      <c r="V778" s="17"/>
      <c r="AC778" s="198"/>
      <c r="AD778" s="198"/>
      <c r="AE778" s="198"/>
    </row>
    <row r="779" spans="2:41" ht="15" customHeight="1">
      <c r="H779" s="76"/>
      <c r="J779" s="76"/>
      <c r="V779" s="17"/>
      <c r="AC779" s="198"/>
      <c r="AD779" s="198"/>
      <c r="AE779" s="198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-2276.4252550000019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-2276.4252550000019</v>
      </c>
      <c r="AA783" s="196" t="s">
        <v>20</v>
      </c>
      <c r="AB783" s="196"/>
      <c r="AC783" s="196"/>
      <c r="AD783" s="196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2276.4252550000019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2276.4252550000019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-2276.4252550000019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-2276.4252550000019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NO PAGAR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NO PAGAR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2276.4252550000019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2276.4252550000019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2276.4252550000019</v>
      </c>
      <c r="V810" s="17"/>
      <c r="X810" s="15" t="s">
        <v>18</v>
      </c>
      <c r="Y810" s="16">
        <f>SUM(Y791:Y809)</f>
        <v>2276.4252550000019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5" t="s">
        <v>31</v>
      </c>
      <c r="AB823" s="195"/>
      <c r="AC823" s="195"/>
    </row>
    <row r="824" spans="1:43" ht="15" customHeight="1">
      <c r="H824" s="76"/>
      <c r="J824" s="76"/>
      <c r="V824" s="17"/>
      <c r="AA824" s="195"/>
      <c r="AB824" s="195"/>
      <c r="AC824" s="195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-2276.4252550000019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-2276.4252550000019</v>
      </c>
      <c r="AA828" s="196" t="s">
        <v>20</v>
      </c>
      <c r="AB828" s="196"/>
      <c r="AC828" s="196"/>
      <c r="AD828" s="196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2276.4252550000019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2276.4252550000019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-2276.4252550000019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-2276.4252550000019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NO PAGAR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7" t="str">
        <f>IF(C833&lt;0,"NO PAGAR","COBRAR'")</f>
        <v>NO PAGAR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2276.4252550000019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2276.4252550000019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2276.4252550000019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2276.4252550000019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8" t="s">
        <v>29</v>
      </c>
      <c r="AD871" s="198"/>
      <c r="AE871" s="198"/>
    </row>
    <row r="872" spans="2:41" ht="15" customHeight="1">
      <c r="H872" s="76" t="s">
        <v>28</v>
      </c>
      <c r="J872" s="76"/>
      <c r="V872" s="17"/>
      <c r="AC872" s="198"/>
      <c r="AD872" s="198"/>
      <c r="AE872" s="198"/>
    </row>
    <row r="873" spans="2:41" ht="15" customHeight="1">
      <c r="H873" s="76"/>
      <c r="J873" s="76"/>
      <c r="V873" s="17"/>
      <c r="AC873" s="198"/>
      <c r="AD873" s="198"/>
      <c r="AE873" s="198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-2276.4252550000019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-2276.4252550000019</v>
      </c>
      <c r="AA877" s="196" t="s">
        <v>20</v>
      </c>
      <c r="AB877" s="196"/>
      <c r="AC877" s="196"/>
      <c r="AD877" s="196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2276.4252550000019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2276.4252550000019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-2276.4252550000019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-2276.4252550000019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NO PAGAR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NO PAGAR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2276.4252550000019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2276.4252550000019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2276.4252550000019</v>
      </c>
      <c r="V904" s="17"/>
      <c r="X904" s="15" t="s">
        <v>18</v>
      </c>
      <c r="Y904" s="16">
        <f>SUM(Y885:Y903)</f>
        <v>2276.4252550000019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5" t="s">
        <v>31</v>
      </c>
      <c r="AB917" s="195"/>
      <c r="AC917" s="195"/>
    </row>
    <row r="918" spans="1:43" ht="15" customHeight="1">
      <c r="H918" s="76"/>
      <c r="J918" s="76"/>
      <c r="V918" s="17"/>
      <c r="AA918" s="195"/>
      <c r="AB918" s="195"/>
      <c r="AC918" s="195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-2276.4252550000019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-2276.4252550000019</v>
      </c>
      <c r="AA922" s="196" t="s">
        <v>20</v>
      </c>
      <c r="AB922" s="196"/>
      <c r="AC922" s="196"/>
      <c r="AD922" s="196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2276.4252550000019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2276.4252550000019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-2276.4252550000019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-2276.4252550000019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NO PAGAR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7" t="str">
        <f>IF(C927&lt;0,"NO PAGAR","COBRAR'")</f>
        <v>NO PAGAR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2276.4252550000019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2276.4252550000019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2276.4252550000019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2276.4252550000019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8" t="s">
        <v>29</v>
      </c>
      <c r="AD964" s="198"/>
      <c r="AE964" s="198"/>
    </row>
    <row r="965" spans="2:41" ht="15" customHeight="1">
      <c r="H965" s="76" t="s">
        <v>28</v>
      </c>
      <c r="J965" s="76"/>
      <c r="V965" s="17"/>
      <c r="AC965" s="198"/>
      <c r="AD965" s="198"/>
      <c r="AE965" s="198"/>
    </row>
    <row r="966" spans="2:41" ht="15" customHeight="1">
      <c r="H966" s="76"/>
      <c r="J966" s="76"/>
      <c r="V966" s="17"/>
      <c r="AC966" s="198"/>
      <c r="AD966" s="198"/>
      <c r="AE966" s="198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-2276.4252550000019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-2276.4252550000019</v>
      </c>
      <c r="AA970" s="196" t="s">
        <v>20</v>
      </c>
      <c r="AB970" s="196"/>
      <c r="AC970" s="196"/>
      <c r="AD970" s="196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2276.4252550000019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2276.4252550000019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-2276.4252550000019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-2276.4252550000019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NO PAGAR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NO PAGAR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2276.4252550000019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2276.4252550000019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2276.4252550000019</v>
      </c>
      <c r="V997" s="17"/>
      <c r="X997" s="15" t="s">
        <v>18</v>
      </c>
      <c r="Y997" s="16">
        <f>SUM(Y978:Y996)</f>
        <v>2276.4252550000019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5" t="s">
        <v>31</v>
      </c>
      <c r="AB1010" s="195"/>
      <c r="AC1010" s="195"/>
    </row>
    <row r="1011" spans="2:41" ht="15" customHeight="1">
      <c r="H1011" s="76"/>
      <c r="J1011" s="76"/>
      <c r="V1011" s="17"/>
      <c r="AA1011" s="195"/>
      <c r="AB1011" s="195"/>
      <c r="AC1011" s="195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-2276.4252550000019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-2276.4252550000019</v>
      </c>
      <c r="AA1015" s="196" t="s">
        <v>20</v>
      </c>
      <c r="AB1015" s="196"/>
      <c r="AC1015" s="196"/>
      <c r="AD1015" s="196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2276.4252550000019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2276.4252550000019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-2276.4252550000019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-2276.4252550000019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NO PAGAR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7" t="str">
        <f>IF(C1020&lt;0,"NO PAGAR","COBRAR'")</f>
        <v>NO PAGAR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2276.4252550000019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2276.4252550000019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2276.4252550000019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2276.4252550000019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5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C720" zoomScale="82" zoomScaleNormal="82" workbookViewId="0">
      <selection activeCell="N731" sqref="N73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IF(B1094="PAGADO",0,C336)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09" t="s">
        <v>64</v>
      </c>
      <c r="AB376" s="206" t="s">
        <v>29</v>
      </c>
      <c r="AC376" s="206"/>
      <c r="AD376" s="206"/>
    </row>
    <row r="377" spans="2:41">
      <c r="V377" s="17"/>
      <c r="X377" s="209"/>
      <c r="AB377" s="206"/>
      <c r="AC377" s="206"/>
      <c r="AD377" s="206"/>
    </row>
    <row r="378" spans="2:41" ht="23.25">
      <c r="B378" s="22" t="s">
        <v>64</v>
      </c>
      <c r="V378" s="17"/>
      <c r="X378" s="209"/>
      <c r="AB378" s="206"/>
      <c r="AC378" s="206"/>
      <c r="AD378" s="206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IF(B1187="PAGADO",0,C423)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IF(B1284="PAGADO",0,C508)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IF(B1383="PAGADO",0,C594)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IF(B1476="PAGADO",0,C681)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V724" s="17"/>
      <c r="X724" s="23" t="s">
        <v>32</v>
      </c>
      <c r="Y724" s="20">
        <f>IF(B724="PAGADO",0,C729)</f>
        <v>-875.54</v>
      </c>
      <c r="AA724" s="196" t="s">
        <v>20</v>
      </c>
      <c r="AB724" s="196"/>
      <c r="AC724" s="196"/>
      <c r="AD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875.54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-875.54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3183.54</v>
      </c>
      <c r="V751" s="17"/>
      <c r="X751" s="15" t="s">
        <v>18</v>
      </c>
      <c r="Y751" s="16">
        <f>SUM(Y732:Y750)</f>
        <v>875.54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5" t="s">
        <v>30</v>
      </c>
      <c r="I764" s="195"/>
      <c r="J764" s="195"/>
      <c r="V764" s="17"/>
      <c r="AA764" s="195" t="s">
        <v>31</v>
      </c>
      <c r="AB764" s="195"/>
      <c r="AC764" s="195"/>
    </row>
    <row r="765" spans="1:43">
      <c r="H765" s="195"/>
      <c r="I765" s="195"/>
      <c r="J765" s="195"/>
      <c r="V765" s="17"/>
      <c r="AA765" s="195"/>
      <c r="AB765" s="195"/>
      <c r="AC765" s="19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-875.54</v>
      </c>
      <c r="E769" s="196" t="s">
        <v>20</v>
      </c>
      <c r="F769" s="196"/>
      <c r="G769" s="196"/>
      <c r="H769" s="196"/>
      <c r="V769" s="17"/>
      <c r="X769" s="23" t="s">
        <v>32</v>
      </c>
      <c r="Y769" s="20">
        <f>IF(B1569="PAGADO",0,C774)</f>
        <v>-875.54</v>
      </c>
      <c r="AA769" s="196" t="s">
        <v>20</v>
      </c>
      <c r="AB769" s="196"/>
      <c r="AC769" s="196"/>
      <c r="AD769" s="19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875.54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875.54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-875.54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-875.54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7" t="str">
        <f>IF(Y774&lt;0,"NO PAGAR","COBRAR'")</f>
        <v>NO PAGAR</v>
      </c>
      <c r="Y775" s="19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7" t="str">
        <f>IF(C774&lt;0,"NO PAGAR","COBRAR'")</f>
        <v>NO PAGAR</v>
      </c>
      <c r="C776" s="19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90" t="s">
        <v>9</v>
      </c>
      <c r="C777" s="19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90" t="s">
        <v>9</v>
      </c>
      <c r="Y777" s="19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875.54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875.54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92" t="s">
        <v>7</v>
      </c>
      <c r="F785" s="193"/>
      <c r="G785" s="19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92" t="s">
        <v>7</v>
      </c>
      <c r="AB785" s="193"/>
      <c r="AC785" s="19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92" t="s">
        <v>7</v>
      </c>
      <c r="O787" s="193"/>
      <c r="P787" s="193"/>
      <c r="Q787" s="194"/>
      <c r="R787" s="18">
        <f>SUM(R771:R786)</f>
        <v>0</v>
      </c>
      <c r="S787" s="3"/>
      <c r="V787" s="17"/>
      <c r="X787" s="12"/>
      <c r="Y787" s="10"/>
      <c r="AJ787" s="192" t="s">
        <v>7</v>
      </c>
      <c r="AK787" s="193"/>
      <c r="AL787" s="193"/>
      <c r="AM787" s="19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875.54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875.54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8" t="s">
        <v>29</v>
      </c>
      <c r="AD811" s="198"/>
      <c r="AE811" s="198"/>
    </row>
    <row r="812" spans="2:31">
      <c r="H812" s="195" t="s">
        <v>28</v>
      </c>
      <c r="I812" s="195"/>
      <c r="J812" s="195"/>
      <c r="V812" s="17"/>
      <c r="AC812" s="198"/>
      <c r="AD812" s="198"/>
      <c r="AE812" s="198"/>
    </row>
    <row r="813" spans="2:31">
      <c r="H813" s="195"/>
      <c r="I813" s="195"/>
      <c r="J813" s="195"/>
      <c r="V813" s="17"/>
      <c r="AC813" s="198"/>
      <c r="AD813" s="198"/>
      <c r="AE813" s="19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-875.54</v>
      </c>
      <c r="E817" s="196" t="s">
        <v>20</v>
      </c>
      <c r="F817" s="196"/>
      <c r="G817" s="196"/>
      <c r="H817" s="196"/>
      <c r="V817" s="17"/>
      <c r="X817" s="23" t="s">
        <v>32</v>
      </c>
      <c r="Y817" s="20">
        <f>IF(B817="PAGADO",0,C822)</f>
        <v>-875.54</v>
      </c>
      <c r="AA817" s="196" t="s">
        <v>20</v>
      </c>
      <c r="AB817" s="196"/>
      <c r="AC817" s="196"/>
      <c r="AD817" s="19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875.54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875.54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-875.54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-875.54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9" t="str">
        <f>IF(C822&lt;0,"NO PAGAR","COBRAR")</f>
        <v>NO PAGAR</v>
      </c>
      <c r="C823" s="19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9" t="str">
        <f>IF(Y822&lt;0,"NO PAGAR","COBRAR")</f>
        <v>NO PAGAR</v>
      </c>
      <c r="Y823" s="19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90" t="s">
        <v>9</v>
      </c>
      <c r="C824" s="19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0" t="s">
        <v>9</v>
      </c>
      <c r="Y824" s="19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875.54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875.54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92" t="s">
        <v>7</v>
      </c>
      <c r="F833" s="193"/>
      <c r="G833" s="19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92" t="s">
        <v>7</v>
      </c>
      <c r="AB833" s="193"/>
      <c r="AC833" s="19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92" t="s">
        <v>7</v>
      </c>
      <c r="O835" s="193"/>
      <c r="P835" s="193"/>
      <c r="Q835" s="194"/>
      <c r="R835" s="18">
        <f>SUM(R819:R834)</f>
        <v>0</v>
      </c>
      <c r="S835" s="3"/>
      <c r="V835" s="17"/>
      <c r="X835" s="12"/>
      <c r="Y835" s="10"/>
      <c r="AJ835" s="192" t="s">
        <v>7</v>
      </c>
      <c r="AK835" s="193"/>
      <c r="AL835" s="193"/>
      <c r="AM835" s="19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875.54</v>
      </c>
      <c r="V844" s="17"/>
      <c r="X844" s="15" t="s">
        <v>18</v>
      </c>
      <c r="Y844" s="16">
        <f>SUM(Y825:Y843)</f>
        <v>875.54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5" t="s">
        <v>30</v>
      </c>
      <c r="I857" s="195"/>
      <c r="J857" s="195"/>
      <c r="V857" s="17"/>
      <c r="AA857" s="195" t="s">
        <v>31</v>
      </c>
      <c r="AB857" s="195"/>
      <c r="AC857" s="195"/>
    </row>
    <row r="858" spans="1:43">
      <c r="H858" s="195"/>
      <c r="I858" s="195"/>
      <c r="J858" s="195"/>
      <c r="V858" s="17"/>
      <c r="AA858" s="195"/>
      <c r="AB858" s="195"/>
      <c r="AC858" s="19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-875.54</v>
      </c>
      <c r="E862" s="196" t="s">
        <v>20</v>
      </c>
      <c r="F862" s="196"/>
      <c r="G862" s="196"/>
      <c r="H862" s="196"/>
      <c r="V862" s="17"/>
      <c r="X862" s="23" t="s">
        <v>32</v>
      </c>
      <c r="Y862" s="20">
        <f>IF(B1662="PAGADO",0,C867)</f>
        <v>-875.54</v>
      </c>
      <c r="AA862" s="196" t="s">
        <v>20</v>
      </c>
      <c r="AB862" s="196"/>
      <c r="AC862" s="196"/>
      <c r="AD862" s="19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875.54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875.54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-875.54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-875.54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7" t="str">
        <f>IF(Y867&lt;0,"NO PAGAR","COBRAR'")</f>
        <v>NO PAGAR</v>
      </c>
      <c r="Y868" s="19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7" t="str">
        <f>IF(C867&lt;0,"NO PAGAR","COBRAR'")</f>
        <v>NO PAGAR</v>
      </c>
      <c r="C869" s="19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90" t="s">
        <v>9</v>
      </c>
      <c r="C870" s="19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90" t="s">
        <v>9</v>
      </c>
      <c r="Y870" s="19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875.54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875.54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92" t="s">
        <v>7</v>
      </c>
      <c r="F878" s="193"/>
      <c r="G878" s="19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92" t="s">
        <v>7</v>
      </c>
      <c r="AB878" s="193"/>
      <c r="AC878" s="19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92" t="s">
        <v>7</v>
      </c>
      <c r="O880" s="193"/>
      <c r="P880" s="193"/>
      <c r="Q880" s="194"/>
      <c r="R880" s="18">
        <f>SUM(R864:R879)</f>
        <v>0</v>
      </c>
      <c r="S880" s="3"/>
      <c r="V880" s="17"/>
      <c r="X880" s="12"/>
      <c r="Y880" s="10"/>
      <c r="AJ880" s="192" t="s">
        <v>7</v>
      </c>
      <c r="AK880" s="193"/>
      <c r="AL880" s="193"/>
      <c r="AM880" s="19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875.54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875.54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8" t="s">
        <v>29</v>
      </c>
      <c r="AD905" s="198"/>
      <c r="AE905" s="198"/>
    </row>
    <row r="906" spans="2:41">
      <c r="H906" s="195" t="s">
        <v>28</v>
      </c>
      <c r="I906" s="195"/>
      <c r="J906" s="195"/>
      <c r="V906" s="17"/>
      <c r="AC906" s="198"/>
      <c r="AD906" s="198"/>
      <c r="AE906" s="198"/>
    </row>
    <row r="907" spans="2:41">
      <c r="H907" s="195"/>
      <c r="I907" s="195"/>
      <c r="J907" s="195"/>
      <c r="V907" s="17"/>
      <c r="AC907" s="198"/>
      <c r="AD907" s="198"/>
      <c r="AE907" s="19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-875.54</v>
      </c>
      <c r="E911" s="196" t="s">
        <v>20</v>
      </c>
      <c r="F911" s="196"/>
      <c r="G911" s="196"/>
      <c r="H911" s="196"/>
      <c r="V911" s="17"/>
      <c r="X911" s="23" t="s">
        <v>32</v>
      </c>
      <c r="Y911" s="20">
        <f>IF(B911="PAGADO",0,C916)</f>
        <v>-875.54</v>
      </c>
      <c r="AA911" s="196" t="s">
        <v>20</v>
      </c>
      <c r="AB911" s="196"/>
      <c r="AC911" s="196"/>
      <c r="AD911" s="19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875.54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875.54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-875.54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-875.54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9" t="str">
        <f>IF(C916&lt;0,"NO PAGAR","COBRAR")</f>
        <v>NO PAGAR</v>
      </c>
      <c r="C917" s="19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9" t="str">
        <f>IF(Y916&lt;0,"NO PAGAR","COBRAR")</f>
        <v>NO PAGAR</v>
      </c>
      <c r="Y917" s="19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90" t="s">
        <v>9</v>
      </c>
      <c r="C918" s="19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0" t="s">
        <v>9</v>
      </c>
      <c r="Y918" s="19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875.54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875.54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92" t="s">
        <v>7</v>
      </c>
      <c r="F927" s="193"/>
      <c r="G927" s="19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92" t="s">
        <v>7</v>
      </c>
      <c r="AB927" s="193"/>
      <c r="AC927" s="19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92" t="s">
        <v>7</v>
      </c>
      <c r="O929" s="193"/>
      <c r="P929" s="193"/>
      <c r="Q929" s="194"/>
      <c r="R929" s="18">
        <f>SUM(R913:R928)</f>
        <v>0</v>
      </c>
      <c r="S929" s="3"/>
      <c r="V929" s="17"/>
      <c r="X929" s="12"/>
      <c r="Y929" s="10"/>
      <c r="AJ929" s="192" t="s">
        <v>7</v>
      </c>
      <c r="AK929" s="193"/>
      <c r="AL929" s="193"/>
      <c r="AM929" s="19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875.54</v>
      </c>
      <c r="V938" s="17"/>
      <c r="X938" s="15" t="s">
        <v>18</v>
      </c>
      <c r="Y938" s="16">
        <f>SUM(Y919:Y937)</f>
        <v>875.54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5" t="s">
        <v>30</v>
      </c>
      <c r="I951" s="195"/>
      <c r="J951" s="195"/>
      <c r="V951" s="17"/>
      <c r="AA951" s="195" t="s">
        <v>31</v>
      </c>
      <c r="AB951" s="195"/>
      <c r="AC951" s="195"/>
    </row>
    <row r="952" spans="1:43">
      <c r="H952" s="195"/>
      <c r="I952" s="195"/>
      <c r="J952" s="195"/>
      <c r="V952" s="17"/>
      <c r="AA952" s="195"/>
      <c r="AB952" s="195"/>
      <c r="AC952" s="19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-875.54</v>
      </c>
      <c r="E956" s="196" t="s">
        <v>20</v>
      </c>
      <c r="F956" s="196"/>
      <c r="G956" s="196"/>
      <c r="H956" s="196"/>
      <c r="V956" s="17"/>
      <c r="X956" s="23" t="s">
        <v>32</v>
      </c>
      <c r="Y956" s="20">
        <f>IF(B1756="PAGADO",0,C961)</f>
        <v>-875.54</v>
      </c>
      <c r="AA956" s="196" t="s">
        <v>20</v>
      </c>
      <c r="AB956" s="196"/>
      <c r="AC956" s="196"/>
      <c r="AD956" s="19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875.54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875.54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-875.54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-875.54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7" t="str">
        <f>IF(Y961&lt;0,"NO PAGAR","COBRAR'")</f>
        <v>NO PAGAR</v>
      </c>
      <c r="Y962" s="19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7" t="str">
        <f>IF(C961&lt;0,"NO PAGAR","COBRAR'")</f>
        <v>NO PAGAR</v>
      </c>
      <c r="C963" s="19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90" t="s">
        <v>9</v>
      </c>
      <c r="C964" s="19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90" t="s">
        <v>9</v>
      </c>
      <c r="Y964" s="19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875.54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875.54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92" t="s">
        <v>7</v>
      </c>
      <c r="F972" s="193"/>
      <c r="G972" s="19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92" t="s">
        <v>7</v>
      </c>
      <c r="AB972" s="193"/>
      <c r="AC972" s="19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92" t="s">
        <v>7</v>
      </c>
      <c r="O974" s="193"/>
      <c r="P974" s="193"/>
      <c r="Q974" s="194"/>
      <c r="R974" s="18">
        <f>SUM(R958:R973)</f>
        <v>0</v>
      </c>
      <c r="S974" s="3"/>
      <c r="V974" s="17"/>
      <c r="X974" s="12"/>
      <c r="Y974" s="10"/>
      <c r="AJ974" s="192" t="s">
        <v>7</v>
      </c>
      <c r="AK974" s="193"/>
      <c r="AL974" s="193"/>
      <c r="AM974" s="19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875.54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875.54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8" t="s">
        <v>29</v>
      </c>
      <c r="AD998" s="198"/>
      <c r="AE998" s="198"/>
    </row>
    <row r="999" spans="2:41">
      <c r="H999" s="195" t="s">
        <v>28</v>
      </c>
      <c r="I999" s="195"/>
      <c r="J999" s="195"/>
      <c r="V999" s="17"/>
      <c r="AC999" s="198"/>
      <c r="AD999" s="198"/>
      <c r="AE999" s="198"/>
    </row>
    <row r="1000" spans="2:41">
      <c r="H1000" s="195"/>
      <c r="I1000" s="195"/>
      <c r="J1000" s="195"/>
      <c r="V1000" s="17"/>
      <c r="AC1000" s="198"/>
      <c r="AD1000" s="198"/>
      <c r="AE1000" s="19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-875.54</v>
      </c>
      <c r="E1004" s="196" t="s">
        <v>20</v>
      </c>
      <c r="F1004" s="196"/>
      <c r="G1004" s="196"/>
      <c r="H1004" s="196"/>
      <c r="V1004" s="17"/>
      <c r="X1004" s="23" t="s">
        <v>32</v>
      </c>
      <c r="Y1004" s="20">
        <f>IF(B1004="PAGADO",0,C1009)</f>
        <v>-875.54</v>
      </c>
      <c r="AA1004" s="196" t="s">
        <v>20</v>
      </c>
      <c r="AB1004" s="196"/>
      <c r="AC1004" s="196"/>
      <c r="AD1004" s="19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875.54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875.54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-875.54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-875.54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9" t="str">
        <f>IF(C1009&lt;0,"NO PAGAR","COBRAR")</f>
        <v>NO PAGAR</v>
      </c>
      <c r="C1010" s="19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9" t="str">
        <f>IF(Y1009&lt;0,"NO PAGAR","COBRAR")</f>
        <v>NO PAGAR</v>
      </c>
      <c r="Y1010" s="19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90" t="s">
        <v>9</v>
      </c>
      <c r="C1011" s="19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0" t="s">
        <v>9</v>
      </c>
      <c r="Y1011" s="19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875.54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875.54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92" t="s">
        <v>7</v>
      </c>
      <c r="F1020" s="193"/>
      <c r="G1020" s="19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92" t="s">
        <v>7</v>
      </c>
      <c r="AB1020" s="193"/>
      <c r="AC1020" s="19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92" t="s">
        <v>7</v>
      </c>
      <c r="O1022" s="193"/>
      <c r="P1022" s="193"/>
      <c r="Q1022" s="194"/>
      <c r="R1022" s="18">
        <f>SUM(R1006:R1021)</f>
        <v>0</v>
      </c>
      <c r="S1022" s="3"/>
      <c r="V1022" s="17"/>
      <c r="X1022" s="12"/>
      <c r="Y1022" s="10"/>
      <c r="AJ1022" s="192" t="s">
        <v>7</v>
      </c>
      <c r="AK1022" s="193"/>
      <c r="AL1022" s="193"/>
      <c r="AM1022" s="19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875.54</v>
      </c>
      <c r="V1031" s="17"/>
      <c r="X1031" s="15" t="s">
        <v>18</v>
      </c>
      <c r="Y1031" s="16">
        <f>SUM(Y1012:Y1030)</f>
        <v>875.54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5" t="s">
        <v>30</v>
      </c>
      <c r="I1044" s="195"/>
      <c r="J1044" s="195"/>
      <c r="V1044" s="17"/>
      <c r="AA1044" s="195" t="s">
        <v>31</v>
      </c>
      <c r="AB1044" s="195"/>
      <c r="AC1044" s="195"/>
    </row>
    <row r="1045" spans="1:43">
      <c r="H1045" s="195"/>
      <c r="I1045" s="195"/>
      <c r="J1045" s="195"/>
      <c r="V1045" s="17"/>
      <c r="AA1045" s="195"/>
      <c r="AB1045" s="195"/>
      <c r="AC1045" s="19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-875.54</v>
      </c>
      <c r="E1049" s="196" t="s">
        <v>20</v>
      </c>
      <c r="F1049" s="196"/>
      <c r="G1049" s="196"/>
      <c r="H1049" s="196"/>
      <c r="V1049" s="17"/>
      <c r="X1049" s="23" t="s">
        <v>32</v>
      </c>
      <c r="Y1049" s="20">
        <f>IF(B1849="PAGADO",0,C1054)</f>
        <v>-875.54</v>
      </c>
      <c r="AA1049" s="196" t="s">
        <v>20</v>
      </c>
      <c r="AB1049" s="196"/>
      <c r="AC1049" s="196"/>
      <c r="AD1049" s="19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875.54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875.54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-875.54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-875.54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7" t="str">
        <f>IF(Y1054&lt;0,"NO PAGAR","COBRAR'")</f>
        <v>NO PAGAR</v>
      </c>
      <c r="Y1055" s="19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7" t="str">
        <f>IF(C1054&lt;0,"NO PAGAR","COBRAR'")</f>
        <v>NO PAGAR</v>
      </c>
      <c r="C1056" s="19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90" t="s">
        <v>9</v>
      </c>
      <c r="C1057" s="19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90" t="s">
        <v>9</v>
      </c>
      <c r="Y1057" s="19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875.54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875.54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92" t="s">
        <v>7</v>
      </c>
      <c r="F1065" s="193"/>
      <c r="G1065" s="19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92" t="s">
        <v>7</v>
      </c>
      <c r="AB1065" s="193"/>
      <c r="AC1065" s="19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92" t="s">
        <v>7</v>
      </c>
      <c r="O1067" s="193"/>
      <c r="P1067" s="193"/>
      <c r="Q1067" s="194"/>
      <c r="R1067" s="18">
        <f>SUM(R1051:R1066)</f>
        <v>0</v>
      </c>
      <c r="S1067" s="3"/>
      <c r="V1067" s="17"/>
      <c r="X1067" s="12"/>
      <c r="Y1067" s="10"/>
      <c r="AJ1067" s="192" t="s">
        <v>7</v>
      </c>
      <c r="AK1067" s="193"/>
      <c r="AL1067" s="193"/>
      <c r="AM1067" s="19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875.54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875.54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701" zoomScale="89" zoomScaleNormal="89" workbookViewId="0">
      <selection activeCell="D717" sqref="D71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IF(B1074="PAGADO",0,C333)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09" t="s">
        <v>64</v>
      </c>
      <c r="AB373" s="206" t="s">
        <v>29</v>
      </c>
      <c r="AC373" s="206"/>
      <c r="AD373" s="206"/>
    </row>
    <row r="374" spans="2:41">
      <c r="V374" s="17"/>
      <c r="X374" s="209"/>
      <c r="AB374" s="206"/>
      <c r="AC374" s="206"/>
      <c r="AD374" s="206"/>
    </row>
    <row r="375" spans="2:41" ht="23.25">
      <c r="B375" s="22" t="s">
        <v>64</v>
      </c>
      <c r="V375" s="17"/>
      <c r="X375" s="209"/>
      <c r="AB375" s="206"/>
      <c r="AC375" s="206"/>
      <c r="AD375" s="206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8" t="s">
        <v>64</v>
      </c>
      <c r="F412" s="207" t="s">
        <v>30</v>
      </c>
      <c r="G412" s="207"/>
      <c r="H412" s="207"/>
      <c r="V412" s="17"/>
    </row>
    <row r="413" spans="1:43">
      <c r="B413" s="208"/>
      <c r="F413" s="207"/>
      <c r="G413" s="207"/>
      <c r="H413" s="207"/>
      <c r="V413" s="17"/>
    </row>
    <row r="414" spans="1:43" ht="26.25" customHeight="1">
      <c r="B414" s="208"/>
      <c r="F414" s="207"/>
      <c r="G414" s="207"/>
      <c r="H414" s="20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8" t="s">
        <v>66</v>
      </c>
      <c r="F449" s="207" t="s">
        <v>28</v>
      </c>
      <c r="G449" s="207"/>
      <c r="H449" s="207"/>
      <c r="V449" s="17"/>
      <c r="X449" s="209" t="s">
        <v>66</v>
      </c>
      <c r="AB449" s="206" t="s">
        <v>29</v>
      </c>
      <c r="AC449" s="206"/>
      <c r="AD449" s="206"/>
    </row>
    <row r="450" spans="2:41">
      <c r="B450" s="208"/>
      <c r="F450" s="207"/>
      <c r="G450" s="207"/>
      <c r="H450" s="207"/>
      <c r="V450" s="17"/>
      <c r="X450" s="209"/>
      <c r="AB450" s="206"/>
      <c r="AC450" s="206"/>
      <c r="AD450" s="206"/>
    </row>
    <row r="451" spans="2:41" ht="23.25" customHeight="1">
      <c r="B451" s="208"/>
      <c r="F451" s="207"/>
      <c r="G451" s="207"/>
      <c r="H451" s="207"/>
      <c r="V451" s="17"/>
      <c r="X451" s="209"/>
      <c r="AB451" s="206"/>
      <c r="AC451" s="206"/>
      <c r="AD451" s="206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8" t="s">
        <v>66</v>
      </c>
      <c r="F488" s="212" t="s">
        <v>30</v>
      </c>
      <c r="G488" s="212"/>
      <c r="H488" s="212"/>
      <c r="V488" s="17"/>
      <c r="X488" s="209" t="s">
        <v>66</v>
      </c>
      <c r="AB488" s="207" t="s">
        <v>31</v>
      </c>
      <c r="AC488" s="207"/>
      <c r="AD488" s="207"/>
    </row>
    <row r="489" spans="1:43" ht="15" customHeight="1">
      <c r="B489" s="208"/>
      <c r="F489" s="212"/>
      <c r="G489" s="212"/>
      <c r="H489" s="212"/>
      <c r="V489" s="17"/>
      <c r="X489" s="209"/>
      <c r="AB489" s="207"/>
      <c r="AC489" s="207"/>
      <c r="AD489" s="207"/>
    </row>
    <row r="490" spans="1:43" ht="23.25" customHeight="1">
      <c r="B490" s="208"/>
      <c r="F490" s="212"/>
      <c r="G490" s="212"/>
      <c r="H490" s="212"/>
      <c r="V490" s="17"/>
      <c r="X490" s="209"/>
      <c r="AB490" s="207"/>
      <c r="AC490" s="207"/>
      <c r="AD490" s="207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09" t="s">
        <v>67</v>
      </c>
      <c r="F535" s="207" t="s">
        <v>28</v>
      </c>
      <c r="G535" s="207"/>
      <c r="H535" s="207"/>
      <c r="V535" s="17"/>
    </row>
    <row r="536" spans="2:41">
      <c r="B536" s="209"/>
      <c r="F536" s="207"/>
      <c r="G536" s="207"/>
      <c r="H536" s="207"/>
      <c r="V536" s="17"/>
    </row>
    <row r="537" spans="2:41" ht="26.25" customHeight="1">
      <c r="B537" s="209"/>
      <c r="F537" s="207"/>
      <c r="G537" s="207"/>
      <c r="H537" s="20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8" t="s">
        <v>67</v>
      </c>
      <c r="F575" s="207" t="s">
        <v>30</v>
      </c>
      <c r="G575" s="207"/>
      <c r="H575" s="207"/>
      <c r="V575" s="17"/>
    </row>
    <row r="576" spans="1:43">
      <c r="B576" s="208"/>
      <c r="F576" s="207"/>
      <c r="G576" s="207"/>
      <c r="H576" s="207"/>
      <c r="V576" s="17"/>
    </row>
    <row r="577" spans="2:41" ht="26.25" customHeight="1">
      <c r="B577" s="208"/>
      <c r="F577" s="207"/>
      <c r="G577" s="207"/>
      <c r="H577" s="20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09" t="s">
        <v>68</v>
      </c>
      <c r="F617" s="207" t="s">
        <v>28</v>
      </c>
      <c r="G617" s="207"/>
      <c r="H617" s="207"/>
      <c r="V617" s="17"/>
    </row>
    <row r="618" spans="2:41">
      <c r="B618" s="209"/>
      <c r="F618" s="207"/>
      <c r="G618" s="207"/>
      <c r="H618" s="207"/>
      <c r="V618" s="17"/>
    </row>
    <row r="619" spans="2:41" ht="26.25" customHeight="1">
      <c r="B619" s="209"/>
      <c r="F619" s="207"/>
      <c r="G619" s="207"/>
      <c r="H619" s="20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8" t="s">
        <v>68</v>
      </c>
      <c r="F658" s="207" t="s">
        <v>30</v>
      </c>
      <c r="G658" s="207"/>
      <c r="H658" s="207"/>
      <c r="V658" s="17"/>
    </row>
    <row r="659" spans="2:41">
      <c r="B659" s="208"/>
      <c r="F659" s="207"/>
      <c r="G659" s="207"/>
      <c r="H659" s="207"/>
      <c r="V659" s="17"/>
    </row>
    <row r="660" spans="2:41" ht="26.25" customHeight="1">
      <c r="B660" s="208"/>
      <c r="F660" s="207"/>
      <c r="G660" s="207"/>
      <c r="H660" s="207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09" t="s">
        <v>69</v>
      </c>
      <c r="F701" s="207" t="s">
        <v>28</v>
      </c>
      <c r="G701" s="207"/>
      <c r="H701" s="207"/>
      <c r="V701" s="17"/>
    </row>
    <row r="702" spans="2:31">
      <c r="B702" s="209"/>
      <c r="F702" s="207"/>
      <c r="G702" s="207"/>
      <c r="H702" s="207"/>
      <c r="V702" s="17"/>
    </row>
    <row r="703" spans="2:31" ht="26.25" customHeight="1">
      <c r="B703" s="209"/>
      <c r="F703" s="207"/>
      <c r="G703" s="207"/>
      <c r="H703" s="207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V704" s="17"/>
      <c r="X704" s="23" t="s">
        <v>32</v>
      </c>
      <c r="Y704" s="20">
        <f>IF(B704="PAGADO",0,C709)</f>
        <v>194.41000000000008</v>
      </c>
      <c r="AA704" s="196" t="s">
        <v>20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194.41000000000008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194.41000000000008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847.77</v>
      </c>
      <c r="V731" s="17"/>
      <c r="X731" s="15" t="s">
        <v>18</v>
      </c>
      <c r="Y731" s="16">
        <f>SUM(Y712:Y730)</f>
        <v>0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5" t="s">
        <v>31</v>
      </c>
      <c r="AB744" s="195"/>
      <c r="AC744" s="195"/>
    </row>
    <row r="745" spans="1:43" ht="15" customHeight="1">
      <c r="H745" s="76"/>
      <c r="I745" s="76"/>
      <c r="J745" s="76"/>
      <c r="V745" s="17"/>
      <c r="AA745" s="195"/>
      <c r="AB745" s="195"/>
      <c r="AC745" s="19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194.41000000000008</v>
      </c>
      <c r="E749" s="196" t="s">
        <v>555</v>
      </c>
      <c r="F749" s="196"/>
      <c r="G749" s="196"/>
      <c r="H749" s="196"/>
      <c r="V749" s="17"/>
      <c r="X749" s="23" t="s">
        <v>32</v>
      </c>
      <c r="Y749" s="20">
        <f>IF(B1549="PAGADO",0,C754)</f>
        <v>194.41000000000008</v>
      </c>
      <c r="AA749" s="196" t="s">
        <v>20</v>
      </c>
      <c r="AB749" s="196"/>
      <c r="AC749" s="196"/>
      <c r="AD749" s="19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194.41000000000008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194.41000000000008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194.41000000000008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194.41000000000008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7" t="str">
        <f>IF(Y754&lt;0,"NO PAGAR","COBRAR'")</f>
        <v>COBRAR'</v>
      </c>
      <c r="Y755" s="19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7" t="str">
        <f>IF(C754&lt;0,"NO PAGAR","COBRAR'")</f>
        <v>COBRAR'</v>
      </c>
      <c r="C756" s="19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92" t="s">
        <v>7</v>
      </c>
      <c r="F765" s="193"/>
      <c r="G765" s="19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92" t="s">
        <v>7</v>
      </c>
      <c r="AB765" s="193"/>
      <c r="AC765" s="19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92" t="s">
        <v>7</v>
      </c>
      <c r="O767" s="193"/>
      <c r="P767" s="193"/>
      <c r="Q767" s="194"/>
      <c r="R767" s="18">
        <f>SUM(R751:R766)</f>
        <v>0</v>
      </c>
      <c r="S767" s="3"/>
      <c r="V767" s="17"/>
      <c r="X767" s="12"/>
      <c r="Y767" s="10"/>
      <c r="AJ767" s="192" t="s">
        <v>7</v>
      </c>
      <c r="AK767" s="193"/>
      <c r="AL767" s="193"/>
      <c r="AM767" s="19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8" t="s">
        <v>29</v>
      </c>
      <c r="AD791" s="198"/>
      <c r="AE791" s="198"/>
    </row>
    <row r="792" spans="2:41" ht="15" customHeight="1">
      <c r="H792" s="76" t="s">
        <v>28</v>
      </c>
      <c r="I792" s="76"/>
      <c r="J792" s="76"/>
      <c r="V792" s="17"/>
      <c r="AC792" s="198"/>
      <c r="AD792" s="198"/>
      <c r="AE792" s="198"/>
    </row>
    <row r="793" spans="2:41" ht="15" customHeight="1">
      <c r="H793" s="76"/>
      <c r="I793" s="76"/>
      <c r="J793" s="76"/>
      <c r="V793" s="17"/>
      <c r="AC793" s="198"/>
      <c r="AD793" s="198"/>
      <c r="AE793" s="198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194.41000000000008</v>
      </c>
      <c r="E797" s="196" t="s">
        <v>555</v>
      </c>
      <c r="F797" s="196"/>
      <c r="G797" s="196"/>
      <c r="H797" s="196"/>
      <c r="V797" s="17"/>
      <c r="X797" s="23" t="s">
        <v>32</v>
      </c>
      <c r="Y797" s="20">
        <f>IF(B797="PAGADO",0,C802)</f>
        <v>194.41000000000008</v>
      </c>
      <c r="AA797" s="196" t="s">
        <v>20</v>
      </c>
      <c r="AB797" s="196"/>
      <c r="AC797" s="196"/>
      <c r="AD797" s="19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194.41000000000008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194.41000000000008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194.41000000000008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194.41000000000008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9" t="str">
        <f>IF(C802&lt;0,"NO PAGAR","COBRAR")</f>
        <v>COBRAR</v>
      </c>
      <c r="C803" s="19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9" t="str">
        <f>IF(Y802&lt;0,"NO PAGAR","COBRAR")</f>
        <v>COBRAR</v>
      </c>
      <c r="Y803" s="19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90" t="s">
        <v>9</v>
      </c>
      <c r="C804" s="19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90" t="s">
        <v>9</v>
      </c>
      <c r="Y804" s="19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92" t="s">
        <v>7</v>
      </c>
      <c r="F813" s="193"/>
      <c r="G813" s="19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92" t="s">
        <v>7</v>
      </c>
      <c r="AB813" s="193"/>
      <c r="AC813" s="19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92" t="s">
        <v>7</v>
      </c>
      <c r="O815" s="193"/>
      <c r="P815" s="193"/>
      <c r="Q815" s="194"/>
      <c r="R815" s="18">
        <f>SUM(R799:R814)</f>
        <v>0</v>
      </c>
      <c r="S815" s="3"/>
      <c r="V815" s="17"/>
      <c r="X815" s="12"/>
      <c r="Y815" s="10"/>
      <c r="AJ815" s="192" t="s">
        <v>7</v>
      </c>
      <c r="AK815" s="193"/>
      <c r="AL815" s="193"/>
      <c r="AM815" s="19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5" t="s">
        <v>31</v>
      </c>
      <c r="AB837" s="195"/>
      <c r="AC837" s="195"/>
    </row>
    <row r="838" spans="1:43" ht="15" customHeight="1">
      <c r="H838" s="76"/>
      <c r="I838" s="76"/>
      <c r="J838" s="76"/>
      <c r="V838" s="17"/>
      <c r="AA838" s="195"/>
      <c r="AB838" s="195"/>
      <c r="AC838" s="19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194.41000000000008</v>
      </c>
      <c r="E842" s="196" t="s">
        <v>555</v>
      </c>
      <c r="F842" s="196"/>
      <c r="G842" s="196"/>
      <c r="H842" s="196"/>
      <c r="V842" s="17"/>
      <c r="X842" s="23" t="s">
        <v>32</v>
      </c>
      <c r="Y842" s="20">
        <f>IF(B1642="PAGADO",0,C847)</f>
        <v>194.41000000000008</v>
      </c>
      <c r="AA842" s="196" t="s">
        <v>20</v>
      </c>
      <c r="AB842" s="196"/>
      <c r="AC842" s="196"/>
      <c r="AD842" s="19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194.41000000000008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194.41000000000008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194.41000000000008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194.41000000000008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7" t="str">
        <f>IF(Y847&lt;0,"NO PAGAR","COBRAR'")</f>
        <v>COBRAR'</v>
      </c>
      <c r="Y848" s="19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7" t="str">
        <f>IF(C847&lt;0,"NO PAGAR","COBRAR'")</f>
        <v>COBRAR'</v>
      </c>
      <c r="C849" s="19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90" t="s">
        <v>9</v>
      </c>
      <c r="C850" s="19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0" t="s">
        <v>9</v>
      </c>
      <c r="Y850" s="19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92" t="s">
        <v>7</v>
      </c>
      <c r="F858" s="193"/>
      <c r="G858" s="19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92" t="s">
        <v>7</v>
      </c>
      <c r="AB858" s="193"/>
      <c r="AC858" s="19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92" t="s">
        <v>7</v>
      </c>
      <c r="O860" s="193"/>
      <c r="P860" s="193"/>
      <c r="Q860" s="194"/>
      <c r="R860" s="18">
        <f>SUM(R844:R859)</f>
        <v>0</v>
      </c>
      <c r="S860" s="3"/>
      <c r="V860" s="17"/>
      <c r="X860" s="12"/>
      <c r="Y860" s="10"/>
      <c r="AJ860" s="192" t="s">
        <v>7</v>
      </c>
      <c r="AK860" s="193"/>
      <c r="AL860" s="193"/>
      <c r="AM860" s="19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8" t="s">
        <v>29</v>
      </c>
      <c r="AD885" s="198"/>
      <c r="AE885" s="198"/>
    </row>
    <row r="886" spans="2:41" ht="15" customHeight="1">
      <c r="H886" s="76" t="s">
        <v>28</v>
      </c>
      <c r="I886" s="76"/>
      <c r="J886" s="76"/>
      <c r="V886" s="17"/>
      <c r="AC886" s="198"/>
      <c r="AD886" s="198"/>
      <c r="AE886" s="198"/>
    </row>
    <row r="887" spans="2:41" ht="15" customHeight="1">
      <c r="H887" s="76"/>
      <c r="I887" s="76"/>
      <c r="J887" s="76"/>
      <c r="V887" s="17"/>
      <c r="AC887" s="198"/>
      <c r="AD887" s="198"/>
      <c r="AE887" s="198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194.41000000000008</v>
      </c>
      <c r="E891" s="196" t="s">
        <v>555</v>
      </c>
      <c r="F891" s="196"/>
      <c r="G891" s="196"/>
      <c r="H891" s="196"/>
      <c r="V891" s="17"/>
      <c r="X891" s="23" t="s">
        <v>32</v>
      </c>
      <c r="Y891" s="20">
        <f>IF(B891="PAGADO",0,C896)</f>
        <v>194.41000000000008</v>
      </c>
      <c r="AA891" s="196" t="s">
        <v>20</v>
      </c>
      <c r="AB891" s="196"/>
      <c r="AC891" s="196"/>
      <c r="AD891" s="19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194.41000000000008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194.41000000000008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194.41000000000008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194.41000000000008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9" t="str">
        <f>IF(C896&lt;0,"NO PAGAR","COBRAR")</f>
        <v>COBRAR</v>
      </c>
      <c r="C897" s="19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9" t="str">
        <f>IF(Y896&lt;0,"NO PAGAR","COBRAR")</f>
        <v>COBRAR</v>
      </c>
      <c r="Y897" s="19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90" t="s">
        <v>9</v>
      </c>
      <c r="C898" s="19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0" t="s">
        <v>9</v>
      </c>
      <c r="Y898" s="19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92" t="s">
        <v>7</v>
      </c>
      <c r="F907" s="193"/>
      <c r="G907" s="19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92" t="s">
        <v>7</v>
      </c>
      <c r="AB907" s="193"/>
      <c r="AC907" s="19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92" t="s">
        <v>7</v>
      </c>
      <c r="O909" s="193"/>
      <c r="P909" s="193"/>
      <c r="Q909" s="194"/>
      <c r="R909" s="18">
        <f>SUM(R893:R908)</f>
        <v>0</v>
      </c>
      <c r="S909" s="3"/>
      <c r="V909" s="17"/>
      <c r="X909" s="12"/>
      <c r="Y909" s="10"/>
      <c r="AJ909" s="192" t="s">
        <v>7</v>
      </c>
      <c r="AK909" s="193"/>
      <c r="AL909" s="193"/>
      <c r="AM909" s="19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5" t="s">
        <v>31</v>
      </c>
      <c r="AB931" s="195"/>
      <c r="AC931" s="195"/>
    </row>
    <row r="932" spans="1:43" ht="15" customHeight="1">
      <c r="H932" s="76"/>
      <c r="I932" s="76"/>
      <c r="J932" s="76"/>
      <c r="V932" s="17"/>
      <c r="AA932" s="195"/>
      <c r="AB932" s="195"/>
      <c r="AC932" s="19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194.41000000000008</v>
      </c>
      <c r="E936" s="196" t="s">
        <v>555</v>
      </c>
      <c r="F936" s="196"/>
      <c r="G936" s="196"/>
      <c r="H936" s="196"/>
      <c r="V936" s="17"/>
      <c r="X936" s="23" t="s">
        <v>32</v>
      </c>
      <c r="Y936" s="20">
        <f>IF(B1736="PAGADO",0,C941)</f>
        <v>194.41000000000008</v>
      </c>
      <c r="AA936" s="196" t="s">
        <v>20</v>
      </c>
      <c r="AB936" s="196"/>
      <c r="AC936" s="196"/>
      <c r="AD936" s="19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194.41000000000008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194.41000000000008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194.41000000000008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194.41000000000008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7" t="str">
        <f>IF(Y941&lt;0,"NO PAGAR","COBRAR'")</f>
        <v>COBRAR'</v>
      </c>
      <c r="Y942" s="19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7" t="str">
        <f>IF(C941&lt;0,"NO PAGAR","COBRAR'")</f>
        <v>COBRAR'</v>
      </c>
      <c r="C943" s="19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92" t="s">
        <v>7</v>
      </c>
      <c r="F952" s="193"/>
      <c r="G952" s="19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92" t="s">
        <v>7</v>
      </c>
      <c r="AB952" s="193"/>
      <c r="AC952" s="19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92" t="s">
        <v>7</v>
      </c>
      <c r="O954" s="193"/>
      <c r="P954" s="193"/>
      <c r="Q954" s="194"/>
      <c r="R954" s="18">
        <f>SUM(R938:R953)</f>
        <v>0</v>
      </c>
      <c r="S954" s="3"/>
      <c r="V954" s="17"/>
      <c r="X954" s="12"/>
      <c r="Y954" s="10"/>
      <c r="AJ954" s="192" t="s">
        <v>7</v>
      </c>
      <c r="AK954" s="193"/>
      <c r="AL954" s="193"/>
      <c r="AM954" s="19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8" t="s">
        <v>29</v>
      </c>
      <c r="AD978" s="198"/>
      <c r="AE978" s="198"/>
    </row>
    <row r="979" spans="2:41" ht="15" customHeight="1">
      <c r="H979" s="76" t="s">
        <v>28</v>
      </c>
      <c r="I979" s="76"/>
      <c r="J979" s="76"/>
      <c r="V979" s="17"/>
      <c r="AC979" s="198"/>
      <c r="AD979" s="198"/>
      <c r="AE979" s="198"/>
    </row>
    <row r="980" spans="2:41" ht="15" customHeight="1">
      <c r="H980" s="76"/>
      <c r="I980" s="76"/>
      <c r="J980" s="76"/>
      <c r="V980" s="17"/>
      <c r="AC980" s="198"/>
      <c r="AD980" s="198"/>
      <c r="AE980" s="198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194.41000000000008</v>
      </c>
      <c r="E984" s="196" t="s">
        <v>555</v>
      </c>
      <c r="F984" s="196"/>
      <c r="G984" s="196"/>
      <c r="H984" s="196"/>
      <c r="V984" s="17"/>
      <c r="X984" s="23" t="s">
        <v>32</v>
      </c>
      <c r="Y984" s="20">
        <f>IF(B984="PAGADO",0,C989)</f>
        <v>194.41000000000008</v>
      </c>
      <c r="AA984" s="196" t="s">
        <v>20</v>
      </c>
      <c r="AB984" s="196"/>
      <c r="AC984" s="196"/>
      <c r="AD984" s="19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194.41000000000008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194.41000000000008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194.41000000000008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194.41000000000008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9" t="str">
        <f>IF(C989&lt;0,"NO PAGAR","COBRAR")</f>
        <v>COBRAR</v>
      </c>
      <c r="C990" s="19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9" t="str">
        <f>IF(Y989&lt;0,"NO PAGAR","COBRAR")</f>
        <v>COBRAR</v>
      </c>
      <c r="Y990" s="19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90" t="s">
        <v>9</v>
      </c>
      <c r="C991" s="19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90" t="s">
        <v>9</v>
      </c>
      <c r="Y991" s="19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92" t="s">
        <v>7</v>
      </c>
      <c r="F1000" s="193"/>
      <c r="G1000" s="19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92" t="s">
        <v>7</v>
      </c>
      <c r="AB1000" s="193"/>
      <c r="AC1000" s="19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92" t="s">
        <v>7</v>
      </c>
      <c r="O1002" s="193"/>
      <c r="P1002" s="193"/>
      <c r="Q1002" s="194"/>
      <c r="R1002" s="18">
        <f>SUM(R986:R1001)</f>
        <v>0</v>
      </c>
      <c r="S1002" s="3"/>
      <c r="V1002" s="17"/>
      <c r="X1002" s="12"/>
      <c r="Y1002" s="10"/>
      <c r="AJ1002" s="192" t="s">
        <v>7</v>
      </c>
      <c r="AK1002" s="193"/>
      <c r="AL1002" s="193"/>
      <c r="AM1002" s="19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5" t="s">
        <v>31</v>
      </c>
      <c r="AB1024" s="195"/>
      <c r="AC1024" s="195"/>
    </row>
    <row r="1025" spans="2:41" ht="15" customHeight="1">
      <c r="H1025" s="76"/>
      <c r="I1025" s="76"/>
      <c r="J1025" s="76"/>
      <c r="V1025" s="17"/>
      <c r="AA1025" s="195"/>
      <c r="AB1025" s="195"/>
      <c r="AC1025" s="19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194.41000000000008</v>
      </c>
      <c r="E1029" s="196" t="s">
        <v>555</v>
      </c>
      <c r="F1029" s="196"/>
      <c r="G1029" s="196"/>
      <c r="H1029" s="196"/>
      <c r="V1029" s="17"/>
      <c r="X1029" s="23" t="s">
        <v>32</v>
      </c>
      <c r="Y1029" s="20">
        <f>IF(B1829="PAGADO",0,C1034)</f>
        <v>194.41000000000008</v>
      </c>
      <c r="AA1029" s="196" t="s">
        <v>20</v>
      </c>
      <c r="AB1029" s="196"/>
      <c r="AC1029" s="196"/>
      <c r="AD1029" s="19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194.41000000000008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194.41000000000008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194.41000000000008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194.41000000000008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7" t="str">
        <f>IF(Y1034&lt;0,"NO PAGAR","COBRAR'")</f>
        <v>COBRAR'</v>
      </c>
      <c r="Y1035" s="19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7" t="str">
        <f>IF(C1034&lt;0,"NO PAGAR","COBRAR'")</f>
        <v>COBRAR'</v>
      </c>
      <c r="C1036" s="19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90" t="s">
        <v>9</v>
      </c>
      <c r="C1037" s="19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90" t="s">
        <v>9</v>
      </c>
      <c r="Y1037" s="19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92" t="s">
        <v>7</v>
      </c>
      <c r="F1045" s="193"/>
      <c r="G1045" s="19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92" t="s">
        <v>7</v>
      </c>
      <c r="AB1045" s="193"/>
      <c r="AC1045" s="19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92" t="s">
        <v>7</v>
      </c>
      <c r="O1047" s="193"/>
      <c r="P1047" s="193"/>
      <c r="Q1047" s="194"/>
      <c r="R1047" s="18">
        <f>SUM(R1031:R1046)</f>
        <v>0</v>
      </c>
      <c r="S1047" s="3"/>
      <c r="V1047" s="17"/>
      <c r="X1047" s="12"/>
      <c r="Y1047" s="10"/>
      <c r="AJ1047" s="192" t="s">
        <v>7</v>
      </c>
      <c r="AK1047" s="193"/>
      <c r="AL1047" s="193"/>
      <c r="AM1047" s="19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C653" zoomScale="82" zoomScaleNormal="82" workbookViewId="0">
      <selection activeCell="S664" sqref="S66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IF(B1029="PAGADO",0,C315)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09" t="s">
        <v>64</v>
      </c>
      <c r="AB347" s="206" t="s">
        <v>29</v>
      </c>
      <c r="AC347" s="206"/>
      <c r="AD347" s="206"/>
    </row>
    <row r="348" spans="2:41">
      <c r="V348" s="17"/>
      <c r="X348" s="209"/>
      <c r="AB348" s="206"/>
      <c r="AC348" s="206"/>
      <c r="AD348" s="206"/>
    </row>
    <row r="349" spans="2:41" ht="23.25">
      <c r="B349" s="22" t="s">
        <v>64</v>
      </c>
      <c r="V349" s="17"/>
      <c r="X349" s="209"/>
      <c r="AB349" s="206"/>
      <c r="AC349" s="206"/>
      <c r="AD349" s="206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IF(B1122="PAGADO",0,C394)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8" t="s">
        <v>29</v>
      </c>
      <c r="AD653" s="198"/>
      <c r="AE653" s="198"/>
    </row>
    <row r="654" spans="8:31">
      <c r="H654" s="195" t="s">
        <v>28</v>
      </c>
      <c r="I654" s="195"/>
      <c r="J654" s="195"/>
      <c r="V654" s="17"/>
      <c r="AC654" s="198"/>
      <c r="AD654" s="198"/>
      <c r="AE654" s="198"/>
    </row>
    <row r="655" spans="8:31">
      <c r="H655" s="195"/>
      <c r="I655" s="195"/>
      <c r="J655" s="195"/>
      <c r="V655" s="17"/>
      <c r="AC655" s="198"/>
      <c r="AD655" s="198"/>
      <c r="AE655" s="198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6" t="s">
        <v>1170</v>
      </c>
      <c r="F659" s="196"/>
      <c r="G659" s="196"/>
      <c r="H659" s="196"/>
      <c r="V659" s="17"/>
      <c r="X659" s="23" t="s">
        <v>32</v>
      </c>
      <c r="Y659" s="20">
        <f>IF(B659="PAGADO",0,C664)</f>
        <v>-699.46999999999935</v>
      </c>
      <c r="AA659" s="196" t="s">
        <v>20</v>
      </c>
      <c r="AB659" s="196"/>
      <c r="AC659" s="196"/>
      <c r="AD659" s="196"/>
    </row>
    <row r="660" spans="2:41">
      <c r="B660" s="1" t="s">
        <v>0</v>
      </c>
      <c r="C660" s="19">
        <f>H675</f>
        <v>1810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2279.59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1279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2979.0599999999995</v>
      </c>
      <c r="E663" s="4">
        <v>45135</v>
      </c>
      <c r="F663" s="3" t="s">
        <v>414</v>
      </c>
      <c r="G663" s="3" t="s">
        <v>1294</v>
      </c>
      <c r="H663" s="5">
        <v>300</v>
      </c>
      <c r="N663" s="25">
        <v>45173</v>
      </c>
      <c r="O663" s="3" t="s">
        <v>1343</v>
      </c>
      <c r="P663" s="3"/>
      <c r="Q663" s="3"/>
      <c r="R663" s="18">
        <v>2000</v>
      </c>
      <c r="S663" s="3"/>
      <c r="V663" s="17"/>
      <c r="X663" s="1" t="s">
        <v>9</v>
      </c>
      <c r="Y663" s="20">
        <f>Y686</f>
        <v>699.46999999999935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-699.46999999999935</v>
      </c>
      <c r="E664" s="4">
        <v>45138</v>
      </c>
      <c r="F664" s="3" t="s">
        <v>414</v>
      </c>
      <c r="G664" s="3" t="s">
        <v>200</v>
      </c>
      <c r="H664" s="5">
        <v>200</v>
      </c>
      <c r="N664" s="25">
        <v>45175</v>
      </c>
      <c r="O664" s="3" t="s">
        <v>1356</v>
      </c>
      <c r="P664" s="3"/>
      <c r="Q664" s="3"/>
      <c r="R664" s="18">
        <v>49.18</v>
      </c>
      <c r="S664" s="3"/>
      <c r="V664" s="17"/>
      <c r="X664" s="6" t="s">
        <v>8</v>
      </c>
      <c r="Y664" s="21">
        <f>Y662-Y663</f>
        <v>-699.46999999999935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9" t="str">
        <f>IF(C664&lt;0,"NO PAGAR","COBRAR")</f>
        <v>NO PAGAR</v>
      </c>
      <c r="C665" s="199"/>
      <c r="E665" s="4">
        <v>45156</v>
      </c>
      <c r="F665" s="3" t="s">
        <v>414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99" t="str">
        <f>IF(Y664&lt;0,"NO PAGAR","COBRAR")</f>
        <v>NO PAGAR</v>
      </c>
      <c r="Y665" s="19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90" t="s">
        <v>9</v>
      </c>
      <c r="C666" s="191"/>
      <c r="E666" s="4">
        <v>45159</v>
      </c>
      <c r="F666" s="3" t="s">
        <v>414</v>
      </c>
      <c r="G666" s="3" t="s">
        <v>200</v>
      </c>
      <c r="H666" s="5">
        <v>150</v>
      </c>
      <c r="N666" s="3"/>
      <c r="O666" s="3"/>
      <c r="P666" s="3"/>
      <c r="Q666" s="3"/>
      <c r="R666" s="18"/>
      <c r="S666" s="3"/>
      <c r="V666" s="17"/>
      <c r="X666" s="190" t="s">
        <v>9</v>
      </c>
      <c r="Y666" s="19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>
        <v>45115</v>
      </c>
      <c r="F667" s="3" t="s">
        <v>591</v>
      </c>
      <c r="G667" s="3" t="s">
        <v>200</v>
      </c>
      <c r="H667" s="5">
        <v>120</v>
      </c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ADELANTADO</v>
      </c>
      <c r="Y667" s="10">
        <f>IF(C664&lt;=0,C664*-1)</f>
        <v>699.46999999999935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2399.1799999999998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>
        <v>150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>
        <v>59.1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1339</v>
      </c>
      <c r="C675" s="10">
        <f>R685</f>
        <v>370.78</v>
      </c>
      <c r="E675" s="192" t="s">
        <v>7</v>
      </c>
      <c r="F675" s="193"/>
      <c r="G675" s="194"/>
      <c r="H675" s="5">
        <f>SUM(H661:H674)</f>
        <v>1810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92" t="s">
        <v>7</v>
      </c>
      <c r="AB675" s="193"/>
      <c r="AC675" s="19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92" t="s">
        <v>7</v>
      </c>
      <c r="O677" s="193"/>
      <c r="P677" s="193"/>
      <c r="Q677" s="194"/>
      <c r="R677" s="18">
        <f>SUM(R661:R676)</f>
        <v>2399.1799999999998</v>
      </c>
      <c r="S677" s="3"/>
      <c r="V677" s="17"/>
      <c r="X677" s="12"/>
      <c r="Y677" s="10"/>
      <c r="AJ677" s="192" t="s">
        <v>7</v>
      </c>
      <c r="AK677" s="193"/>
      <c r="AL677" s="193"/>
      <c r="AM677" s="194"/>
      <c r="AN677" s="18">
        <f>SUM(AN661:AN676)</f>
        <v>0</v>
      </c>
      <c r="AO677" s="3"/>
    </row>
    <row r="678" spans="2:41">
      <c r="B678" s="12"/>
      <c r="C678" s="10"/>
      <c r="N678" s="126" t="s">
        <v>473</v>
      </c>
      <c r="O678" s="126" t="s">
        <v>470</v>
      </c>
      <c r="P678" s="127">
        <v>45154.29415509</v>
      </c>
      <c r="Q678" s="128">
        <v>40.000999999999998</v>
      </c>
      <c r="R678" s="128">
        <v>70</v>
      </c>
      <c r="S678" s="129" t="s">
        <v>1335</v>
      </c>
      <c r="V678" s="17"/>
      <c r="X678" s="12"/>
      <c r="Y678" s="10"/>
    </row>
    <row r="679" spans="2:41">
      <c r="B679" s="12"/>
      <c r="C679" s="10"/>
      <c r="N679" s="126" t="s">
        <v>473</v>
      </c>
      <c r="O679" s="126" t="s">
        <v>470</v>
      </c>
      <c r="P679" s="127">
        <v>45155.668831019997</v>
      </c>
      <c r="Q679" s="128">
        <v>17.14</v>
      </c>
      <c r="R679" s="128">
        <v>30</v>
      </c>
      <c r="S679" s="129" t="s">
        <v>745</v>
      </c>
      <c r="V679" s="17"/>
      <c r="X679" s="12"/>
      <c r="Y679" s="10"/>
    </row>
    <row r="680" spans="2:41">
      <c r="B680" s="12"/>
      <c r="C680" s="10"/>
      <c r="E680" s="14"/>
      <c r="N680" s="126" t="s">
        <v>473</v>
      </c>
      <c r="O680" s="126" t="s">
        <v>470</v>
      </c>
      <c r="P680" s="127">
        <v>45160.77746528</v>
      </c>
      <c r="Q680" s="128">
        <v>45.713000000000001</v>
      </c>
      <c r="R680" s="128">
        <v>80</v>
      </c>
      <c r="S680" s="129" t="s">
        <v>1334</v>
      </c>
      <c r="V680" s="17"/>
      <c r="X680" s="12"/>
      <c r="Y680" s="10"/>
      <c r="AA680" s="14"/>
    </row>
    <row r="681" spans="2:41">
      <c r="B681" s="12"/>
      <c r="C681" s="10"/>
      <c r="N681" s="126" t="s">
        <v>473</v>
      </c>
      <c r="O681" s="126" t="s">
        <v>470</v>
      </c>
      <c r="P681" s="127">
        <v>45163.809282410002</v>
      </c>
      <c r="Q681" s="128">
        <v>41.713999999999999</v>
      </c>
      <c r="R681" s="128">
        <v>73</v>
      </c>
      <c r="S681" s="129" t="s">
        <v>20</v>
      </c>
      <c r="V681" s="17"/>
      <c r="X681" s="12"/>
      <c r="Y681" s="10"/>
    </row>
    <row r="682" spans="2:41">
      <c r="B682" s="12"/>
      <c r="C682" s="10"/>
      <c r="N682" s="126" t="s">
        <v>473</v>
      </c>
      <c r="O682" s="126" t="s">
        <v>470</v>
      </c>
      <c r="P682" s="127">
        <v>45166.573078699999</v>
      </c>
      <c r="Q682" s="128">
        <v>19.998000000000001</v>
      </c>
      <c r="R682" s="128">
        <v>35</v>
      </c>
      <c r="S682" s="129" t="s">
        <v>20</v>
      </c>
      <c r="V682" s="17"/>
      <c r="X682" s="12"/>
      <c r="Y682" s="10"/>
    </row>
    <row r="683" spans="2:41">
      <c r="B683" s="12"/>
      <c r="C683" s="10"/>
      <c r="N683" s="126" t="s">
        <v>473</v>
      </c>
      <c r="O683" s="126" t="s">
        <v>470</v>
      </c>
      <c r="P683" s="127">
        <v>45168.909282410001</v>
      </c>
      <c r="Q683" s="128">
        <v>34.712000000000003</v>
      </c>
      <c r="R683" s="128">
        <v>60.75</v>
      </c>
      <c r="S683" s="129" t="s">
        <v>745</v>
      </c>
      <c r="V683" s="17"/>
      <c r="X683" s="12"/>
      <c r="Y683" s="10"/>
    </row>
    <row r="684" spans="2:41">
      <c r="B684" s="12"/>
      <c r="C684" s="10"/>
      <c r="N684" s="126" t="s">
        <v>473</v>
      </c>
      <c r="O684" s="126" t="s">
        <v>470</v>
      </c>
      <c r="P684" s="127">
        <v>45169.803240740002</v>
      </c>
      <c r="Q684" s="128">
        <v>12.587</v>
      </c>
      <c r="R684" s="128">
        <v>22.03</v>
      </c>
      <c r="S684" s="129" t="s">
        <v>1333</v>
      </c>
      <c r="V684" s="17"/>
      <c r="X684" s="12"/>
      <c r="Y684" s="10"/>
    </row>
    <row r="685" spans="2:41">
      <c r="B685" s="11"/>
      <c r="C685" s="10"/>
      <c r="R685" s="188">
        <f>SUM(R678:R684)</f>
        <v>370.78</v>
      </c>
      <c r="V685" s="17"/>
      <c r="X685" s="11"/>
      <c r="Y685" s="10"/>
    </row>
    <row r="686" spans="2:41">
      <c r="B686" s="15" t="s">
        <v>18</v>
      </c>
      <c r="C686" s="16">
        <f>SUM(C667:C685)</f>
        <v>2979.0599999999995</v>
      </c>
      <c r="V686" s="17"/>
      <c r="X686" s="15" t="s">
        <v>18</v>
      </c>
      <c r="Y686" s="16">
        <f>SUM(Y667:Y685)</f>
        <v>699.46999999999935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5" t="s">
        <v>30</v>
      </c>
      <c r="I699" s="195"/>
      <c r="J699" s="195"/>
      <c r="V699" s="17"/>
      <c r="AA699" s="195" t="s">
        <v>31</v>
      </c>
      <c r="AB699" s="195"/>
      <c r="AC699" s="195"/>
    </row>
    <row r="700" spans="1:43">
      <c r="H700" s="195"/>
      <c r="I700" s="195"/>
      <c r="J700" s="195"/>
      <c r="V700" s="17"/>
      <c r="AA700" s="195"/>
      <c r="AB700" s="195"/>
      <c r="AC700" s="195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-699.46999999999935</v>
      </c>
      <c r="E704" s="196" t="s">
        <v>20</v>
      </c>
      <c r="F704" s="196"/>
      <c r="G704" s="196"/>
      <c r="H704" s="196"/>
      <c r="V704" s="17"/>
      <c r="X704" s="23" t="s">
        <v>32</v>
      </c>
      <c r="Y704" s="20">
        <f>IF(B1504="PAGADO",0,C709)</f>
        <v>-699.46999999999935</v>
      </c>
      <c r="AA704" s="196" t="s">
        <v>20</v>
      </c>
      <c r="AB704" s="196"/>
      <c r="AC704" s="196"/>
      <c r="AD704" s="19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699.46999999999935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699.46999999999935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-699.46999999999935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-699.46999999999935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7" t="str">
        <f>IF(Y709&lt;0,"NO PAGAR","COBRAR'")</f>
        <v>NO PAGAR</v>
      </c>
      <c r="Y710" s="197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7" t="str">
        <f>IF(C709&lt;0,"NO PAGAR","COBRAR'")</f>
        <v>NO PAGAR</v>
      </c>
      <c r="C711" s="19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90" t="s">
        <v>9</v>
      </c>
      <c r="C712" s="191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0" t="s">
        <v>9</v>
      </c>
      <c r="Y712" s="19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ADELANTADO</v>
      </c>
      <c r="C713" s="10">
        <f>IF(Y664&lt;=0,Y664*-1)</f>
        <v>699.46999999999935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ADELANTADO</v>
      </c>
      <c r="Y713" s="10">
        <f>IF(C709&lt;=0,C709*-1)</f>
        <v>699.46999999999935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92" t="s">
        <v>7</v>
      </c>
      <c r="F720" s="193"/>
      <c r="G720" s="19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699.46999999999935</v>
      </c>
      <c r="D732" t="s">
        <v>22</v>
      </c>
      <c r="E732" t="s">
        <v>21</v>
      </c>
      <c r="V732" s="17"/>
      <c r="X732" s="15" t="s">
        <v>18</v>
      </c>
      <c r="Y732" s="16">
        <f>SUM(Y713:Y731)</f>
        <v>699.46999999999935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8" t="s">
        <v>29</v>
      </c>
      <c r="AD746" s="198"/>
      <c r="AE746" s="198"/>
    </row>
    <row r="747" spans="2:31">
      <c r="H747" s="195" t="s">
        <v>28</v>
      </c>
      <c r="I747" s="195"/>
      <c r="J747" s="195"/>
      <c r="V747" s="17"/>
      <c r="AC747" s="198"/>
      <c r="AD747" s="198"/>
      <c r="AE747" s="198"/>
    </row>
    <row r="748" spans="2:31">
      <c r="H748" s="195"/>
      <c r="I748" s="195"/>
      <c r="J748" s="195"/>
      <c r="V748" s="17"/>
      <c r="AC748" s="198"/>
      <c r="AD748" s="198"/>
      <c r="AE748" s="198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-699.46999999999935</v>
      </c>
      <c r="E752" s="196" t="s">
        <v>20</v>
      </c>
      <c r="F752" s="196"/>
      <c r="G752" s="196"/>
      <c r="H752" s="196"/>
      <c r="V752" s="17"/>
      <c r="X752" s="23" t="s">
        <v>32</v>
      </c>
      <c r="Y752" s="20">
        <f>IF(B752="PAGADO",0,C757)</f>
        <v>-699.46999999999935</v>
      </c>
      <c r="AA752" s="196" t="s">
        <v>20</v>
      </c>
      <c r="AB752" s="196"/>
      <c r="AC752" s="196"/>
      <c r="AD752" s="196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699.46999999999935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699.46999999999935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-699.46999999999935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-699.46999999999935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9" t="str">
        <f>IF(C757&lt;0,"NO PAGAR","COBRAR")</f>
        <v>NO PAGAR</v>
      </c>
      <c r="C758" s="199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9" t="str">
        <f>IF(Y757&lt;0,"NO PAGAR","COBRAR")</f>
        <v>NO PAGAR</v>
      </c>
      <c r="Y758" s="19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90" t="s">
        <v>9</v>
      </c>
      <c r="C759" s="19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90" t="s">
        <v>9</v>
      </c>
      <c r="Y759" s="19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699.46999999999935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ADELANTADO</v>
      </c>
      <c r="Y760" s="10">
        <f>IF(C757&lt;=0,C757*-1)</f>
        <v>699.46999999999935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92" t="s">
        <v>7</v>
      </c>
      <c r="F768" s="193"/>
      <c r="G768" s="19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92" t="s">
        <v>7</v>
      </c>
      <c r="AB768" s="193"/>
      <c r="AC768" s="19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92" t="s">
        <v>7</v>
      </c>
      <c r="O770" s="193"/>
      <c r="P770" s="193"/>
      <c r="Q770" s="194"/>
      <c r="R770" s="18">
        <f>SUM(R754:R769)</f>
        <v>0</v>
      </c>
      <c r="S770" s="3"/>
      <c r="V770" s="17"/>
      <c r="X770" s="12"/>
      <c r="Y770" s="10"/>
      <c r="AJ770" s="192" t="s">
        <v>7</v>
      </c>
      <c r="AK770" s="193"/>
      <c r="AL770" s="193"/>
      <c r="AM770" s="19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699.46999999999935</v>
      </c>
      <c r="V779" s="17"/>
      <c r="X779" s="15" t="s">
        <v>18</v>
      </c>
      <c r="Y779" s="16">
        <f>SUM(Y760:Y778)</f>
        <v>699.46999999999935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5" t="s">
        <v>30</v>
      </c>
      <c r="I792" s="195"/>
      <c r="J792" s="195"/>
      <c r="V792" s="17"/>
      <c r="AA792" s="195" t="s">
        <v>31</v>
      </c>
      <c r="AB792" s="195"/>
      <c r="AC792" s="195"/>
    </row>
    <row r="793" spans="1:43">
      <c r="H793" s="195"/>
      <c r="I793" s="195"/>
      <c r="J793" s="195"/>
      <c r="V793" s="17"/>
      <c r="AA793" s="195"/>
      <c r="AB793" s="195"/>
      <c r="AC793" s="195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-699.46999999999935</v>
      </c>
      <c r="E797" s="196" t="s">
        <v>20</v>
      </c>
      <c r="F797" s="196"/>
      <c r="G797" s="196"/>
      <c r="H797" s="196"/>
      <c r="V797" s="17"/>
      <c r="X797" s="23" t="s">
        <v>32</v>
      </c>
      <c r="Y797" s="20">
        <f>IF(B1597="PAGADO",0,C802)</f>
        <v>-699.46999999999935</v>
      </c>
      <c r="AA797" s="196" t="s">
        <v>20</v>
      </c>
      <c r="AB797" s="196"/>
      <c r="AC797" s="196"/>
      <c r="AD797" s="196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699.46999999999935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699.46999999999935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-699.46999999999935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-699.46999999999935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7" t="str">
        <f>IF(Y802&lt;0,"NO PAGAR","COBRAR'")</f>
        <v>NO PAGAR</v>
      </c>
      <c r="Y803" s="197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7" t="str">
        <f>IF(C802&lt;0,"NO PAGAR","COBRAR'")</f>
        <v>NO PAGAR</v>
      </c>
      <c r="C804" s="19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90" t="s">
        <v>9</v>
      </c>
      <c r="C805" s="191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0" t="s">
        <v>9</v>
      </c>
      <c r="Y805" s="19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ADELANTADO</v>
      </c>
      <c r="C806" s="10">
        <f>IF(Y757&lt;=0,Y757*-1)</f>
        <v>699.46999999999935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ADELANTADO</v>
      </c>
      <c r="Y806" s="10">
        <f>IF(C802&lt;=0,C802*-1)</f>
        <v>699.46999999999935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92" t="s">
        <v>7</v>
      </c>
      <c r="F813" s="193"/>
      <c r="G813" s="19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92" t="s">
        <v>7</v>
      </c>
      <c r="AB813" s="193"/>
      <c r="AC813" s="19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92" t="s">
        <v>7</v>
      </c>
      <c r="O815" s="193"/>
      <c r="P815" s="193"/>
      <c r="Q815" s="194"/>
      <c r="R815" s="18">
        <f>SUM(R799:R814)</f>
        <v>0</v>
      </c>
      <c r="S815" s="3"/>
      <c r="V815" s="17"/>
      <c r="X815" s="12"/>
      <c r="Y815" s="10"/>
      <c r="AJ815" s="192" t="s">
        <v>7</v>
      </c>
      <c r="AK815" s="193"/>
      <c r="AL815" s="193"/>
      <c r="AM815" s="19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699.46999999999935</v>
      </c>
      <c r="D825" t="s">
        <v>22</v>
      </c>
      <c r="E825" t="s">
        <v>21</v>
      </c>
      <c r="V825" s="17"/>
      <c r="X825" s="15" t="s">
        <v>18</v>
      </c>
      <c r="Y825" s="16">
        <f>SUM(Y806:Y824)</f>
        <v>699.46999999999935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8" t="s">
        <v>29</v>
      </c>
      <c r="AD840" s="198"/>
      <c r="AE840" s="198"/>
    </row>
    <row r="841" spans="2:41">
      <c r="H841" s="195" t="s">
        <v>28</v>
      </c>
      <c r="I841" s="195"/>
      <c r="J841" s="195"/>
      <c r="V841" s="17"/>
      <c r="AC841" s="198"/>
      <c r="AD841" s="198"/>
      <c r="AE841" s="198"/>
    </row>
    <row r="842" spans="2:41">
      <c r="H842" s="195"/>
      <c r="I842" s="195"/>
      <c r="J842" s="195"/>
      <c r="V842" s="17"/>
      <c r="AC842" s="198"/>
      <c r="AD842" s="198"/>
      <c r="AE842" s="198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-699.46999999999935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IF(B846="PAGADO",0,C851)</f>
        <v>-699.46999999999935</v>
      </c>
      <c r="AA846" s="196" t="s">
        <v>20</v>
      </c>
      <c r="AB846" s="196"/>
      <c r="AC846" s="196"/>
      <c r="AD846" s="196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699.46999999999935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699.46999999999935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-699.46999999999935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-699.46999999999935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9" t="str">
        <f>IF(C851&lt;0,"NO PAGAR","COBRAR")</f>
        <v>NO PAGAR</v>
      </c>
      <c r="C852" s="19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9" t="str">
        <f>IF(Y851&lt;0,"NO PAGAR","COBRAR")</f>
        <v>NO PAGAR</v>
      </c>
      <c r="Y852" s="19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90" t="s">
        <v>9</v>
      </c>
      <c r="C853" s="19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">
        <v>9</v>
      </c>
      <c r="Y853" s="19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>
        <f>IF(Y802&lt;=0,Y802*-1)</f>
        <v>699.46999999999935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699.46999999999935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699.46999999999935</v>
      </c>
      <c r="V873" s="17"/>
      <c r="X873" s="15" t="s">
        <v>18</v>
      </c>
      <c r="Y873" s="16">
        <f>SUM(Y854:Y872)</f>
        <v>699.46999999999935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5" t="s">
        <v>30</v>
      </c>
      <c r="I886" s="195"/>
      <c r="J886" s="195"/>
      <c r="V886" s="17"/>
      <c r="AA886" s="195" t="s">
        <v>31</v>
      </c>
      <c r="AB886" s="195"/>
      <c r="AC886" s="195"/>
    </row>
    <row r="887" spans="1:43">
      <c r="H887" s="195"/>
      <c r="I887" s="195"/>
      <c r="J887" s="195"/>
      <c r="V887" s="17"/>
      <c r="AA887" s="195"/>
      <c r="AB887" s="195"/>
      <c r="AC887" s="195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-699.46999999999935</v>
      </c>
      <c r="E891" s="196" t="s">
        <v>20</v>
      </c>
      <c r="F891" s="196"/>
      <c r="G891" s="196"/>
      <c r="H891" s="196"/>
      <c r="V891" s="17"/>
      <c r="X891" s="23" t="s">
        <v>32</v>
      </c>
      <c r="Y891" s="20">
        <f>IF(B1691="PAGADO",0,C896)</f>
        <v>-699.46999999999935</v>
      </c>
      <c r="AA891" s="196" t="s">
        <v>20</v>
      </c>
      <c r="AB891" s="196"/>
      <c r="AC891" s="196"/>
      <c r="AD891" s="196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699.46999999999935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699.46999999999935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-699.46999999999935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-699.46999999999935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7" t="str">
        <f>IF(Y896&lt;0,"NO PAGAR","COBRAR'")</f>
        <v>NO PAGAR</v>
      </c>
      <c r="Y897" s="19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7" t="str">
        <f>IF(C896&lt;0,"NO PAGAR","COBRAR'")</f>
        <v>NO PAGAR</v>
      </c>
      <c r="C898" s="19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90" t="s">
        <v>9</v>
      </c>
      <c r="C899" s="19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90" t="s">
        <v>9</v>
      </c>
      <c r="Y899" s="191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ADELANTADO</v>
      </c>
      <c r="C900" s="10">
        <f>IF(Y851&lt;=0,Y851*-1)</f>
        <v>699.46999999999935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699.46999999999935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92" t="s">
        <v>7</v>
      </c>
      <c r="F907" s="193"/>
      <c r="G907" s="19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92" t="s">
        <v>7</v>
      </c>
      <c r="AB907" s="193"/>
      <c r="AC907" s="19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92" t="s">
        <v>7</v>
      </c>
      <c r="O909" s="193"/>
      <c r="P909" s="193"/>
      <c r="Q909" s="194"/>
      <c r="R909" s="18">
        <f>SUM(R893:R908)</f>
        <v>0</v>
      </c>
      <c r="S909" s="3"/>
      <c r="V909" s="17"/>
      <c r="X909" s="12"/>
      <c r="Y909" s="10"/>
      <c r="AJ909" s="192" t="s">
        <v>7</v>
      </c>
      <c r="AK909" s="193"/>
      <c r="AL909" s="193"/>
      <c r="AM909" s="19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699.46999999999935</v>
      </c>
      <c r="D919" t="s">
        <v>22</v>
      </c>
      <c r="E919" t="s">
        <v>21</v>
      </c>
      <c r="V919" s="17"/>
      <c r="X919" s="15" t="s">
        <v>18</v>
      </c>
      <c r="Y919" s="16">
        <f>SUM(Y900:Y918)</f>
        <v>699.46999999999935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8" t="s">
        <v>29</v>
      </c>
      <c r="AD933" s="198"/>
      <c r="AE933" s="198"/>
    </row>
    <row r="934" spans="2:41">
      <c r="H934" s="195" t="s">
        <v>28</v>
      </c>
      <c r="I934" s="195"/>
      <c r="J934" s="195"/>
      <c r="V934" s="17"/>
      <c r="AC934" s="198"/>
      <c r="AD934" s="198"/>
      <c r="AE934" s="198"/>
    </row>
    <row r="935" spans="2:41">
      <c r="H935" s="195"/>
      <c r="I935" s="195"/>
      <c r="J935" s="195"/>
      <c r="V935" s="17"/>
      <c r="AC935" s="198"/>
      <c r="AD935" s="198"/>
      <c r="AE935" s="198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-699.46999999999935</v>
      </c>
      <c r="E939" s="196" t="s">
        <v>20</v>
      </c>
      <c r="F939" s="196"/>
      <c r="G939" s="196"/>
      <c r="H939" s="196"/>
      <c r="V939" s="17"/>
      <c r="X939" s="23" t="s">
        <v>32</v>
      </c>
      <c r="Y939" s="20">
        <f>IF(B939="PAGADO",0,C944)</f>
        <v>-699.46999999999935</v>
      </c>
      <c r="AA939" s="196" t="s">
        <v>20</v>
      </c>
      <c r="AB939" s="196"/>
      <c r="AC939" s="196"/>
      <c r="AD939" s="196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699.46999999999935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699.46999999999935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-699.46999999999935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-699.46999999999935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9" t="str">
        <f>IF(C944&lt;0,"NO PAGAR","COBRAR")</f>
        <v>NO PAGAR</v>
      </c>
      <c r="C945" s="199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9" t="str">
        <f>IF(Y944&lt;0,"NO PAGAR","COBRAR")</f>
        <v>NO PAGAR</v>
      </c>
      <c r="Y945" s="19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90" t="s">
        <v>9</v>
      </c>
      <c r="C946" s="19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0" t="s">
        <v>9</v>
      </c>
      <c r="Y946" s="19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IF(Y891&lt;=0,Y891*-1)</f>
        <v>699.46999999999935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ADELANTADO</v>
      </c>
      <c r="Y947" s="10">
        <f>IF(C944&lt;=0,C944*-1)</f>
        <v>699.46999999999935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92" t="s">
        <v>7</v>
      </c>
      <c r="F955" s="193"/>
      <c r="G955" s="19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92" t="s">
        <v>7</v>
      </c>
      <c r="AB955" s="193"/>
      <c r="AC955" s="19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92" t="s">
        <v>7</v>
      </c>
      <c r="O957" s="193"/>
      <c r="P957" s="193"/>
      <c r="Q957" s="194"/>
      <c r="R957" s="18">
        <f>SUM(R941:R956)</f>
        <v>0</v>
      </c>
      <c r="S957" s="3"/>
      <c r="V957" s="17"/>
      <c r="X957" s="12"/>
      <c r="Y957" s="10"/>
      <c r="AJ957" s="192" t="s">
        <v>7</v>
      </c>
      <c r="AK957" s="193"/>
      <c r="AL957" s="193"/>
      <c r="AM957" s="19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699.46999999999935</v>
      </c>
      <c r="V966" s="17"/>
      <c r="X966" s="15" t="s">
        <v>18</v>
      </c>
      <c r="Y966" s="16">
        <f>SUM(Y947:Y965)</f>
        <v>699.46999999999935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5" t="s">
        <v>30</v>
      </c>
      <c r="I979" s="195"/>
      <c r="J979" s="195"/>
      <c r="V979" s="17"/>
      <c r="AA979" s="195" t="s">
        <v>31</v>
      </c>
      <c r="AB979" s="195"/>
      <c r="AC979" s="195"/>
    </row>
    <row r="980" spans="1:43">
      <c r="H980" s="195"/>
      <c r="I980" s="195"/>
      <c r="J980" s="195"/>
      <c r="V980" s="17"/>
      <c r="AA980" s="195"/>
      <c r="AB980" s="195"/>
      <c r="AC980" s="195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-699.46999999999935</v>
      </c>
      <c r="E984" s="196" t="s">
        <v>20</v>
      </c>
      <c r="F984" s="196"/>
      <c r="G984" s="196"/>
      <c r="H984" s="196"/>
      <c r="V984" s="17"/>
      <c r="X984" s="23" t="s">
        <v>32</v>
      </c>
      <c r="Y984" s="20">
        <f>IF(B1784="PAGADO",0,C989)</f>
        <v>-699.46999999999935</v>
      </c>
      <c r="AA984" s="196" t="s">
        <v>20</v>
      </c>
      <c r="AB984" s="196"/>
      <c r="AC984" s="196"/>
      <c r="AD984" s="196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699.46999999999935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699.46999999999935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-699.46999999999935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-699.46999999999935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7" t="str">
        <f>IF(Y989&lt;0,"NO PAGAR","COBRAR'")</f>
        <v>NO PAGAR</v>
      </c>
      <c r="Y990" s="197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7" t="str">
        <f>IF(C989&lt;0,"NO PAGAR","COBRAR'")</f>
        <v>NO PAGAR</v>
      </c>
      <c r="C991" s="19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90" t="s">
        <v>9</v>
      </c>
      <c r="C992" s="191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0" t="s">
        <v>9</v>
      </c>
      <c r="Y992" s="19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ADELANTADO</v>
      </c>
      <c r="C993" s="10">
        <f>IF(Y944&lt;=0,Y944*-1)</f>
        <v>699.46999999999935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ADELANTADO</v>
      </c>
      <c r="Y993" s="10">
        <f>IF(C989&lt;=0,C989*-1)</f>
        <v>699.46999999999935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92" t="s">
        <v>7</v>
      </c>
      <c r="F1000" s="193"/>
      <c r="G1000" s="19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92" t="s">
        <v>7</v>
      </c>
      <c r="AB1000" s="193"/>
      <c r="AC1000" s="19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92" t="s">
        <v>7</v>
      </c>
      <c r="O1002" s="193"/>
      <c r="P1002" s="193"/>
      <c r="Q1002" s="194"/>
      <c r="R1002" s="18">
        <f>SUM(R986:R1001)</f>
        <v>0</v>
      </c>
      <c r="S1002" s="3"/>
      <c r="V1002" s="17"/>
      <c r="X1002" s="12"/>
      <c r="Y1002" s="10"/>
      <c r="AJ1002" s="192" t="s">
        <v>7</v>
      </c>
      <c r="AK1002" s="193"/>
      <c r="AL1002" s="193"/>
      <c r="AM1002" s="19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699.46999999999935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699.46999999999935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A694" zoomScale="93" zoomScaleNormal="93" workbookViewId="0">
      <selection activeCell="I711" sqref="I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IF(B1068="PAGADO",0,C315)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09" t="s">
        <v>64</v>
      </c>
      <c r="AB356" s="206" t="s">
        <v>29</v>
      </c>
      <c r="AC356" s="206"/>
      <c r="AD356" s="206"/>
    </row>
    <row r="357" spans="2:40" ht="23.25">
      <c r="B357" s="22" t="s">
        <v>64</v>
      </c>
      <c r="V357" s="17"/>
      <c r="X357" s="209"/>
      <c r="AB357" s="206"/>
      <c r="AC357" s="206"/>
      <c r="AD357" s="20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9"/>
      <c r="AB358" s="206"/>
      <c r="AC358" s="206"/>
      <c r="AD358" s="206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IF(B1161="PAGADO",0,C402)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IF(B1258="PAGADO",0,C487)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IF(B1357="PAGADO",0,C574)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IF(B1450="PAGADO",0,C661)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20</v>
      </c>
      <c r="AB698" s="196"/>
      <c r="AC698" s="196"/>
      <c r="AD698" s="19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Y725</f>
        <v>418.08100000000195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-418.08100000000195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R720" s="188">
        <f>SUM(R717:R719)</f>
        <v>193</v>
      </c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3153.0810000000019</v>
      </c>
      <c r="V725" s="17"/>
      <c r="X725" s="15" t="s">
        <v>18</v>
      </c>
      <c r="Y725" s="16">
        <f>SUM(Y706:Y724)</f>
        <v>418.08100000000195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5" t="s">
        <v>30</v>
      </c>
      <c r="I738" s="195"/>
      <c r="J738" s="195"/>
      <c r="V738" s="17"/>
      <c r="AA738" s="195" t="s">
        <v>31</v>
      </c>
      <c r="AB738" s="195"/>
      <c r="AC738" s="195"/>
    </row>
    <row r="739" spans="2:41">
      <c r="H739" s="195"/>
      <c r="I739" s="195"/>
      <c r="J739" s="195"/>
      <c r="V739" s="17"/>
      <c r="AA739" s="195"/>
      <c r="AB739" s="195"/>
      <c r="AC739" s="19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-418.08100000000195</v>
      </c>
      <c r="E743" s="196" t="s">
        <v>20</v>
      </c>
      <c r="F743" s="196"/>
      <c r="G743" s="196"/>
      <c r="H743" s="196"/>
      <c r="V743" s="17"/>
      <c r="X743" s="23" t="s">
        <v>32</v>
      </c>
      <c r="Y743" s="20">
        <f>IF(B1543="PAGADO",0,C748)</f>
        <v>-418.08100000000195</v>
      </c>
      <c r="AA743" s="196" t="s">
        <v>20</v>
      </c>
      <c r="AB743" s="196"/>
      <c r="AC743" s="196"/>
      <c r="AD743" s="19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418.08100000000195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418.08100000000195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-418.08100000000195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-418.08100000000195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7" t="str">
        <f>IF(Y748&lt;0,"NO PAGAR","COBRAR'")</f>
        <v>NO PAGAR</v>
      </c>
      <c r="Y749" s="19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7" t="str">
        <f>IF(C748&lt;0,"NO PAGAR","COBRAR'")</f>
        <v>NO PAGAR</v>
      </c>
      <c r="C750" s="19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90" t="s">
        <v>9</v>
      </c>
      <c r="C751" s="19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0" t="s">
        <v>9</v>
      </c>
      <c r="Y751" s="19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418.08100000000195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418.08100000000195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92" t="s">
        <v>7</v>
      </c>
      <c r="F759" s="193"/>
      <c r="G759" s="19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92" t="s">
        <v>7</v>
      </c>
      <c r="AB759" s="193"/>
      <c r="AC759" s="19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92" t="s">
        <v>7</v>
      </c>
      <c r="O761" s="193"/>
      <c r="P761" s="193"/>
      <c r="Q761" s="194"/>
      <c r="R761" s="18">
        <f>SUM(R745:R760)</f>
        <v>0</v>
      </c>
      <c r="S761" s="3"/>
      <c r="V761" s="17"/>
      <c r="X761" s="12"/>
      <c r="Y761" s="10"/>
      <c r="AJ761" s="192" t="s">
        <v>7</v>
      </c>
      <c r="AK761" s="193"/>
      <c r="AL761" s="193"/>
      <c r="AM761" s="19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418.08100000000195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418.08100000000195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8" t="s">
        <v>29</v>
      </c>
      <c r="AD785" s="198"/>
      <c r="AE785" s="198"/>
    </row>
    <row r="786" spans="2:41">
      <c r="H786" s="195" t="s">
        <v>28</v>
      </c>
      <c r="I786" s="195"/>
      <c r="J786" s="195"/>
      <c r="V786" s="17"/>
      <c r="AC786" s="198"/>
      <c r="AD786" s="198"/>
      <c r="AE786" s="198"/>
    </row>
    <row r="787" spans="2:41">
      <c r="H787" s="195"/>
      <c r="I787" s="195"/>
      <c r="J787" s="195"/>
      <c r="V787" s="17"/>
      <c r="AC787" s="198"/>
      <c r="AD787" s="198"/>
      <c r="AE787" s="19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-418.08100000000195</v>
      </c>
      <c r="E791" s="196" t="s">
        <v>20</v>
      </c>
      <c r="F791" s="196"/>
      <c r="G791" s="196"/>
      <c r="H791" s="196"/>
      <c r="V791" s="17"/>
      <c r="X791" s="23" t="s">
        <v>32</v>
      </c>
      <c r="Y791" s="20">
        <f>IF(B791="PAGADO",0,C796)</f>
        <v>-418.08100000000195</v>
      </c>
      <c r="AA791" s="196" t="s">
        <v>20</v>
      </c>
      <c r="AB791" s="196"/>
      <c r="AC791" s="196"/>
      <c r="AD791" s="19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418.08100000000195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418.08100000000195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-418.08100000000195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-418.08100000000195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9" t="str">
        <f>IF(C796&lt;0,"NO PAGAR","COBRAR")</f>
        <v>NO PAGAR</v>
      </c>
      <c r="C797" s="19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9" t="str">
        <f>IF(Y796&lt;0,"NO PAGAR","COBRAR")</f>
        <v>NO PAGAR</v>
      </c>
      <c r="Y797" s="19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418.08100000000195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418.08100000000195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92" t="s">
        <v>7</v>
      </c>
      <c r="F807" s="193"/>
      <c r="G807" s="19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92" t="s">
        <v>7</v>
      </c>
      <c r="AB807" s="193"/>
      <c r="AC807" s="19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92" t="s">
        <v>7</v>
      </c>
      <c r="O809" s="193"/>
      <c r="P809" s="193"/>
      <c r="Q809" s="194"/>
      <c r="R809" s="18">
        <f>SUM(R793:R808)</f>
        <v>0</v>
      </c>
      <c r="S809" s="3"/>
      <c r="V809" s="17"/>
      <c r="X809" s="12"/>
      <c r="Y809" s="10"/>
      <c r="AJ809" s="192" t="s">
        <v>7</v>
      </c>
      <c r="AK809" s="193"/>
      <c r="AL809" s="193"/>
      <c r="AM809" s="19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418.08100000000195</v>
      </c>
      <c r="V818" s="17"/>
      <c r="X818" s="15" t="s">
        <v>18</v>
      </c>
      <c r="Y818" s="16">
        <f>SUM(Y799:Y817)</f>
        <v>418.08100000000195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5" t="s">
        <v>30</v>
      </c>
      <c r="I831" s="195"/>
      <c r="J831" s="195"/>
      <c r="V831" s="17"/>
      <c r="AA831" s="195" t="s">
        <v>31</v>
      </c>
      <c r="AB831" s="195"/>
      <c r="AC831" s="195"/>
    </row>
    <row r="832" spans="1:43">
      <c r="H832" s="195"/>
      <c r="I832" s="195"/>
      <c r="J832" s="195"/>
      <c r="V832" s="17"/>
      <c r="AA832" s="195"/>
      <c r="AB832" s="195"/>
      <c r="AC832" s="19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-418.08100000000195</v>
      </c>
      <c r="E836" s="196" t="s">
        <v>20</v>
      </c>
      <c r="F836" s="196"/>
      <c r="G836" s="196"/>
      <c r="H836" s="196"/>
      <c r="V836" s="17"/>
      <c r="X836" s="23" t="s">
        <v>32</v>
      </c>
      <c r="Y836" s="20">
        <f>IF(B1636="PAGADO",0,C841)</f>
        <v>-418.08100000000195</v>
      </c>
      <c r="AA836" s="196" t="s">
        <v>20</v>
      </c>
      <c r="AB836" s="196"/>
      <c r="AC836" s="196"/>
      <c r="AD836" s="19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418.08100000000195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418.08100000000195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-418.08100000000195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-418.08100000000195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7" t="str">
        <f>IF(Y841&lt;0,"NO PAGAR","COBRAR'")</f>
        <v>NO PAGAR</v>
      </c>
      <c r="Y842" s="19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7" t="str">
        <f>IF(C841&lt;0,"NO PAGAR","COBRAR'")</f>
        <v>NO PAGAR</v>
      </c>
      <c r="C843" s="19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90" t="s">
        <v>9</v>
      </c>
      <c r="C844" s="19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90" t="s">
        <v>9</v>
      </c>
      <c r="Y844" s="19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418.08100000000195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418.08100000000195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92" t="s">
        <v>7</v>
      </c>
      <c r="F852" s="193"/>
      <c r="G852" s="19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92" t="s">
        <v>7</v>
      </c>
      <c r="AB852" s="193"/>
      <c r="AC852" s="19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92" t="s">
        <v>7</v>
      </c>
      <c r="O854" s="193"/>
      <c r="P854" s="193"/>
      <c r="Q854" s="194"/>
      <c r="R854" s="18">
        <f>SUM(R838:R853)</f>
        <v>0</v>
      </c>
      <c r="S854" s="3"/>
      <c r="V854" s="17"/>
      <c r="X854" s="12"/>
      <c r="Y854" s="10"/>
      <c r="AJ854" s="192" t="s">
        <v>7</v>
      </c>
      <c r="AK854" s="193"/>
      <c r="AL854" s="193"/>
      <c r="AM854" s="19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418.08100000000195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418.08100000000195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8" t="s">
        <v>29</v>
      </c>
      <c r="AD879" s="198"/>
      <c r="AE879" s="198"/>
    </row>
    <row r="880" spans="5:31">
      <c r="H880" s="195" t="s">
        <v>28</v>
      </c>
      <c r="I880" s="195"/>
      <c r="J880" s="195"/>
      <c r="V880" s="17"/>
      <c r="AC880" s="198"/>
      <c r="AD880" s="198"/>
      <c r="AE880" s="198"/>
    </row>
    <row r="881" spans="2:41">
      <c r="H881" s="195"/>
      <c r="I881" s="195"/>
      <c r="J881" s="195"/>
      <c r="V881" s="17"/>
      <c r="AC881" s="198"/>
      <c r="AD881" s="198"/>
      <c r="AE881" s="19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-418.08100000000195</v>
      </c>
      <c r="E885" s="196" t="s">
        <v>20</v>
      </c>
      <c r="F885" s="196"/>
      <c r="G885" s="196"/>
      <c r="H885" s="196"/>
      <c r="V885" s="17"/>
      <c r="X885" s="23" t="s">
        <v>32</v>
      </c>
      <c r="Y885" s="20">
        <f>IF(B885="PAGADO",0,C890)</f>
        <v>-418.08100000000195</v>
      </c>
      <c r="AA885" s="196" t="s">
        <v>20</v>
      </c>
      <c r="AB885" s="196"/>
      <c r="AC885" s="196"/>
      <c r="AD885" s="19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418.08100000000195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418.08100000000195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-418.08100000000195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-418.08100000000195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9" t="str">
        <f>IF(C890&lt;0,"NO PAGAR","COBRAR")</f>
        <v>NO PAGAR</v>
      </c>
      <c r="C891" s="19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9" t="str">
        <f>IF(Y890&lt;0,"NO PAGAR","COBRAR")</f>
        <v>NO PAGAR</v>
      </c>
      <c r="Y891" s="19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418.08100000000195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418.08100000000195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92" t="s">
        <v>7</v>
      </c>
      <c r="F901" s="193"/>
      <c r="G901" s="19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92" t="s">
        <v>7</v>
      </c>
      <c r="AB901" s="193"/>
      <c r="AC901" s="19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92" t="s">
        <v>7</v>
      </c>
      <c r="O903" s="193"/>
      <c r="P903" s="193"/>
      <c r="Q903" s="194"/>
      <c r="R903" s="18">
        <f>SUM(R887:R902)</f>
        <v>0</v>
      </c>
      <c r="S903" s="3"/>
      <c r="V903" s="17"/>
      <c r="X903" s="12"/>
      <c r="Y903" s="10"/>
      <c r="AJ903" s="192" t="s">
        <v>7</v>
      </c>
      <c r="AK903" s="193"/>
      <c r="AL903" s="193"/>
      <c r="AM903" s="19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418.08100000000195</v>
      </c>
      <c r="V912" s="17"/>
      <c r="X912" s="15" t="s">
        <v>18</v>
      </c>
      <c r="Y912" s="16">
        <f>SUM(Y893:Y911)</f>
        <v>418.08100000000195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5" t="s">
        <v>30</v>
      </c>
      <c r="I925" s="195"/>
      <c r="J925" s="195"/>
      <c r="V925" s="17"/>
      <c r="AA925" s="195" t="s">
        <v>31</v>
      </c>
      <c r="AB925" s="195"/>
      <c r="AC925" s="195"/>
    </row>
    <row r="926" spans="1:43">
      <c r="H926" s="195"/>
      <c r="I926" s="195"/>
      <c r="J926" s="195"/>
      <c r="V926" s="17"/>
      <c r="AA926" s="195"/>
      <c r="AB926" s="195"/>
      <c r="AC926" s="19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-418.08100000000195</v>
      </c>
      <c r="E930" s="196" t="s">
        <v>20</v>
      </c>
      <c r="F930" s="196"/>
      <c r="G930" s="196"/>
      <c r="H930" s="196"/>
      <c r="V930" s="17"/>
      <c r="X930" s="23" t="s">
        <v>32</v>
      </c>
      <c r="Y930" s="20">
        <f>IF(B1730="PAGADO",0,C935)</f>
        <v>-418.08100000000195</v>
      </c>
      <c r="AA930" s="196" t="s">
        <v>20</v>
      </c>
      <c r="AB930" s="196"/>
      <c r="AC930" s="196"/>
      <c r="AD930" s="19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418.08100000000195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418.08100000000195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-418.08100000000195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-418.08100000000195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7" t="str">
        <f>IF(Y935&lt;0,"NO PAGAR","COBRAR'")</f>
        <v>NO PAGAR</v>
      </c>
      <c r="Y936" s="19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7" t="str">
        <f>IF(C935&lt;0,"NO PAGAR","COBRAR'")</f>
        <v>NO PAGAR</v>
      </c>
      <c r="C937" s="19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90" t="s">
        <v>9</v>
      </c>
      <c r="C938" s="19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0" t="s">
        <v>9</v>
      </c>
      <c r="Y938" s="19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418.08100000000195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418.08100000000195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92" t="s">
        <v>7</v>
      </c>
      <c r="F946" s="193"/>
      <c r="G946" s="19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92" t="s">
        <v>7</v>
      </c>
      <c r="AB946" s="193"/>
      <c r="AC946" s="19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92" t="s">
        <v>7</v>
      </c>
      <c r="O948" s="193"/>
      <c r="P948" s="193"/>
      <c r="Q948" s="194"/>
      <c r="R948" s="18">
        <f>SUM(R932:R947)</f>
        <v>0</v>
      </c>
      <c r="S948" s="3"/>
      <c r="V948" s="17"/>
      <c r="X948" s="12"/>
      <c r="Y948" s="10"/>
      <c r="AJ948" s="192" t="s">
        <v>7</v>
      </c>
      <c r="AK948" s="193"/>
      <c r="AL948" s="193"/>
      <c r="AM948" s="19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418.08100000000195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418.08100000000195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8" t="s">
        <v>29</v>
      </c>
      <c r="AD972" s="198"/>
      <c r="AE972" s="198"/>
    </row>
    <row r="973" spans="8:31">
      <c r="H973" s="195" t="s">
        <v>28</v>
      </c>
      <c r="I973" s="195"/>
      <c r="J973" s="195"/>
      <c r="V973" s="17"/>
      <c r="AC973" s="198"/>
      <c r="AD973" s="198"/>
      <c r="AE973" s="198"/>
    </row>
    <row r="974" spans="8:31">
      <c r="H974" s="195"/>
      <c r="I974" s="195"/>
      <c r="J974" s="195"/>
      <c r="V974" s="17"/>
      <c r="AC974" s="198"/>
      <c r="AD974" s="198"/>
      <c r="AE974" s="19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-418.08100000000195</v>
      </c>
      <c r="E978" s="196" t="s">
        <v>20</v>
      </c>
      <c r="F978" s="196"/>
      <c r="G978" s="196"/>
      <c r="H978" s="196"/>
      <c r="V978" s="17"/>
      <c r="X978" s="23" t="s">
        <v>32</v>
      </c>
      <c r="Y978" s="20">
        <f>IF(B978="PAGADO",0,C983)</f>
        <v>-418.08100000000195</v>
      </c>
      <c r="AA978" s="196" t="s">
        <v>20</v>
      </c>
      <c r="AB978" s="196"/>
      <c r="AC978" s="196"/>
      <c r="AD978" s="19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418.08100000000195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418.08100000000195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-418.08100000000195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-418.08100000000195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9" t="str">
        <f>IF(C983&lt;0,"NO PAGAR","COBRAR")</f>
        <v>NO PAGAR</v>
      </c>
      <c r="C984" s="19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9" t="str">
        <f>IF(Y983&lt;0,"NO PAGAR","COBRAR")</f>
        <v>NO PAGAR</v>
      </c>
      <c r="Y984" s="19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418.08100000000195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418.08100000000195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92" t="s">
        <v>7</v>
      </c>
      <c r="F994" s="193"/>
      <c r="G994" s="19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92" t="s">
        <v>7</v>
      </c>
      <c r="AB994" s="193"/>
      <c r="AC994" s="19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92" t="s">
        <v>7</v>
      </c>
      <c r="O996" s="193"/>
      <c r="P996" s="193"/>
      <c r="Q996" s="194"/>
      <c r="R996" s="18">
        <f>SUM(R980:R995)</f>
        <v>0</v>
      </c>
      <c r="S996" s="3"/>
      <c r="V996" s="17"/>
      <c r="X996" s="12"/>
      <c r="Y996" s="10"/>
      <c r="AJ996" s="192" t="s">
        <v>7</v>
      </c>
      <c r="AK996" s="193"/>
      <c r="AL996" s="193"/>
      <c r="AM996" s="19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418.08100000000195</v>
      </c>
      <c r="V1005" s="17"/>
      <c r="X1005" s="15" t="s">
        <v>18</v>
      </c>
      <c r="Y1005" s="16">
        <f>SUM(Y986:Y1004)</f>
        <v>418.08100000000195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5" t="s">
        <v>30</v>
      </c>
      <c r="I1018" s="195"/>
      <c r="J1018" s="195"/>
      <c r="V1018" s="17"/>
      <c r="AA1018" s="195" t="s">
        <v>31</v>
      </c>
      <c r="AB1018" s="195"/>
      <c r="AC1018" s="195"/>
    </row>
    <row r="1019" spans="1:43">
      <c r="H1019" s="195"/>
      <c r="I1019" s="195"/>
      <c r="J1019" s="195"/>
      <c r="V1019" s="17"/>
      <c r="AA1019" s="195"/>
      <c r="AB1019" s="195"/>
      <c r="AC1019" s="19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-418.08100000000195</v>
      </c>
      <c r="E1023" s="196" t="s">
        <v>20</v>
      </c>
      <c r="F1023" s="196"/>
      <c r="G1023" s="196"/>
      <c r="H1023" s="196"/>
      <c r="V1023" s="17"/>
      <c r="X1023" s="23" t="s">
        <v>32</v>
      </c>
      <c r="Y1023" s="20">
        <f>IF(B1823="PAGADO",0,C1028)</f>
        <v>-418.08100000000195</v>
      </c>
      <c r="AA1023" s="196" t="s">
        <v>20</v>
      </c>
      <c r="AB1023" s="196"/>
      <c r="AC1023" s="196"/>
      <c r="AD1023" s="19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418.08100000000195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418.08100000000195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-418.08100000000195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-418.08100000000195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7" t="str">
        <f>IF(Y1028&lt;0,"NO PAGAR","COBRAR'")</f>
        <v>NO PAGAR</v>
      </c>
      <c r="Y1029" s="19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7" t="str">
        <f>IF(C1028&lt;0,"NO PAGAR","COBRAR'")</f>
        <v>NO PAGAR</v>
      </c>
      <c r="C1030" s="19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90" t="s">
        <v>9</v>
      </c>
      <c r="C1031" s="19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90" t="s">
        <v>9</v>
      </c>
      <c r="Y1031" s="19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418.08100000000195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418.08100000000195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92" t="s">
        <v>7</v>
      </c>
      <c r="F1039" s="193"/>
      <c r="G1039" s="19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92" t="s">
        <v>7</v>
      </c>
      <c r="AB1039" s="193"/>
      <c r="AC1039" s="19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92" t="s">
        <v>7</v>
      </c>
      <c r="O1041" s="193"/>
      <c r="P1041" s="193"/>
      <c r="Q1041" s="194"/>
      <c r="R1041" s="18">
        <f>SUM(R1025:R1040)</f>
        <v>0</v>
      </c>
      <c r="S1041" s="3"/>
      <c r="V1041" s="17"/>
      <c r="X1041" s="12"/>
      <c r="Y1041" s="10"/>
      <c r="AJ1041" s="192" t="s">
        <v>7</v>
      </c>
      <c r="AK1041" s="193"/>
      <c r="AL1041" s="193"/>
      <c r="AM1041" s="19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418.08100000000195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418.08100000000195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690" zoomScale="93" zoomScaleNormal="93" workbookViewId="0">
      <selection activeCell="D707" sqref="D707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10" t="s">
        <v>110</v>
      </c>
      <c r="AL8" s="210"/>
      <c r="AM8" s="21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IF(B1064="PAGADO",0,C309)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09" t="s">
        <v>64</v>
      </c>
      <c r="AB349" s="206" t="s">
        <v>29</v>
      </c>
      <c r="AC349" s="206"/>
      <c r="AD349" s="206"/>
    </row>
    <row r="350" spans="2:30">
      <c r="V350" s="17"/>
      <c r="X350" s="209"/>
      <c r="AB350" s="206"/>
      <c r="AC350" s="206"/>
      <c r="AD350" s="206"/>
    </row>
    <row r="351" spans="2:30" ht="23.25">
      <c r="B351" s="22" t="s">
        <v>64</v>
      </c>
      <c r="V351" s="17"/>
      <c r="X351" s="209"/>
      <c r="AB351" s="206"/>
      <c r="AC351" s="206"/>
      <c r="AD351" s="206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6" t="s">
        <v>545</v>
      </c>
      <c r="F694" s="196"/>
      <c r="G694" s="196"/>
      <c r="H694" s="196"/>
      <c r="V694" s="17"/>
      <c r="X694" s="23" t="s">
        <v>32</v>
      </c>
      <c r="Y694" s="20">
        <f>IF(B694="PAGADO",0,C699)</f>
        <v>-776.41000000000008</v>
      </c>
      <c r="AA694" s="196" t="s">
        <v>20</v>
      </c>
      <c r="AB694" s="196"/>
      <c r="AC694" s="196"/>
      <c r="AD694" s="196"/>
    </row>
    <row r="695" spans="2:41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776.41000000000008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-776.41000000000008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-776.41000000000008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9" t="str">
        <f>IF(C699&lt;0,"NO PAGAR","COBRAR")</f>
        <v>NO PAGAR</v>
      </c>
      <c r="C700" s="199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9" t="str">
        <f>IF(Y699&lt;0,"NO PAGAR","COBRAR")</f>
        <v>NO PAGAR</v>
      </c>
      <c r="Y700" s="19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776.41000000000008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0</v>
      </c>
      <c r="AO712" s="3"/>
    </row>
    <row r="713" spans="2:41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>
      <c r="B717" s="12"/>
      <c r="C717" s="10"/>
      <c r="R717" s="188">
        <f>SUM(R713:R716)</f>
        <v>337.31</v>
      </c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1046.4100000000001</v>
      </c>
      <c r="V721" s="17"/>
      <c r="X721" s="15" t="s">
        <v>18</v>
      </c>
      <c r="Y721" s="16">
        <f>SUM(Y702:Y720)</f>
        <v>776.41000000000008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-776.41000000000008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-776.41000000000008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776.41000000000008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776.41000000000008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-776.41000000000008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-776.41000000000008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ADELANTADO</v>
      </c>
      <c r="C748" s="10">
        <f>IF(Y699&lt;=0,Y699*-1)</f>
        <v>776.41000000000008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776.41000000000008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776.41000000000008</v>
      </c>
      <c r="D767" t="s">
        <v>22</v>
      </c>
      <c r="E767" t="s">
        <v>21</v>
      </c>
      <c r="V767" s="17"/>
      <c r="X767" s="15" t="s">
        <v>18</v>
      </c>
      <c r="Y767" s="16">
        <f>SUM(Y748:Y766)</f>
        <v>776.41000000000008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-776.41000000000008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-776.41000000000008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776.41000000000008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776.41000000000008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-776.41000000000008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-776.41000000000008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NO PAGAR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NO PAGAR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776.41000000000008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776.41000000000008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776.41000000000008</v>
      </c>
      <c r="V814" s="17"/>
      <c r="X814" s="15" t="s">
        <v>18</v>
      </c>
      <c r="Y814" s="16">
        <f>SUM(Y795:Y813)</f>
        <v>776.41000000000008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-776.41000000000008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-776.41000000000008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776.41000000000008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776.41000000000008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-776.41000000000008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-776.41000000000008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NO PAGAR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NO PAGAR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776.41000000000008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776.41000000000008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776.41000000000008</v>
      </c>
      <c r="D860" t="s">
        <v>22</v>
      </c>
      <c r="E860" t="s">
        <v>21</v>
      </c>
      <c r="V860" s="17"/>
      <c r="X860" s="15" t="s">
        <v>18</v>
      </c>
      <c r="Y860" s="16">
        <f>SUM(Y841:Y859)</f>
        <v>776.41000000000008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-776.41000000000008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-776.41000000000008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776.41000000000008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776.41000000000008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-776.41000000000008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-776.41000000000008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NO PAGAR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NO PAGAR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776.41000000000008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776.41000000000008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776.41000000000008</v>
      </c>
      <c r="V908" s="17"/>
      <c r="X908" s="15" t="s">
        <v>18</v>
      </c>
      <c r="Y908" s="16">
        <f>SUM(Y889:Y907)</f>
        <v>776.41000000000008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-776.41000000000008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-776.41000000000008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776.41000000000008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776.41000000000008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-776.41000000000008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-776.41000000000008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NO PAGAR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NO PAGAR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776.41000000000008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776.41000000000008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776.41000000000008</v>
      </c>
      <c r="D954" t="s">
        <v>22</v>
      </c>
      <c r="E954" t="s">
        <v>21</v>
      </c>
      <c r="V954" s="17"/>
      <c r="X954" s="15" t="s">
        <v>18</v>
      </c>
      <c r="Y954" s="16">
        <f>SUM(Y935:Y953)</f>
        <v>776.41000000000008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-776.41000000000008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-776.41000000000008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776.41000000000008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776.41000000000008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-776.41000000000008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-776.41000000000008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NO PAGAR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NO PAGAR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776.41000000000008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776.41000000000008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776.41000000000008</v>
      </c>
      <c r="V1001" s="17"/>
      <c r="X1001" s="15" t="s">
        <v>18</v>
      </c>
      <c r="Y1001" s="16">
        <f>SUM(Y982:Y1000)</f>
        <v>776.41000000000008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-776.41000000000008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-776.41000000000008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776.41000000000008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776.41000000000008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-776.41000000000008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-776.41000000000008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NO PAGAR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NO PAGAR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776.41000000000008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776.41000000000008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776.41000000000008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776.41000000000008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abSelected="1" topLeftCell="A707" zoomScale="85" zoomScaleNormal="85" workbookViewId="0">
      <selection activeCell="P708" sqref="P70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IF(B1070="PAGADO",0,C328)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9" t="s">
        <v>64</v>
      </c>
      <c r="AC368" s="206" t="s">
        <v>29</v>
      </c>
      <c r="AD368" s="206"/>
      <c r="AE368" s="206"/>
    </row>
    <row r="369" spans="2:41">
      <c r="V369" s="17"/>
      <c r="X369" s="209"/>
      <c r="AC369" s="206"/>
      <c r="AD369" s="206"/>
      <c r="AE369" s="206"/>
    </row>
    <row r="370" spans="2:41" ht="23.25">
      <c r="B370" s="22" t="s">
        <v>64</v>
      </c>
      <c r="V370" s="17"/>
      <c r="X370" s="209"/>
      <c r="AC370" s="206"/>
      <c r="AD370" s="206"/>
      <c r="AE370" s="20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IF(B1260="PAGADO",0,C488)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IF(B1359="PAGADO",0,C572)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IF(B1452="PAGADO",0,C657)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6" t="s">
        <v>20</v>
      </c>
      <c r="AB696" s="196"/>
      <c r="AC696" s="196"/>
      <c r="AD696" s="196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6" t="s">
        <v>309</v>
      </c>
      <c r="F700" s="196"/>
      <c r="G700" s="196"/>
      <c r="H700" s="196"/>
      <c r="V700" s="17"/>
      <c r="X700" s="1" t="s">
        <v>9</v>
      </c>
      <c r="Y700" s="20">
        <f>Y723</f>
        <v>2037.6929999999993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-2037.6929999999993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9" t="str">
        <f>IF(Y701&lt;0,"NO PAGAR","COBRAR")</f>
        <v>NO PAGAR</v>
      </c>
      <c r="Y702" s="199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9" t="str">
        <f>IF(C705&lt;0,"NO PAGAR","COBRAR")</f>
        <v>NO PAGAR</v>
      </c>
      <c r="C706" s="199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0</v>
      </c>
      <c r="AO718" s="3"/>
    </row>
    <row r="719" spans="2:41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2037.6929999999993</v>
      </c>
    </row>
    <row r="724" spans="1:43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>
      <c r="B726" s="11"/>
      <c r="C726" s="10"/>
      <c r="R726" s="188">
        <f>SUM(R719:R725)</f>
        <v>628.04200000000003</v>
      </c>
      <c r="V726" s="17"/>
    </row>
    <row r="727" spans="1:43">
      <c r="B727" s="15" t="s">
        <v>18</v>
      </c>
      <c r="C727" s="16">
        <f>SUM(C708:C726)</f>
        <v>4167.6929999999993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5" t="s">
        <v>31</v>
      </c>
      <c r="AB736" s="195"/>
      <c r="AC736" s="195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5"/>
      <c r="AB737" s="195"/>
      <c r="AC737" s="195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-2037.6929999999993</v>
      </c>
      <c r="AA741" s="196" t="s">
        <v>20</v>
      </c>
      <c r="AB741" s="196"/>
      <c r="AC741" s="196"/>
      <c r="AD741" s="196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-2037.6929999999993</v>
      </c>
      <c r="E745" s="196" t="s">
        <v>20</v>
      </c>
      <c r="F745" s="196"/>
      <c r="G745" s="196"/>
      <c r="H745" s="196"/>
      <c r="V745" s="17"/>
      <c r="X745" s="1" t="s">
        <v>9</v>
      </c>
      <c r="Y745" s="20">
        <f>Y769</f>
        <v>2037.6929999999993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-2037.6929999999993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2037.6929999999993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-2037.6929999999993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2037.6929999999993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7" t="str">
        <f>IF(C750&lt;0,"NO PAGAR","COBRAR'")</f>
        <v>NO PAGAR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2037.6929999999993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2037.6929999999993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2037.6929999999993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-2037.6929999999993</v>
      </c>
      <c r="AA789" s="196" t="s">
        <v>20</v>
      </c>
      <c r="AB789" s="196"/>
      <c r="AC789" s="196"/>
      <c r="AD789" s="196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-2037.6929999999993</v>
      </c>
      <c r="E793" s="196" t="s">
        <v>20</v>
      </c>
      <c r="F793" s="196"/>
      <c r="G793" s="196"/>
      <c r="H793" s="196"/>
      <c r="V793" s="17"/>
      <c r="X793" s="1" t="s">
        <v>9</v>
      </c>
      <c r="Y793" s="20">
        <f>Y816</f>
        <v>2037.6929999999993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-2037.6929999999993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2037.6929999999993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2037.6929999999993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-2037.6929999999993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9" t="str">
        <f>IF(C798&lt;0,"NO PAGAR","COBRAR")</f>
        <v>NO PAGAR</v>
      </c>
      <c r="C799" s="19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2037.6929999999993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2037.6929999999993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2037.6929999999993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5" t="s">
        <v>31</v>
      </c>
      <c r="AB829" s="195"/>
      <c r="AC829" s="195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5"/>
      <c r="AB830" s="195"/>
      <c r="AC830" s="195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-2037.6929999999993</v>
      </c>
      <c r="AA834" s="196" t="s">
        <v>20</v>
      </c>
      <c r="AB834" s="196"/>
      <c r="AC834" s="196"/>
      <c r="AD834" s="196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-2037.6929999999993</v>
      </c>
      <c r="E838" s="196" t="s">
        <v>20</v>
      </c>
      <c r="F838" s="196"/>
      <c r="G838" s="196"/>
      <c r="H838" s="196"/>
      <c r="V838" s="17"/>
      <c r="X838" s="1" t="s">
        <v>9</v>
      </c>
      <c r="Y838" s="20">
        <f>Y862</f>
        <v>2037.6929999999993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-2037.6929999999993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2037.6929999999993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-2037.6929999999993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2037.6929999999993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7" t="str">
        <f>IF(C843&lt;0,"NO PAGAR","COBRAR'")</f>
        <v>NO PAGAR</v>
      </c>
      <c r="C845" s="19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2037.6929999999993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2037.6929999999993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2037.6929999999993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-2037.6929999999993</v>
      </c>
      <c r="AA883" s="196" t="s">
        <v>20</v>
      </c>
      <c r="AB883" s="196"/>
      <c r="AC883" s="196"/>
      <c r="AD883" s="196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-2037.6929999999993</v>
      </c>
      <c r="E887" s="196" t="s">
        <v>20</v>
      </c>
      <c r="F887" s="196"/>
      <c r="G887" s="196"/>
      <c r="H887" s="196"/>
      <c r="V887" s="17"/>
      <c r="X887" s="1" t="s">
        <v>9</v>
      </c>
      <c r="Y887" s="20">
        <f>Y910</f>
        <v>2037.6929999999993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-2037.6929999999993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2037.6929999999993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2037.6929999999993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-2037.6929999999993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9" t="str">
        <f>IF(C892&lt;0,"NO PAGAR","COBRAR")</f>
        <v>NO PAGAR</v>
      </c>
      <c r="C893" s="199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2037.6929999999993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2037.6929999999993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2037.6929999999993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5" t="s">
        <v>31</v>
      </c>
      <c r="AB923" s="195"/>
      <c r="AC923" s="195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5"/>
      <c r="AB924" s="195"/>
      <c r="AC924" s="195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-2037.6929999999993</v>
      </c>
      <c r="AA928" s="196" t="s">
        <v>20</v>
      </c>
      <c r="AB928" s="196"/>
      <c r="AC928" s="196"/>
      <c r="AD928" s="196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-2037.6929999999993</v>
      </c>
      <c r="E932" s="196" t="s">
        <v>20</v>
      </c>
      <c r="F932" s="196"/>
      <c r="G932" s="196"/>
      <c r="H932" s="196"/>
      <c r="V932" s="17"/>
      <c r="X932" s="1" t="s">
        <v>9</v>
      </c>
      <c r="Y932" s="20">
        <f>Y956</f>
        <v>2037.6929999999993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-2037.6929999999993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2037.6929999999993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-2037.6929999999993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2037.6929999999993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7" t="str">
        <f>IF(C937&lt;0,"NO PAGAR","COBRAR'")</f>
        <v>NO PAGAR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2037.6929999999993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2037.6929999999993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2037.6929999999993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-2037.6929999999993</v>
      </c>
      <c r="AA976" s="196" t="s">
        <v>20</v>
      </c>
      <c r="AB976" s="196"/>
      <c r="AC976" s="196"/>
      <c r="AD976" s="196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-2037.6929999999993</v>
      </c>
      <c r="E980" s="196" t="s">
        <v>20</v>
      </c>
      <c r="F980" s="196"/>
      <c r="G980" s="196"/>
      <c r="H980" s="196"/>
      <c r="V980" s="17"/>
      <c r="X980" s="1" t="s">
        <v>9</v>
      </c>
      <c r="Y980" s="20">
        <f>Y1003</f>
        <v>2037.6929999999993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-2037.6929999999993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2037.6929999999993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2037.6929999999993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-2037.6929999999993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9" t="str">
        <f>IF(C985&lt;0,"NO PAGAR","COBRAR")</f>
        <v>NO PAGAR</v>
      </c>
      <c r="C986" s="19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2037.6929999999993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2037.6929999999993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2037.6929999999993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5" t="s">
        <v>31</v>
      </c>
      <c r="AB1016" s="195"/>
      <c r="AC1016" s="195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5"/>
      <c r="AB1017" s="195"/>
      <c r="AC1017" s="195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-2037.6929999999993</v>
      </c>
      <c r="AA1021" s="196" t="s">
        <v>20</v>
      </c>
      <c r="AB1021" s="196"/>
      <c r="AC1021" s="196"/>
      <c r="AD1021" s="196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-2037.6929999999993</v>
      </c>
      <c r="E1025" s="196" t="s">
        <v>20</v>
      </c>
      <c r="F1025" s="196"/>
      <c r="G1025" s="196"/>
      <c r="H1025" s="196"/>
      <c r="V1025" s="17"/>
      <c r="X1025" s="1" t="s">
        <v>9</v>
      </c>
      <c r="Y1025" s="20">
        <f>Y1049</f>
        <v>2037.6929999999993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-2037.6929999999993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2037.6929999999993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-2037.6929999999993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2037.6929999999993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7" t="str">
        <f>IF(C1030&lt;0,"NO PAGAR","COBRAR'")</f>
        <v>NO PAGAR</v>
      </c>
      <c r="C1032" s="19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2037.6929999999993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2037.6929999999993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2037.6929999999993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5" t="s">
        <v>248</v>
      </c>
      <c r="P245" s="215"/>
      <c r="Q245" s="215"/>
      <c r="R245" s="215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A728" workbookViewId="0">
      <selection activeCell="B729" sqref="B7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32</v>
      </c>
      <c r="Y728" s="20">
        <f>IF(B728="PAGADO",0,C733)</f>
        <v>0</v>
      </c>
      <c r="AA728" s="196" t="s">
        <v>20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6" t="s">
        <v>1312</v>
      </c>
      <c r="H751" s="216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490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490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490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490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490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490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490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32</v>
      </c>
      <c r="Y725" s="20">
        <f>IF(B725="PAGADO",0,C730)</f>
        <v>0</v>
      </c>
      <c r="AA725" s="196" t="s">
        <v>20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470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470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470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470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470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470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470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89" workbookViewId="0">
      <selection activeCell="I97" sqref="I97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7" t="s">
        <v>1136</v>
      </c>
      <c r="B2" s="218"/>
      <c r="C2" s="218"/>
      <c r="D2" s="218"/>
      <c r="E2" s="218"/>
      <c r="F2" s="218"/>
      <c r="G2" s="218"/>
      <c r="H2" s="219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7" t="s">
        <v>1304</v>
      </c>
      <c r="B81" s="218"/>
      <c r="C81" s="218"/>
      <c r="D81" s="218"/>
      <c r="E81" s="218"/>
      <c r="F81" s="218"/>
      <c r="G81" s="218"/>
      <c r="H81" s="219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/>
      <c r="G100" s="168">
        <v>2000</v>
      </c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/>
      <c r="G101" s="168">
        <v>270</v>
      </c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/>
      <c r="G102" s="168">
        <v>150</v>
      </c>
      <c r="H102" s="168">
        <f t="shared" si="2"/>
        <v>150</v>
      </c>
    </row>
    <row r="103" spans="1:8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0" t="s">
        <v>76</v>
      </c>
      <c r="C1" s="220"/>
      <c r="D1" s="220"/>
      <c r="E1" s="220"/>
      <c r="F1" s="220"/>
      <c r="G1" s="22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3" t="s">
        <v>7</v>
      </c>
      <c r="C17" s="205"/>
      <c r="D17" s="26">
        <f>SUM(D3:D16)</f>
        <v>1178</v>
      </c>
      <c r="E17" s="27"/>
      <c r="F17" s="3"/>
      <c r="G17" s="3"/>
    </row>
    <row r="22" spans="2:7">
      <c r="B22" s="220" t="s">
        <v>23</v>
      </c>
      <c r="C22" s="220"/>
      <c r="D22" s="220"/>
      <c r="E22" s="220"/>
      <c r="F22" s="220"/>
      <c r="G22" s="22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3" t="s">
        <v>7</v>
      </c>
      <c r="C38" s="205"/>
      <c r="D38" s="26">
        <f>SUM(D24:D37)</f>
        <v>1123.0900000000001</v>
      </c>
      <c r="E38" s="27"/>
      <c r="F38" s="3"/>
      <c r="G38" s="3"/>
    </row>
    <row r="41" spans="2:7">
      <c r="B41" s="220" t="s">
        <v>23</v>
      </c>
      <c r="C41" s="220"/>
      <c r="D41" s="220"/>
      <c r="E41" s="220"/>
      <c r="F41" s="220"/>
      <c r="G41" s="22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3" t="s">
        <v>7</v>
      </c>
      <c r="C56" s="20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3" t="s">
        <v>7</v>
      </c>
      <c r="C79" s="20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3" t="s">
        <v>7</v>
      </c>
      <c r="C96" s="205"/>
      <c r="D96" s="26">
        <f>SUM(D83:D95)</f>
        <v>565</v>
      </c>
      <c r="E96" s="27"/>
      <c r="F96" s="3"/>
    </row>
    <row r="99" spans="2:9">
      <c r="B99" s="220" t="s">
        <v>758</v>
      </c>
      <c r="C99" s="220"/>
      <c r="D99" s="220"/>
      <c r="E99" s="220"/>
      <c r="F99" s="220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3" t="s">
        <v>7</v>
      </c>
      <c r="C114" s="20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3" t="s">
        <v>7</v>
      </c>
      <c r="C132" s="20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8" t="s">
        <v>55</v>
      </c>
      <c r="B1" s="221"/>
      <c r="C1" s="221"/>
      <c r="D1" s="221"/>
      <c r="E1" s="221"/>
      <c r="F1" s="221"/>
      <c r="G1" s="221"/>
      <c r="H1" s="221"/>
      <c r="I1" s="229"/>
      <c r="J1" s="228" t="s">
        <v>55</v>
      </c>
      <c r="K1" s="221"/>
      <c r="L1" s="221"/>
      <c r="M1" s="221"/>
      <c r="N1" s="221"/>
      <c r="O1" s="221"/>
      <c r="P1" s="221"/>
      <c r="Q1" s="221"/>
      <c r="R1" s="22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0" t="s">
        <v>39</v>
      </c>
      <c r="B2" s="222"/>
      <c r="C2" s="222"/>
      <c r="D2" s="222"/>
      <c r="E2" s="222"/>
      <c r="F2" s="222"/>
      <c r="G2" s="222"/>
      <c r="H2" s="222"/>
      <c r="I2" s="231"/>
      <c r="J2" s="230" t="s">
        <v>39</v>
      </c>
      <c r="K2" s="222"/>
      <c r="L2" s="222"/>
      <c r="M2" s="222"/>
      <c r="N2" s="222"/>
      <c r="O2" s="222"/>
      <c r="P2" s="222"/>
      <c r="Q2" s="222"/>
      <c r="R2" s="23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4">
        <v>1724600125</v>
      </c>
      <c r="D5" s="22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6" t="s">
        <v>41</v>
      </c>
      <c r="AE6" s="226"/>
      <c r="AF6" s="226"/>
      <c r="AH6" s="226" t="s">
        <v>42</v>
      </c>
      <c r="AI6" s="226"/>
      <c r="AJ6" s="226"/>
      <c r="AK6" s="34"/>
      <c r="AM6" s="29"/>
      <c r="AN6" s="226" t="s">
        <v>41</v>
      </c>
      <c r="AO6" s="226"/>
      <c r="AP6" s="226"/>
      <c r="AR6" s="226" t="s">
        <v>42</v>
      </c>
      <c r="AS6" s="226"/>
      <c r="AT6" s="22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6" t="s">
        <v>41</v>
      </c>
      <c r="C8" s="226"/>
      <c r="D8" s="226"/>
      <c r="F8" s="226" t="s">
        <v>42</v>
      </c>
      <c r="G8" s="226"/>
      <c r="H8" s="226"/>
      <c r="I8" s="34"/>
      <c r="J8" s="29"/>
      <c r="K8" s="226" t="s">
        <v>41</v>
      </c>
      <c r="L8" s="226"/>
      <c r="M8" s="226"/>
      <c r="O8" s="226" t="s">
        <v>42</v>
      </c>
      <c r="P8" s="226"/>
      <c r="Q8" s="22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3"/>
      <c r="AK14" s="30"/>
      <c r="AM14" s="29"/>
      <c r="AQ14" s="233"/>
      <c r="AU14" s="30"/>
    </row>
    <row r="15" spans="1:47" ht="15" customHeight="1">
      <c r="A15" s="29"/>
      <c r="E15" s="233">
        <f>D14-H14</f>
        <v>536.97475599999996</v>
      </c>
      <c r="I15" s="30"/>
      <c r="J15" s="29"/>
      <c r="N15" s="23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2" t="s">
        <v>53</v>
      </c>
      <c r="AE19" s="232"/>
      <c r="AF19" s="232"/>
      <c r="AH19" s="232" t="s">
        <v>54</v>
      </c>
      <c r="AI19" s="232"/>
      <c r="AJ19" s="232"/>
      <c r="AK19" s="36"/>
      <c r="AM19" s="29"/>
      <c r="AN19" s="232" t="s">
        <v>53</v>
      </c>
      <c r="AO19" s="232"/>
      <c r="AP19" s="232"/>
      <c r="AR19" s="232" t="s">
        <v>54</v>
      </c>
      <c r="AS19" s="232"/>
      <c r="AT19" s="23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2" t="s">
        <v>53</v>
      </c>
      <c r="C21" s="232"/>
      <c r="D21" s="232"/>
      <c r="F21" s="232" t="s">
        <v>54</v>
      </c>
      <c r="G21" s="232"/>
      <c r="H21" s="232"/>
      <c r="I21" s="36"/>
      <c r="J21" s="29"/>
      <c r="K21" s="232" t="s">
        <v>53</v>
      </c>
      <c r="L21" s="232"/>
      <c r="M21" s="232"/>
      <c r="O21" s="232" t="s">
        <v>54</v>
      </c>
      <c r="P21" s="232"/>
      <c r="Q21" s="23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28" t="s">
        <v>55</v>
      </c>
      <c r="AD22" s="221"/>
      <c r="AE22" s="221"/>
      <c r="AF22" s="221"/>
      <c r="AG22" s="221"/>
      <c r="AH22" s="221"/>
      <c r="AI22" s="221"/>
      <c r="AJ22" s="221"/>
      <c r="AK22" s="229"/>
      <c r="AM22" s="228" t="s">
        <v>55</v>
      </c>
      <c r="AN22" s="221"/>
      <c r="AO22" s="221"/>
      <c r="AP22" s="221"/>
      <c r="AQ22" s="221"/>
      <c r="AR22" s="221"/>
      <c r="AS22" s="221"/>
      <c r="AT22" s="221"/>
      <c r="AU22" s="229"/>
    </row>
    <row r="23" spans="1:47" ht="26.25">
      <c r="A23" s="228" t="s">
        <v>55</v>
      </c>
      <c r="B23" s="221"/>
      <c r="C23" s="221"/>
      <c r="D23" s="221"/>
      <c r="E23" s="221"/>
      <c r="F23" s="221"/>
      <c r="G23" s="221"/>
      <c r="H23" s="221"/>
      <c r="I23" s="229"/>
      <c r="J23" s="228" t="s">
        <v>55</v>
      </c>
      <c r="K23" s="221"/>
      <c r="L23" s="221"/>
      <c r="M23" s="221"/>
      <c r="N23" s="221"/>
      <c r="O23" s="221"/>
      <c r="P23" s="221"/>
      <c r="Q23" s="221"/>
      <c r="R23" s="22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0" t="s">
        <v>39</v>
      </c>
      <c r="B24" s="222"/>
      <c r="C24" s="222"/>
      <c r="D24" s="222"/>
      <c r="E24" s="222"/>
      <c r="F24" s="222"/>
      <c r="G24" s="222"/>
      <c r="H24" s="222"/>
      <c r="I24" s="231"/>
      <c r="J24" s="230" t="s">
        <v>39</v>
      </c>
      <c r="K24" s="222"/>
      <c r="L24" s="222"/>
      <c r="M24" s="222"/>
      <c r="N24" s="222"/>
      <c r="O24" s="222"/>
      <c r="P24" s="222"/>
      <c r="Q24" s="222"/>
      <c r="R24" s="23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4">
        <v>1719901926</v>
      </c>
      <c r="D27" s="224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6" t="s">
        <v>41</v>
      </c>
      <c r="AE27" s="226"/>
      <c r="AF27" s="226"/>
      <c r="AH27" s="226" t="s">
        <v>42</v>
      </c>
      <c r="AI27" s="226"/>
      <c r="AJ27" s="226"/>
      <c r="AK27" s="34"/>
      <c r="AM27" s="29"/>
      <c r="AN27" s="226" t="s">
        <v>41</v>
      </c>
      <c r="AO27" s="226"/>
      <c r="AP27" s="226"/>
      <c r="AR27" s="226" t="s">
        <v>42</v>
      </c>
      <c r="AS27" s="226"/>
      <c r="AT27" s="226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6" t="s">
        <v>41</v>
      </c>
      <c r="C30" s="226"/>
      <c r="D30" s="226"/>
      <c r="F30" s="226" t="s">
        <v>42</v>
      </c>
      <c r="G30" s="226"/>
      <c r="H30" s="226"/>
      <c r="I30" s="34"/>
      <c r="J30" s="29"/>
      <c r="K30" s="226" t="s">
        <v>41</v>
      </c>
      <c r="L30" s="226"/>
      <c r="M30" s="226"/>
      <c r="O30" s="226" t="s">
        <v>42</v>
      </c>
      <c r="P30" s="226"/>
      <c r="Q30" s="22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3"/>
      <c r="AK35" s="30"/>
      <c r="AM35" s="29"/>
      <c r="AQ35" s="23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3"/>
      <c r="I38" s="30"/>
      <c r="J38" s="29"/>
      <c r="N38" s="23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4"/>
      <c r="V40" s="234"/>
      <c r="W40" s="234"/>
      <c r="X40" s="91"/>
      <c r="Y40" s="234"/>
      <c r="Z40" s="234"/>
      <c r="AA40" s="234"/>
      <c r="AB40" s="99"/>
      <c r="AC40" s="29"/>
      <c r="AD40" s="232" t="s">
        <v>53</v>
      </c>
      <c r="AE40" s="232"/>
      <c r="AF40" s="232"/>
      <c r="AH40" s="232" t="s">
        <v>54</v>
      </c>
      <c r="AI40" s="232"/>
      <c r="AJ40" s="232"/>
      <c r="AK40" s="36"/>
      <c r="AM40" s="29"/>
      <c r="AN40" s="232" t="s">
        <v>53</v>
      </c>
      <c r="AO40" s="232"/>
      <c r="AP40" s="232"/>
      <c r="AR40" s="232" t="s">
        <v>54</v>
      </c>
      <c r="AS40" s="232"/>
      <c r="AT40" s="232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2" t="s">
        <v>53</v>
      </c>
      <c r="C43" s="232"/>
      <c r="D43" s="232"/>
      <c r="F43" s="232" t="s">
        <v>54</v>
      </c>
      <c r="G43" s="232"/>
      <c r="H43" s="232"/>
      <c r="I43" s="36"/>
      <c r="J43" s="29"/>
      <c r="K43" s="232" t="s">
        <v>53</v>
      </c>
      <c r="L43" s="232"/>
      <c r="M43" s="232"/>
      <c r="O43" s="232" t="s">
        <v>54</v>
      </c>
      <c r="P43" s="232"/>
      <c r="Q43" s="232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8" t="s">
        <v>55</v>
      </c>
      <c r="B48" s="221"/>
      <c r="C48" s="221"/>
      <c r="D48" s="221"/>
      <c r="E48" s="221"/>
      <c r="F48" s="221"/>
      <c r="G48" s="221"/>
      <c r="H48" s="221"/>
      <c r="I48" s="229"/>
      <c r="J48" s="228" t="s">
        <v>55</v>
      </c>
      <c r="K48" s="221"/>
      <c r="L48" s="221"/>
      <c r="M48" s="221"/>
      <c r="N48" s="221"/>
      <c r="O48" s="221"/>
      <c r="P48" s="221"/>
      <c r="Q48" s="221"/>
      <c r="R48" s="229"/>
    </row>
    <row r="49" spans="1:18" ht="21">
      <c r="A49" s="230" t="s">
        <v>39</v>
      </c>
      <c r="B49" s="222"/>
      <c r="C49" s="222"/>
      <c r="D49" s="222"/>
      <c r="E49" s="222"/>
      <c r="F49" s="222"/>
      <c r="G49" s="222"/>
      <c r="H49" s="222"/>
      <c r="I49" s="231"/>
      <c r="J49" s="230" t="s">
        <v>39</v>
      </c>
      <c r="K49" s="222"/>
      <c r="L49" s="222"/>
      <c r="M49" s="222"/>
      <c r="N49" s="222"/>
      <c r="O49" s="222"/>
      <c r="P49" s="222"/>
      <c r="Q49" s="222"/>
      <c r="R49" s="231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4">
        <v>1720714904</v>
      </c>
      <c r="D52" s="224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6" t="s">
        <v>41</v>
      </c>
      <c r="C55" s="226"/>
      <c r="D55" s="226"/>
      <c r="F55" s="226" t="s">
        <v>42</v>
      </c>
      <c r="G55" s="226"/>
      <c r="H55" s="226"/>
      <c r="I55" s="34"/>
      <c r="J55" s="29"/>
      <c r="K55" s="226" t="s">
        <v>41</v>
      </c>
      <c r="L55" s="226"/>
      <c r="M55" s="226"/>
      <c r="O55" s="226" t="s">
        <v>42</v>
      </c>
      <c r="P55" s="226"/>
      <c r="Q55" s="226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3">
        <f>D61-H61</f>
        <v>260.00310933333338</v>
      </c>
      <c r="I62" s="30"/>
      <c r="J62" s="29"/>
      <c r="N62" s="233">
        <f>M61-Q61</f>
        <v>41.237500000000011</v>
      </c>
      <c r="R62" s="30"/>
    </row>
    <row r="63" spans="1:18">
      <c r="A63" s="29"/>
      <c r="E63" s="233"/>
      <c r="I63" s="30"/>
      <c r="J63" s="29"/>
      <c r="N63" s="23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2" t="s">
        <v>53</v>
      </c>
      <c r="C68" s="232"/>
      <c r="D68" s="232"/>
      <c r="F68" s="232" t="s">
        <v>54</v>
      </c>
      <c r="G68" s="232"/>
      <c r="H68" s="232"/>
      <c r="I68" s="36"/>
      <c r="J68" s="29"/>
      <c r="K68" s="232" t="s">
        <v>53</v>
      </c>
      <c r="L68" s="232"/>
      <c r="M68" s="232"/>
      <c r="O68" s="232" t="s">
        <v>54</v>
      </c>
      <c r="P68" s="232"/>
      <c r="Q68" s="232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8" t="s">
        <v>55</v>
      </c>
      <c r="B71" s="221"/>
      <c r="C71" s="221"/>
      <c r="D71" s="221"/>
      <c r="E71" s="221"/>
      <c r="F71" s="221"/>
      <c r="G71" s="221"/>
      <c r="H71" s="221"/>
      <c r="I71" s="229"/>
      <c r="J71" s="228" t="s">
        <v>55</v>
      </c>
      <c r="K71" s="221"/>
      <c r="L71" s="221"/>
      <c r="M71" s="221"/>
      <c r="N71" s="221"/>
      <c r="O71" s="221"/>
      <c r="P71" s="221"/>
      <c r="Q71" s="221"/>
      <c r="R71" s="229"/>
    </row>
    <row r="72" spans="1:18" ht="21">
      <c r="A72" s="230" t="s">
        <v>39</v>
      </c>
      <c r="B72" s="222"/>
      <c r="C72" s="222"/>
      <c r="D72" s="222"/>
      <c r="E72" s="222"/>
      <c r="F72" s="222"/>
      <c r="G72" s="222"/>
      <c r="H72" s="222"/>
      <c r="I72" s="231"/>
      <c r="J72" s="230" t="s">
        <v>39</v>
      </c>
      <c r="K72" s="222"/>
      <c r="L72" s="222"/>
      <c r="M72" s="222"/>
      <c r="N72" s="222"/>
      <c r="O72" s="222"/>
      <c r="P72" s="222"/>
      <c r="Q72" s="222"/>
      <c r="R72" s="231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4">
        <v>1704695558</v>
      </c>
      <c r="D75" s="224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6" t="s">
        <v>41</v>
      </c>
      <c r="C78" s="226"/>
      <c r="D78" s="226"/>
      <c r="F78" s="226" t="s">
        <v>42</v>
      </c>
      <c r="G78" s="226"/>
      <c r="H78" s="226"/>
      <c r="I78" s="34"/>
      <c r="J78" s="29"/>
      <c r="K78" s="226" t="s">
        <v>41</v>
      </c>
      <c r="L78" s="226"/>
      <c r="M78" s="226"/>
      <c r="O78" s="226" t="s">
        <v>42</v>
      </c>
      <c r="P78" s="226"/>
      <c r="Q78" s="226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3">
        <f>D84-H84</f>
        <v>241.23750000000001</v>
      </c>
      <c r="I85" s="30"/>
      <c r="J85" s="29"/>
      <c r="N85" s="233">
        <f>M84-Q84</f>
        <v>241.23750000000001</v>
      </c>
      <c r="R85" s="30"/>
    </row>
    <row r="86" spans="1:18">
      <c r="A86" s="29"/>
      <c r="E86" s="233"/>
      <c r="I86" s="30"/>
      <c r="J86" s="29"/>
      <c r="N86" s="23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2" t="s">
        <v>53</v>
      </c>
      <c r="C91" s="232"/>
      <c r="D91" s="232"/>
      <c r="F91" s="232" t="s">
        <v>54</v>
      </c>
      <c r="G91" s="232"/>
      <c r="H91" s="232"/>
      <c r="I91" s="36"/>
      <c r="J91" s="29"/>
      <c r="K91" s="232" t="s">
        <v>53</v>
      </c>
      <c r="L91" s="232"/>
      <c r="M91" s="232"/>
      <c r="O91" s="232" t="s">
        <v>54</v>
      </c>
      <c r="P91" s="232"/>
      <c r="Q91" s="232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8" t="s">
        <v>55</v>
      </c>
      <c r="B97" s="221"/>
      <c r="C97" s="221"/>
      <c r="D97" s="221"/>
      <c r="E97" s="221"/>
      <c r="F97" s="221"/>
      <c r="G97" s="221"/>
      <c r="H97" s="221"/>
      <c r="I97" s="229"/>
      <c r="J97" s="228" t="s">
        <v>55</v>
      </c>
      <c r="K97" s="221"/>
      <c r="L97" s="221"/>
      <c r="M97" s="221"/>
      <c r="N97" s="221"/>
      <c r="O97" s="221"/>
      <c r="P97" s="221"/>
      <c r="Q97" s="221"/>
      <c r="R97" s="229"/>
    </row>
    <row r="98" spans="1:18" ht="21">
      <c r="A98" s="230" t="s">
        <v>39</v>
      </c>
      <c r="B98" s="222"/>
      <c r="C98" s="222"/>
      <c r="D98" s="222"/>
      <c r="E98" s="222"/>
      <c r="F98" s="222"/>
      <c r="G98" s="222"/>
      <c r="H98" s="222"/>
      <c r="I98" s="231"/>
      <c r="J98" s="230" t="s">
        <v>39</v>
      </c>
      <c r="K98" s="222"/>
      <c r="L98" s="222"/>
      <c r="M98" s="222"/>
      <c r="N98" s="222"/>
      <c r="O98" s="222"/>
      <c r="P98" s="222"/>
      <c r="Q98" s="222"/>
      <c r="R98" s="231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4">
        <v>1753640125</v>
      </c>
      <c r="D101" s="224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6" t="s">
        <v>41</v>
      </c>
      <c r="C104" s="226"/>
      <c r="D104" s="226"/>
      <c r="F104" s="226" t="s">
        <v>42</v>
      </c>
      <c r="G104" s="226"/>
      <c r="H104" s="226"/>
      <c r="I104" s="34"/>
      <c r="J104" s="29"/>
      <c r="K104" s="226" t="s">
        <v>41</v>
      </c>
      <c r="L104" s="226"/>
      <c r="M104" s="226"/>
      <c r="O104" s="226" t="s">
        <v>42</v>
      </c>
      <c r="P104" s="226"/>
      <c r="Q104" s="226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3">
        <f>D110-H110</f>
        <v>241.23750000000001</v>
      </c>
      <c r="I111" s="30"/>
      <c r="J111" s="29"/>
      <c r="N111" s="233">
        <f>M110-Q110</f>
        <v>241.23750000000001</v>
      </c>
      <c r="R111" s="30"/>
    </row>
    <row r="112" spans="1:18">
      <c r="A112" s="29"/>
      <c r="E112" s="233"/>
      <c r="I112" s="30"/>
      <c r="J112" s="29"/>
      <c r="N112" s="233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2" t="s">
        <v>53</v>
      </c>
      <c r="C117" s="232"/>
      <c r="D117" s="232"/>
      <c r="F117" s="232" t="s">
        <v>54</v>
      </c>
      <c r="G117" s="232"/>
      <c r="H117" s="232"/>
      <c r="I117" s="36"/>
      <c r="J117" s="29"/>
      <c r="K117" s="232" t="s">
        <v>53</v>
      </c>
      <c r="L117" s="232"/>
      <c r="M117" s="232"/>
      <c r="O117" s="232" t="s">
        <v>54</v>
      </c>
      <c r="P117" s="232"/>
      <c r="Q117" s="232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8" t="s">
        <v>55</v>
      </c>
      <c r="B120" s="221"/>
      <c r="C120" s="221"/>
      <c r="D120" s="221"/>
      <c r="E120" s="221"/>
      <c r="F120" s="221"/>
      <c r="G120" s="221"/>
      <c r="H120" s="221"/>
      <c r="I120" s="229"/>
      <c r="J120" s="228" t="s">
        <v>55</v>
      </c>
      <c r="K120" s="221"/>
      <c r="L120" s="221"/>
      <c r="M120" s="221"/>
      <c r="N120" s="221"/>
      <c r="O120" s="221"/>
      <c r="P120" s="221"/>
      <c r="Q120" s="221"/>
      <c r="R120" s="229"/>
    </row>
    <row r="121" spans="1:18" ht="21">
      <c r="A121" s="230" t="s">
        <v>39</v>
      </c>
      <c r="B121" s="222"/>
      <c r="C121" s="222"/>
      <c r="D121" s="222"/>
      <c r="E121" s="222"/>
      <c r="F121" s="222"/>
      <c r="G121" s="222"/>
      <c r="H121" s="222"/>
      <c r="I121" s="231"/>
      <c r="J121" s="230" t="s">
        <v>39</v>
      </c>
      <c r="K121" s="222"/>
      <c r="L121" s="222"/>
      <c r="M121" s="222"/>
      <c r="N121" s="222"/>
      <c r="O121" s="222"/>
      <c r="P121" s="222"/>
      <c r="Q121" s="222"/>
      <c r="R121" s="231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4">
        <v>1720145711</v>
      </c>
      <c r="D124" s="224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6" t="s">
        <v>41</v>
      </c>
      <c r="C127" s="226"/>
      <c r="D127" s="226"/>
      <c r="F127" s="226" t="s">
        <v>42</v>
      </c>
      <c r="G127" s="226"/>
      <c r="H127" s="226"/>
      <c r="I127" s="34"/>
      <c r="J127" s="29"/>
      <c r="K127" s="226" t="s">
        <v>41</v>
      </c>
      <c r="L127" s="226"/>
      <c r="M127" s="226"/>
      <c r="O127" s="226" t="s">
        <v>42</v>
      </c>
      <c r="P127" s="226"/>
      <c r="Q127" s="226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3">
        <f>D133-H133</f>
        <v>241.23750000000001</v>
      </c>
      <c r="I134" s="30"/>
      <c r="J134" s="29"/>
      <c r="N134" s="233">
        <f>M133-Q133</f>
        <v>519.96</v>
      </c>
      <c r="R134" s="30"/>
    </row>
    <row r="135" spans="1:18">
      <c r="A135" s="29"/>
      <c r="E135" s="233"/>
      <c r="I135" s="30"/>
      <c r="J135" s="29"/>
      <c r="N135" s="233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2" t="s">
        <v>53</v>
      </c>
      <c r="C139" s="232"/>
      <c r="D139" s="232"/>
      <c r="F139" s="232" t="s">
        <v>54</v>
      </c>
      <c r="G139" s="232"/>
      <c r="H139" s="232"/>
      <c r="I139" s="36"/>
      <c r="J139" s="29"/>
      <c r="K139" s="232" t="s">
        <v>53</v>
      </c>
      <c r="L139" s="232"/>
      <c r="M139" s="232"/>
      <c r="O139" s="232" t="s">
        <v>54</v>
      </c>
      <c r="P139" s="232"/>
      <c r="Q139" s="232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1" t="s">
        <v>55</v>
      </c>
      <c r="E143" s="221"/>
      <c r="F143" s="221"/>
      <c r="G143" s="84"/>
      <c r="H143" s="84"/>
      <c r="I143" s="85"/>
      <c r="K143" s="84"/>
      <c r="L143" s="84"/>
      <c r="M143" s="221" t="s">
        <v>55</v>
      </c>
      <c r="N143" s="221"/>
      <c r="O143" s="221"/>
      <c r="P143" s="84"/>
      <c r="Q143" s="84"/>
      <c r="R143" s="85"/>
    </row>
    <row r="144" spans="1:18" ht="21">
      <c r="B144" s="43"/>
      <c r="C144" s="43"/>
      <c r="D144" s="222" t="s">
        <v>39</v>
      </c>
      <c r="E144" s="222"/>
      <c r="F144" s="222"/>
      <c r="G144" s="43"/>
      <c r="H144" s="43"/>
      <c r="I144" s="44"/>
      <c r="K144" s="43"/>
      <c r="L144" s="43"/>
      <c r="M144" s="222" t="s">
        <v>39</v>
      </c>
      <c r="N144" s="222"/>
      <c r="O144" s="222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3" t="s">
        <v>718</v>
      </c>
      <c r="H146" s="223"/>
      <c r="I146" s="28"/>
      <c r="J146" s="29"/>
      <c r="K146" s="1" t="s">
        <v>56</v>
      </c>
      <c r="L146" t="s">
        <v>1010</v>
      </c>
      <c r="O146" t="s">
        <v>59</v>
      </c>
      <c r="P146" s="223" t="s">
        <v>718</v>
      </c>
      <c r="Q146" s="223"/>
      <c r="R146" s="28"/>
    </row>
    <row r="147" spans="1:18" ht="15.75">
      <c r="A147" s="29"/>
      <c r="B147" s="1" t="s">
        <v>57</v>
      </c>
      <c r="C147" s="224">
        <v>1721244075</v>
      </c>
      <c r="D147" s="224"/>
      <c r="F147" s="225" t="s">
        <v>731</v>
      </c>
      <c r="G147" s="225"/>
      <c r="H147">
        <v>225.02</v>
      </c>
      <c r="I147" s="28"/>
      <c r="J147" s="29"/>
      <c r="K147" s="1" t="s">
        <v>57</v>
      </c>
      <c r="L147">
        <v>924011786</v>
      </c>
      <c r="O147" s="225" t="s">
        <v>731</v>
      </c>
      <c r="P147" s="225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6" t="s">
        <v>41</v>
      </c>
      <c r="C150" s="226"/>
      <c r="D150" s="226"/>
      <c r="F150" s="226" t="s">
        <v>42</v>
      </c>
      <c r="G150" s="226"/>
      <c r="H150" s="226"/>
      <c r="I150" s="34"/>
      <c r="J150" s="29"/>
      <c r="K150" s="226" t="s">
        <v>41</v>
      </c>
      <c r="L150" s="226"/>
      <c r="M150" s="226"/>
      <c r="O150" s="226" t="s">
        <v>732</v>
      </c>
      <c r="P150" s="226"/>
      <c r="Q150" s="226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7" t="s">
        <v>50</v>
      </c>
      <c r="C156" s="227"/>
      <c r="D156" s="42">
        <f>SUM(D151:D155)</f>
        <v>262.52333333333337</v>
      </c>
      <c r="F156" s="227" t="s">
        <v>51</v>
      </c>
      <c r="G156" s="227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7" t="s">
        <v>51</v>
      </c>
      <c r="P156" s="227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1" t="s">
        <v>55</v>
      </c>
      <c r="E164" s="221"/>
      <c r="F164" s="221"/>
      <c r="G164" s="84"/>
      <c r="H164" s="84"/>
      <c r="I164" s="85"/>
      <c r="K164" s="84"/>
      <c r="L164" s="84"/>
      <c r="M164" s="221" t="s">
        <v>55</v>
      </c>
      <c r="N164" s="221"/>
      <c r="O164" s="221"/>
      <c r="P164" s="84"/>
      <c r="Q164" s="84"/>
      <c r="R164" s="85"/>
    </row>
    <row r="165" spans="1:18" ht="21">
      <c r="B165" s="43"/>
      <c r="C165" s="43"/>
      <c r="D165" s="222" t="s">
        <v>39</v>
      </c>
      <c r="E165" s="222"/>
      <c r="F165" s="222"/>
      <c r="G165" s="43"/>
      <c r="H165" s="43"/>
      <c r="I165" s="44"/>
      <c r="K165" s="43"/>
      <c r="L165" s="43"/>
      <c r="M165" s="222" t="s">
        <v>39</v>
      </c>
      <c r="N165" s="222"/>
      <c r="O165" s="222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3" t="s">
        <v>718</v>
      </c>
      <c r="H167" s="223"/>
      <c r="I167" s="28"/>
      <c r="K167" s="1" t="s">
        <v>56</v>
      </c>
      <c r="L167" t="s">
        <v>1126</v>
      </c>
      <c r="O167" t="s">
        <v>59</v>
      </c>
      <c r="P167" s="223" t="s">
        <v>718</v>
      </c>
      <c r="Q167" s="223"/>
      <c r="R167" s="28"/>
    </row>
    <row r="168" spans="1:18" ht="15.75">
      <c r="B168" s="1" t="s">
        <v>57</v>
      </c>
      <c r="C168" s="224">
        <v>1716325822</v>
      </c>
      <c r="D168" s="224"/>
      <c r="F168" s="225" t="s">
        <v>731</v>
      </c>
      <c r="G168" s="225"/>
      <c r="H168">
        <v>450.04</v>
      </c>
      <c r="I168" s="28"/>
      <c r="K168" s="1" t="s">
        <v>57</v>
      </c>
      <c r="L168" s="224">
        <v>1716325822</v>
      </c>
      <c r="M168" s="224"/>
      <c r="O168" s="225" t="s">
        <v>731</v>
      </c>
      <c r="P168" s="225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6" t="s">
        <v>41</v>
      </c>
      <c r="C171" s="226"/>
      <c r="D171" s="226"/>
      <c r="F171" s="226" t="s">
        <v>42</v>
      </c>
      <c r="G171" s="226"/>
      <c r="H171" s="226"/>
      <c r="I171" s="34"/>
      <c r="K171" s="226" t="s">
        <v>41</v>
      </c>
      <c r="L171" s="226"/>
      <c r="M171" s="226"/>
      <c r="O171" s="226" t="s">
        <v>42</v>
      </c>
      <c r="P171" s="226"/>
      <c r="Q171" s="226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7" t="s">
        <v>50</v>
      </c>
      <c r="C177" s="227"/>
      <c r="D177" s="42">
        <f>SUM(D172:D176)</f>
        <v>562.53499866666675</v>
      </c>
      <c r="F177" s="227" t="s">
        <v>51</v>
      </c>
      <c r="G177" s="227"/>
      <c r="H177" s="42">
        <f>SUM(H172:H176)</f>
        <v>42.528779999999998</v>
      </c>
      <c r="I177" s="35"/>
      <c r="K177" s="227" t="s">
        <v>50</v>
      </c>
      <c r="L177" s="227"/>
      <c r="M177" s="42">
        <f>SUM(M172:M176)</f>
        <v>262.52333333333337</v>
      </c>
      <c r="O177" s="227" t="s">
        <v>51</v>
      </c>
      <c r="P177" s="227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4" t="s">
        <v>112</v>
      </c>
      <c r="E1" s="224"/>
      <c r="F1" s="224"/>
      <c r="N1" s="224" t="s">
        <v>112</v>
      </c>
      <c r="O1" s="224"/>
      <c r="P1" s="22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2023-09-04T18:56:02Z</cp:lastPrinted>
  <dcterms:created xsi:type="dcterms:W3CDTF">2022-12-25T20:52:30Z</dcterms:created>
  <dcterms:modified xsi:type="dcterms:W3CDTF">2023-09-06T21:34:20Z</dcterms:modified>
</cp:coreProperties>
</file>