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activeTab="1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02" i="13" l="1"/>
  <c r="C758" i="1"/>
  <c r="C732" i="2" l="1"/>
  <c r="C741" i="6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Y746" i="22" l="1"/>
  <c r="C802" i="22" s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Y799" i="22" s="1"/>
  <c r="C848" i="22" s="1"/>
  <c r="C867" i="22" s="1"/>
  <c r="C843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4" i="22" l="1"/>
  <c r="Y839" i="22" s="1"/>
  <c r="Y842" i="22" s="1"/>
  <c r="B848" i="22"/>
  <c r="X800" i="22"/>
  <c r="Y848" i="22"/>
  <c r="Y867" i="22" s="1"/>
  <c r="Y843" i="22" s="1"/>
  <c r="Y844" i="22" s="1"/>
  <c r="X845" i="22" s="1"/>
  <c r="Y384" i="19"/>
  <c r="B428" i="19" s="1"/>
  <c r="Y297" i="16"/>
  <c r="C337" i="16" s="1"/>
  <c r="C340" i="16" s="1"/>
  <c r="B846" i="22" l="1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2" i="13"/>
  <c r="Y705" i="13" s="1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/>
  <c r="Y750" i="13" l="1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Y284" i="7" s="1"/>
  <c r="B333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285" i="7" l="1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B317" i="4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Y320" i="4" l="1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5" i="5"/>
  <c r="C738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2" i="5" l="1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B744" i="5"/>
  <c r="C744" i="5"/>
  <c r="C763" i="5" s="1"/>
  <c r="C739" i="5" s="1"/>
  <c r="C740" i="5" s="1"/>
  <c r="Y744" i="5" s="1"/>
  <c r="Y763" i="5" s="1"/>
  <c r="Y739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696" i="6"/>
  <c r="C699" i="6" s="1"/>
  <c r="C701" i="6" s="1"/>
  <c r="Y692" i="6" s="1"/>
  <c r="Y695" i="6" s="1"/>
  <c r="Y421" i="1"/>
  <c r="X422" i="1" s="1"/>
  <c r="Y735" i="5"/>
  <c r="Y738" i="5" s="1"/>
  <c r="Y740" i="5" s="1"/>
  <c r="B742" i="5"/>
  <c r="X744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5" i="2" l="1"/>
  <c r="C714" i="2" s="1"/>
  <c r="C691" i="2" s="1"/>
  <c r="C687" i="2"/>
  <c r="C690" i="2" s="1"/>
  <c r="X651" i="2"/>
  <c r="Y700" i="6"/>
  <c r="Y717" i="6" s="1"/>
  <c r="Y696" i="6" s="1"/>
  <c r="X700" i="6"/>
  <c r="C744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C750" i="6" s="1"/>
  <c r="C769" i="6" s="1"/>
  <c r="C745" i="6" s="1"/>
  <c r="C746" i="6" s="1"/>
  <c r="C735" i="2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B693" i="2" l="1"/>
  <c r="X698" i="6"/>
  <c r="Y695" i="2"/>
  <c r="Y714" i="2" s="1"/>
  <c r="Y691" i="2" s="1"/>
  <c r="Y692" i="2" s="1"/>
  <c r="B741" i="2" s="1"/>
  <c r="B750" i="6"/>
  <c r="Y741" i="6"/>
  <c r="Y744" i="6" s="1"/>
  <c r="B748" i="6"/>
  <c r="Y750" i="6"/>
  <c r="Y769" i="6" s="1"/>
  <c r="Y745" i="6" s="1"/>
  <c r="X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C797" i="6" l="1"/>
  <c r="C816" i="6" s="1"/>
  <c r="C793" i="6" s="1"/>
  <c r="Y746" i="6"/>
  <c r="C789" i="6" s="1"/>
  <c r="C792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97" i="6" l="1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C761" i="1"/>
  <c r="B726" i="1"/>
  <c r="Y725" i="1" l="1"/>
  <c r="C767" i="1" s="1"/>
  <c r="C786" i="1" s="1"/>
  <c r="C762" i="1" s="1"/>
  <c r="C763" i="1" s="1"/>
  <c r="B767" i="1" l="1"/>
  <c r="X726" i="1"/>
  <c r="Y758" i="1"/>
  <c r="Y761" i="1" s="1"/>
  <c r="X767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X764" i="1"/>
  <c r="Y814" i="1"/>
  <c r="Y833" i="1" s="1"/>
  <c r="Y810" i="1" s="1"/>
  <c r="Y806" i="1"/>
  <c r="Y809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1001" i="1"/>
  <c r="C1020" i="1" s="1"/>
  <c r="C997" i="1" s="1"/>
  <c r="C993" i="1"/>
  <c r="C996" i="1" s="1"/>
  <c r="X951" i="1"/>
  <c r="Y244" i="3"/>
  <c r="C294" i="3" s="1"/>
  <c r="C313" i="3" s="1"/>
  <c r="C290" i="3" s="1"/>
  <c r="C998" i="1" l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X732" i="3"/>
  <c r="Y732" i="3"/>
  <c r="Y747" i="3" s="1"/>
  <c r="Y728" i="3" s="1"/>
  <c r="C765" i="3"/>
  <c r="C768" i="3" s="1"/>
  <c r="Y729" i="3" l="1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/>
  <c r="C860" i="4" s="1"/>
  <c r="C836" i="4" s="1"/>
  <c r="C837" i="4" s="1"/>
  <c r="X793" i="4" l="1"/>
  <c r="B839" i="4"/>
  <c r="Y841" i="4"/>
  <c r="Y860" i="4" s="1"/>
  <c r="Y836" i="4" s="1"/>
  <c r="X841" i="4"/>
  <c r="Y832" i="4"/>
  <c r="Y835" i="4" s="1"/>
  <c r="Y837" i="4" l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<sst xmlns="http://schemas.openxmlformats.org/spreadsheetml/2006/main" count="27968" uniqueCount="1414">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</sst>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xmlns="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xmlns="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xmlns="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xmlns="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xmlns="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xmlns="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xmlns="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xmlns="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xmlns="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xmlns="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xmlns="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xmlns="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xmlns="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xmlns="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xmlns="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xmlns="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xmlns="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xmlns="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xmlns="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xmlns="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756" workbookViewId="0">
      <selection activeCell="E761" sqref="E76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5" t="s">
        <v>29</v>
      </c>
      <c r="AD379" s="195"/>
      <c r="AE379" s="195"/>
    </row>
    <row r="380" spans="2:31" x14ac:dyDescent="0.25">
      <c r="H380" s="196" t="s">
        <v>28</v>
      </c>
      <c r="I380" s="196"/>
      <c r="J380" s="196"/>
      <c r="V380" s="17"/>
      <c r="AC380" s="195"/>
      <c r="AD380" s="195"/>
      <c r="AE380" s="195"/>
    </row>
    <row r="381" spans="2:31" x14ac:dyDescent="0.25">
      <c r="H381" s="196"/>
      <c r="I381" s="196"/>
      <c r="J381" s="196"/>
      <c r="V381" s="17"/>
      <c r="AC381" s="195"/>
      <c r="AD381" s="195"/>
      <c r="AE381" s="19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95" t="s">
        <v>29</v>
      </c>
      <c r="AD476" s="195"/>
      <c r="AE476" s="195"/>
    </row>
    <row r="477" spans="8:31" x14ac:dyDescent="0.25">
      <c r="H477" s="196" t="s">
        <v>28</v>
      </c>
      <c r="I477" s="196"/>
      <c r="J477" s="196"/>
      <c r="V477" s="17"/>
      <c r="AC477" s="195"/>
      <c r="AD477" s="195"/>
      <c r="AE477" s="195"/>
    </row>
    <row r="478" spans="8:31" x14ac:dyDescent="0.25">
      <c r="H478" s="196"/>
      <c r="I478" s="196"/>
      <c r="J478" s="196"/>
      <c r="V478" s="17"/>
      <c r="AC478" s="195"/>
      <c r="AD478" s="195"/>
      <c r="AE478" s="195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 x14ac:dyDescent="0.25">
      <c r="H523" s="196"/>
      <c r="I523" s="196"/>
      <c r="J523" s="196"/>
      <c r="V523" s="17"/>
      <c r="AA523" s="196"/>
      <c r="AB523" s="196"/>
      <c r="AC523" s="196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95" t="s">
        <v>29</v>
      </c>
      <c r="AD575" s="195"/>
      <c r="AE575" s="195"/>
    </row>
    <row r="576" spans="8:31" x14ac:dyDescent="0.25">
      <c r="H576" s="196" t="s">
        <v>28</v>
      </c>
      <c r="I576" s="196"/>
      <c r="J576" s="196"/>
      <c r="V576" s="17"/>
      <c r="AC576" s="195"/>
      <c r="AD576" s="195"/>
      <c r="AE576" s="195"/>
    </row>
    <row r="577" spans="2:41" x14ac:dyDescent="0.25">
      <c r="H577" s="196"/>
      <c r="I577" s="196"/>
      <c r="J577" s="196"/>
      <c r="V577" s="17"/>
      <c r="AC577" s="195"/>
      <c r="AD577" s="195"/>
      <c r="AE577" s="195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 x14ac:dyDescent="0.25">
      <c r="H622" s="196"/>
      <c r="I622" s="196"/>
      <c r="J622" s="196"/>
      <c r="V622" s="17"/>
      <c r="AA622" s="196"/>
      <c r="AB622" s="196"/>
      <c r="AC622" s="196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95" t="s">
        <v>29</v>
      </c>
      <c r="AD668" s="195"/>
      <c r="AE668" s="195"/>
    </row>
    <row r="669" spans="8:31" x14ac:dyDescent="0.25">
      <c r="H669" s="202" t="s">
        <v>28</v>
      </c>
      <c r="I669" s="202"/>
      <c r="J669" s="202"/>
      <c r="V669" s="17"/>
      <c r="AC669" s="195"/>
      <c r="AD669" s="195"/>
      <c r="AE669" s="195"/>
    </row>
    <row r="670" spans="8:31" x14ac:dyDescent="0.25">
      <c r="H670" s="202"/>
      <c r="I670" s="202"/>
      <c r="J670" s="202"/>
      <c r="V670" s="17"/>
      <c r="AC670" s="195"/>
      <c r="AD670" s="195"/>
      <c r="AE670" s="195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 x14ac:dyDescent="0.25">
      <c r="H708" s="196"/>
      <c r="I708" s="196"/>
      <c r="J708" s="196"/>
      <c r="V708" s="17"/>
      <c r="AA708" s="196"/>
      <c r="AB708" s="196"/>
      <c r="AC708" s="196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195" t="s">
        <v>29</v>
      </c>
      <c r="AD754" s="195"/>
      <c r="AE754" s="195"/>
    </row>
    <row r="755" spans="2:41" x14ac:dyDescent="0.25">
      <c r="H755" s="196" t="s">
        <v>28</v>
      </c>
      <c r="I755" s="196"/>
      <c r="J755" s="196"/>
      <c r="V755" s="17"/>
      <c r="AC755" s="195"/>
      <c r="AD755" s="195"/>
      <c r="AE755" s="195"/>
    </row>
    <row r="756" spans="2:41" x14ac:dyDescent="0.25">
      <c r="H756" s="196"/>
      <c r="I756" s="196"/>
      <c r="J756" s="196"/>
      <c r="V756" s="17"/>
      <c r="AC756" s="195"/>
      <c r="AD756" s="195"/>
      <c r="AE756" s="195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 x14ac:dyDescent="0.25">
      <c r="H801" s="196"/>
      <c r="I801" s="196"/>
      <c r="J801" s="196"/>
      <c r="V801" s="17"/>
      <c r="AA801" s="196"/>
      <c r="AB801" s="196"/>
      <c r="AC801" s="196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195" t="s">
        <v>29</v>
      </c>
      <c r="AD847" s="195"/>
      <c r="AE847" s="195"/>
    </row>
    <row r="848" spans="2:31" x14ac:dyDescent="0.25">
      <c r="H848" s="196" t="s">
        <v>28</v>
      </c>
      <c r="I848" s="196"/>
      <c r="J848" s="196"/>
      <c r="V848" s="17"/>
      <c r="AC848" s="195"/>
      <c r="AD848" s="195"/>
      <c r="AE848" s="195"/>
    </row>
    <row r="849" spans="2:41" x14ac:dyDescent="0.25">
      <c r="H849" s="196"/>
      <c r="I849" s="196"/>
      <c r="J849" s="196"/>
      <c r="V849" s="17"/>
      <c r="AC849" s="195"/>
      <c r="AD849" s="195"/>
      <c r="AE849" s="195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 x14ac:dyDescent="0.25">
      <c r="H894" s="196"/>
      <c r="I894" s="196"/>
      <c r="J894" s="196"/>
      <c r="V894" s="17"/>
      <c r="AA894" s="196"/>
      <c r="AB894" s="196"/>
      <c r="AC894" s="196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195" t="s">
        <v>29</v>
      </c>
      <c r="AD941" s="195"/>
      <c r="AE941" s="195"/>
    </row>
    <row r="942" spans="8:31" x14ac:dyDescent="0.25">
      <c r="H942" s="196" t="s">
        <v>28</v>
      </c>
      <c r="I942" s="196"/>
      <c r="J942" s="196"/>
      <c r="V942" s="17"/>
      <c r="AC942" s="195"/>
      <c r="AD942" s="195"/>
      <c r="AE942" s="195"/>
    </row>
    <row r="943" spans="8:31" x14ac:dyDescent="0.25">
      <c r="H943" s="196"/>
      <c r="I943" s="196"/>
      <c r="J943" s="196"/>
      <c r="V943" s="17"/>
      <c r="AC943" s="195"/>
      <c r="AD943" s="195"/>
      <c r="AE943" s="195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 x14ac:dyDescent="0.25">
      <c r="H988" s="196"/>
      <c r="I988" s="196"/>
      <c r="J988" s="196"/>
      <c r="V988" s="17"/>
      <c r="AA988" s="196"/>
      <c r="AB988" s="196"/>
      <c r="AC988" s="196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195" t="s">
        <v>29</v>
      </c>
      <c r="AD1034" s="195"/>
      <c r="AE1034" s="195"/>
    </row>
    <row r="1035" spans="2:31" x14ac:dyDescent="0.25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 x14ac:dyDescent="0.25">
      <c r="H1036" s="196"/>
      <c r="I1036" s="196"/>
      <c r="J1036" s="196"/>
      <c r="V1036" s="17"/>
      <c r="AC1036" s="195"/>
      <c r="AD1036" s="195"/>
      <c r="AE1036" s="195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 x14ac:dyDescent="0.25">
      <c r="H1081" s="196"/>
      <c r="I1081" s="196"/>
      <c r="J1081" s="196"/>
      <c r="V1081" s="17"/>
      <c r="AA1081" s="196"/>
      <c r="AB1081" s="196"/>
      <c r="AC1081" s="196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3"/>
  <sheetViews>
    <sheetView tabSelected="1" topLeftCell="C747" zoomScale="89" zoomScaleNormal="89" workbookViewId="0">
      <selection activeCell="J764" sqref="J76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AA373" s="106"/>
      <c r="AB373" s="106"/>
      <c r="AC373" s="203" t="s">
        <v>29</v>
      </c>
      <c r="AD373" s="203"/>
      <c r="AE373" s="203"/>
    </row>
    <row r="374" spans="2:41" x14ac:dyDescent="0.25">
      <c r="V374" s="17"/>
      <c r="AA374" s="106"/>
      <c r="AB374" s="106"/>
      <c r="AC374" s="203"/>
      <c r="AD374" s="203"/>
      <c r="AE374" s="203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 x14ac:dyDescent="0.3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 x14ac:dyDescent="0.4">
      <c r="H412" s="76"/>
      <c r="I412" s="76"/>
      <c r="J412" s="76"/>
      <c r="V412" s="17"/>
      <c r="AA412" s="196"/>
      <c r="AB412" s="196"/>
      <c r="AC412" s="196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 x14ac:dyDescent="0.4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 x14ac:dyDescent="0.4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95" t="s">
        <v>29</v>
      </c>
      <c r="AD545" s="195"/>
      <c r="AE545" s="195"/>
    </row>
    <row r="546" spans="2:41" ht="21.75" customHeight="1" x14ac:dyDescent="0.4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 x14ac:dyDescent="0.4">
      <c r="H547" s="76"/>
      <c r="I547" s="76"/>
      <c r="J547" s="76"/>
      <c r="V547" s="17"/>
      <c r="AC547" s="195"/>
      <c r="AD547" s="195"/>
      <c r="AE547" s="195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195" t="s">
        <v>29</v>
      </c>
      <c r="AD626" s="195"/>
      <c r="AE626" s="195"/>
    </row>
    <row r="627" spans="2:41" ht="27" customHeight="1" x14ac:dyDescent="0.4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 x14ac:dyDescent="0.4">
      <c r="H628" s="76"/>
      <c r="I628" s="76"/>
      <c r="J628" s="76"/>
      <c r="V628" s="17"/>
      <c r="AC628" s="195"/>
      <c r="AD628" s="195"/>
      <c r="AE628" s="195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 x14ac:dyDescent="0.25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 x14ac:dyDescent="0.25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 x14ac:dyDescent="0.25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 x14ac:dyDescent="0.4">
      <c r="H668" s="76"/>
      <c r="I668" s="76"/>
      <c r="J668" s="76"/>
      <c r="V668" s="17"/>
      <c r="AA668" s="196"/>
      <c r="AB668" s="196"/>
      <c r="AC668" s="196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 x14ac:dyDescent="0.3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195" t="s">
        <v>29</v>
      </c>
      <c r="AD714" s="195"/>
      <c r="AE714" s="195"/>
    </row>
    <row r="715" spans="2:31" ht="24" customHeight="1" x14ac:dyDescent="0.4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 x14ac:dyDescent="0.4">
      <c r="H716" s="76"/>
      <c r="I716" s="76"/>
      <c r="J716" s="76"/>
      <c r="V716" s="17"/>
      <c r="AC716" s="195"/>
      <c r="AD716" s="195"/>
      <c r="AE716" s="195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 x14ac:dyDescent="0.25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 x14ac:dyDescent="0.4">
      <c r="H754" s="76"/>
      <c r="I754" s="76"/>
      <c r="J754" s="76"/>
      <c r="V754" s="17"/>
      <c r="AA754" s="196"/>
      <c r="AB754" s="196"/>
      <c r="AC754" s="196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3.25" x14ac:dyDescent="0.35">
      <c r="B758" s="23" t="s">
        <v>32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IF(B1558="PAGADO",0,C763)</f>
        <v>1138.92</v>
      </c>
      <c r="AA758" s="197" t="s">
        <v>20</v>
      </c>
      <c r="AB758" s="197"/>
      <c r="AC758" s="197"/>
      <c r="AD758" s="197"/>
    </row>
    <row r="759" spans="2:41" x14ac:dyDescent="0.25">
      <c r="B759" s="1" t="s">
        <v>0</v>
      </c>
      <c r="C759" s="19">
        <f>H774</f>
        <v>1189.31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>
        <v>45159</v>
      </c>
      <c r="AK760" s="3" t="s">
        <v>1238</v>
      </c>
      <c r="AL760" s="3">
        <v>200</v>
      </c>
      <c r="AM760" s="3"/>
      <c r="AN760" s="18">
        <v>200</v>
      </c>
      <c r="AO760" s="3"/>
    </row>
    <row r="761" spans="2:41" x14ac:dyDescent="0.25">
      <c r="B761" s="1" t="s">
        <v>24</v>
      </c>
      <c r="C761" s="19">
        <f>IF(C758&gt;0,C758+C759,C759)</f>
        <v>1189.31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1138.92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C786</f>
        <v>50.389999999999873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200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1138.92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938.92000000000007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COBRAR'</v>
      </c>
      <c r="Y764" s="19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 x14ac:dyDescent="0.35">
      <c r="B765" s="199" t="str">
        <f>IF(C763&lt;0,"NO PAGAR","COBRAR'")</f>
        <v>COBRAR'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200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192" t="s">
        <v>7</v>
      </c>
      <c r="F774" s="193"/>
      <c r="G774" s="194"/>
      <c r="H774" s="5">
        <f>SUM(H760:H773)</f>
        <v>1189.31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200</v>
      </c>
      <c r="AO776" s="3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E779" s="14"/>
      <c r="V779" s="17"/>
      <c r="X779" s="12"/>
      <c r="Y779" s="10"/>
      <c r="AA779" s="14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31" x14ac:dyDescent="0.25">
      <c r="B785" s="11"/>
      <c r="C785" s="10"/>
      <c r="V785" s="17"/>
      <c r="X785" s="11"/>
      <c r="Y785" s="10"/>
    </row>
    <row r="786" spans="2:31" x14ac:dyDescent="0.25">
      <c r="B786" s="15" t="s">
        <v>18</v>
      </c>
      <c r="C786" s="16">
        <f>SUM(C767:C785)</f>
        <v>50.389999999999873</v>
      </c>
      <c r="D786" t="s">
        <v>22</v>
      </c>
      <c r="E786" t="s">
        <v>21</v>
      </c>
      <c r="V786" s="17"/>
      <c r="X786" s="15" t="s">
        <v>18</v>
      </c>
      <c r="Y786" s="16">
        <f>SUM(Y767:Y785)</f>
        <v>200</v>
      </c>
      <c r="Z786" t="s">
        <v>22</v>
      </c>
      <c r="AA786" t="s">
        <v>21</v>
      </c>
    </row>
    <row r="787" spans="2:31" x14ac:dyDescent="0.25">
      <c r="E787" s="1" t="s">
        <v>19</v>
      </c>
      <c r="V787" s="17"/>
      <c r="AA787" s="1" t="s">
        <v>19</v>
      </c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</row>
    <row r="796" spans="2:31" x14ac:dyDescent="0.25">
      <c r="V796" s="17"/>
    </row>
    <row r="797" spans="2:31" x14ac:dyDescent="0.25">
      <c r="V797" s="17"/>
    </row>
    <row r="798" spans="2:31" x14ac:dyDescent="0.25">
      <c r="V798" s="17"/>
    </row>
    <row r="799" spans="2:31" x14ac:dyDescent="0.25">
      <c r="V799" s="17"/>
    </row>
    <row r="800" spans="2:31" x14ac:dyDescent="0.25">
      <c r="V800" s="17"/>
      <c r="AC800" s="195" t="s">
        <v>29</v>
      </c>
      <c r="AD800" s="195"/>
      <c r="AE800" s="195"/>
    </row>
    <row r="801" spans="2:41" ht="15" customHeight="1" x14ac:dyDescent="0.4">
      <c r="H801" s="76" t="s">
        <v>28</v>
      </c>
      <c r="I801" s="76"/>
      <c r="J801" s="76"/>
      <c r="V801" s="17"/>
      <c r="AC801" s="195"/>
      <c r="AD801" s="195"/>
      <c r="AE801" s="195"/>
    </row>
    <row r="802" spans="2:41" ht="15" customHeight="1" x14ac:dyDescent="0.4">
      <c r="H802" s="76"/>
      <c r="I802" s="76"/>
      <c r="J802" s="76"/>
      <c r="V802" s="17"/>
      <c r="AC802" s="195"/>
      <c r="AD802" s="195"/>
      <c r="AE802" s="195"/>
    </row>
    <row r="803" spans="2:41" x14ac:dyDescent="0.25">
      <c r="V803" s="17"/>
    </row>
    <row r="804" spans="2:41" x14ac:dyDescent="0.25">
      <c r="V804" s="17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32</v>
      </c>
      <c r="C806" s="20">
        <f>IF(X758="PAGADO",0,Y763)</f>
        <v>938.92000000000007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938.92000000000007</v>
      </c>
      <c r="AA806" s="197" t="s">
        <v>20</v>
      </c>
      <c r="AB806" s="197"/>
      <c r="AC806" s="197"/>
      <c r="AD806" s="197"/>
    </row>
    <row r="807" spans="2:41" x14ac:dyDescent="0.25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938.92000000000007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938.92000000000007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938.92000000000007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938.92000000000007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198" t="str">
        <f>IF(C811&lt;0,"NO PAGAR","COBRAR")</f>
        <v>COBRAR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tr">
        <f>IF(Y811&lt;0,"NO PAGAR","COBRAR")</f>
        <v>COBRAR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1:43" x14ac:dyDescent="0.25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 x14ac:dyDescent="0.25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 x14ac:dyDescent="0.25">
      <c r="E835" s="1" t="s">
        <v>19</v>
      </c>
      <c r="V835" s="17"/>
      <c r="AA835" s="1" t="s">
        <v>19</v>
      </c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V845" s="17"/>
    </row>
    <row r="846" spans="1:43" ht="15" customHeight="1" x14ac:dyDescent="0.4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 x14ac:dyDescent="0.4">
      <c r="H847" s="76"/>
      <c r="I847" s="76"/>
      <c r="J847" s="76"/>
      <c r="V847" s="17"/>
      <c r="AA847" s="196"/>
      <c r="AB847" s="196"/>
      <c r="AC847" s="196"/>
    </row>
    <row r="848" spans="1:43" x14ac:dyDescent="0.25">
      <c r="V848" s="17"/>
    </row>
    <row r="849" spans="2:41" x14ac:dyDescent="0.25">
      <c r="V849" s="17"/>
    </row>
    <row r="850" spans="2:41" ht="23.25" x14ac:dyDescent="0.35">
      <c r="B850" s="24" t="s">
        <v>70</v>
      </c>
      <c r="V850" s="17"/>
      <c r="X850" s="22" t="s">
        <v>70</v>
      </c>
    </row>
    <row r="851" spans="2:41" ht="23.25" x14ac:dyDescent="0.35">
      <c r="B851" s="23" t="s">
        <v>32</v>
      </c>
      <c r="C851" s="20">
        <f>IF(X806="PAGADO",0,C811)</f>
        <v>938.92000000000007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938.92000000000007</v>
      </c>
      <c r="AA851" s="197" t="s">
        <v>20</v>
      </c>
      <c r="AB851" s="197"/>
      <c r="AC851" s="197"/>
      <c r="AD851" s="197"/>
    </row>
    <row r="852" spans="2:41" x14ac:dyDescent="0.25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 x14ac:dyDescent="0.25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" t="s">
        <v>24</v>
      </c>
      <c r="C854" s="19">
        <f>IF(C851&gt;0,C851+C852,C852)</f>
        <v>938.92000000000007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938.92000000000007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6" t="s">
        <v>26</v>
      </c>
      <c r="C856" s="21">
        <f>C854-C855</f>
        <v>938.92000000000007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938.92000000000007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 x14ac:dyDescent="0.3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tr">
        <f>IF(Y856&lt;0,"NO PAGAR","COBRAR'")</f>
        <v>COBRAR'</v>
      </c>
      <c r="Y857" s="19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 x14ac:dyDescent="0.35">
      <c r="B858" s="199" t="str">
        <f>IF(C856&lt;0,"NO PAGAR","COBRAR'")</f>
        <v>COBRAR'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E872" s="14"/>
      <c r="V872" s="17"/>
      <c r="X872" s="12"/>
      <c r="Y872" s="10"/>
      <c r="AA872" s="14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 x14ac:dyDescent="0.25">
      <c r="E880" s="1" t="s">
        <v>19</v>
      </c>
      <c r="V880" s="17"/>
      <c r="AA880" s="1" t="s">
        <v>19</v>
      </c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</row>
    <row r="893" spans="8:31" x14ac:dyDescent="0.25">
      <c r="V893" s="17"/>
    </row>
    <row r="894" spans="8:31" x14ac:dyDescent="0.25">
      <c r="V894" s="17"/>
      <c r="AC894" s="195" t="s">
        <v>29</v>
      </c>
      <c r="AD894" s="195"/>
      <c r="AE894" s="195"/>
    </row>
    <row r="895" spans="8:31" ht="15" customHeight="1" x14ac:dyDescent="0.4">
      <c r="H895" s="76" t="s">
        <v>28</v>
      </c>
      <c r="I895" s="76"/>
      <c r="J895" s="76"/>
      <c r="V895" s="17"/>
      <c r="AC895" s="195"/>
      <c r="AD895" s="195"/>
      <c r="AE895" s="195"/>
    </row>
    <row r="896" spans="8:31" ht="15" customHeight="1" x14ac:dyDescent="0.4">
      <c r="H896" s="76"/>
      <c r="I896" s="76"/>
      <c r="J896" s="76"/>
      <c r="V896" s="17"/>
      <c r="AC896" s="195"/>
      <c r="AD896" s="195"/>
      <c r="AE896" s="195"/>
    </row>
    <row r="897" spans="2:41" x14ac:dyDescent="0.25">
      <c r="V897" s="17"/>
    </row>
    <row r="898" spans="2:41" x14ac:dyDescent="0.25">
      <c r="V898" s="17"/>
    </row>
    <row r="899" spans="2:41" ht="23.25" x14ac:dyDescent="0.35">
      <c r="B899" s="22" t="s">
        <v>71</v>
      </c>
      <c r="V899" s="17"/>
      <c r="X899" s="22" t="s">
        <v>71</v>
      </c>
    </row>
    <row r="900" spans="2:41" ht="23.25" x14ac:dyDescent="0.35">
      <c r="B900" s="23" t="s">
        <v>32</v>
      </c>
      <c r="C900" s="20">
        <f>IF(X851="PAGADO",0,Y856)</f>
        <v>938.92000000000007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938.92000000000007</v>
      </c>
      <c r="AA900" s="197" t="s">
        <v>20</v>
      </c>
      <c r="AB900" s="197"/>
      <c r="AC900" s="197"/>
      <c r="AD900" s="197"/>
    </row>
    <row r="901" spans="2:41" x14ac:dyDescent="0.25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 x14ac:dyDescent="0.25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" t="s">
        <v>24</v>
      </c>
      <c r="C903" s="19">
        <f>IF(C900&gt;0,C900+C901,C901)</f>
        <v>938.92000000000007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938.92000000000007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6" t="s">
        <v>25</v>
      </c>
      <c r="C905" s="21">
        <f>C903-C904</f>
        <v>938.92000000000007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938.92000000000007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 x14ac:dyDescent="0.4">
      <c r="B906" s="198" t="str">
        <f>IF(C905&lt;0,"NO PAGAR","COBRAR")</f>
        <v>COBRAR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tr">
        <f>IF(Y905&lt;0,"NO PAGAR","COBRAR")</f>
        <v>COBRAR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 x14ac:dyDescent="0.25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 x14ac:dyDescent="0.25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E921" s="14"/>
      <c r="V921" s="17"/>
      <c r="X921" s="12"/>
      <c r="Y921" s="10"/>
      <c r="AA921" s="14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1"/>
      <c r="C926" s="10"/>
      <c r="V926" s="17"/>
      <c r="X926" s="11"/>
      <c r="Y926" s="10"/>
    </row>
    <row r="927" spans="2:41" x14ac:dyDescent="0.25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 x14ac:dyDescent="0.25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 x14ac:dyDescent="0.25">
      <c r="E929" s="1" t="s">
        <v>19</v>
      </c>
      <c r="V929" s="17"/>
      <c r="AA929" s="1" t="s">
        <v>19</v>
      </c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V939" s="17"/>
    </row>
    <row r="940" spans="1:43" ht="15" customHeight="1" x14ac:dyDescent="0.4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 x14ac:dyDescent="0.4">
      <c r="H941" s="76"/>
      <c r="I941" s="76"/>
      <c r="J941" s="76"/>
      <c r="V941" s="17"/>
      <c r="AA941" s="196"/>
      <c r="AB941" s="196"/>
      <c r="AC941" s="196"/>
    </row>
    <row r="942" spans="1:43" x14ac:dyDescent="0.25">
      <c r="V942" s="17"/>
    </row>
    <row r="943" spans="1:43" x14ac:dyDescent="0.25">
      <c r="V943" s="17"/>
    </row>
    <row r="944" spans="1:43" ht="23.25" x14ac:dyDescent="0.35">
      <c r="B944" s="24" t="s">
        <v>73</v>
      </c>
      <c r="V944" s="17"/>
      <c r="X944" s="22" t="s">
        <v>71</v>
      </c>
    </row>
    <row r="945" spans="2:41" ht="23.25" x14ac:dyDescent="0.35">
      <c r="B945" s="23" t="s">
        <v>32</v>
      </c>
      <c r="C945" s="20">
        <f>IF(X900="PAGADO",0,C905)</f>
        <v>938.92000000000007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938.92000000000007</v>
      </c>
      <c r="AA945" s="197" t="s">
        <v>20</v>
      </c>
      <c r="AB945" s="197"/>
      <c r="AC945" s="197"/>
      <c r="AD945" s="197"/>
    </row>
    <row r="946" spans="2:41" x14ac:dyDescent="0.25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 x14ac:dyDescent="0.25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" t="s">
        <v>24</v>
      </c>
      <c r="C948" s="19">
        <f>IF(C945&gt;0,C945+C946,C946)</f>
        <v>938.92000000000007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938.92000000000007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6" t="s">
        <v>26</v>
      </c>
      <c r="C950" s="21">
        <f>C948-C949</f>
        <v>938.92000000000007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938.92000000000007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 x14ac:dyDescent="0.3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tr">
        <f>IF(Y950&lt;0,"NO PAGAR","COBRAR'")</f>
        <v>COBRAR'</v>
      </c>
      <c r="Y951" s="19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 x14ac:dyDescent="0.35">
      <c r="B952" s="199" t="str">
        <f>IF(C950&lt;0,"NO PAGAR","COBRAR'")</f>
        <v>COBRAR'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 x14ac:dyDescent="0.25">
      <c r="B964" s="12"/>
      <c r="C964" s="10"/>
      <c r="V964" s="17"/>
      <c r="X964" s="12"/>
      <c r="Y964" s="10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E966" s="14"/>
      <c r="V966" s="17"/>
      <c r="X966" s="12"/>
      <c r="Y966" s="10"/>
      <c r="AA966" s="14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 x14ac:dyDescent="0.25">
      <c r="E974" s="1" t="s">
        <v>19</v>
      </c>
      <c r="V974" s="17"/>
      <c r="AA974" s="1" t="s">
        <v>19</v>
      </c>
    </row>
    <row r="975" spans="2:41" x14ac:dyDescent="0.25">
      <c r="V975" s="17"/>
    </row>
    <row r="976" spans="2:41" x14ac:dyDescent="0.25">
      <c r="V976" s="17"/>
    </row>
    <row r="977" spans="2:31" x14ac:dyDescent="0.25">
      <c r="V977" s="17"/>
    </row>
    <row r="978" spans="2:31" x14ac:dyDescent="0.25">
      <c r="V978" s="17"/>
    </row>
    <row r="979" spans="2:31" x14ac:dyDescent="0.25">
      <c r="V979" s="17"/>
    </row>
    <row r="980" spans="2:31" x14ac:dyDescent="0.25">
      <c r="V980" s="17"/>
    </row>
    <row r="981" spans="2:31" x14ac:dyDescent="0.25">
      <c r="V981" s="17"/>
    </row>
    <row r="982" spans="2:31" x14ac:dyDescent="0.25">
      <c r="V982" s="17"/>
    </row>
    <row r="983" spans="2:31" x14ac:dyDescent="0.25">
      <c r="V983" s="17"/>
    </row>
    <row r="984" spans="2:31" x14ac:dyDescent="0.25">
      <c r="V984" s="17"/>
    </row>
    <row r="985" spans="2:31" x14ac:dyDescent="0.25">
      <c r="V985" s="17"/>
    </row>
    <row r="986" spans="2:31" x14ac:dyDescent="0.25">
      <c r="V986" s="17"/>
    </row>
    <row r="987" spans="2:31" x14ac:dyDescent="0.25">
      <c r="V987" s="17"/>
      <c r="AC987" s="195" t="s">
        <v>29</v>
      </c>
      <c r="AD987" s="195"/>
      <c r="AE987" s="195"/>
    </row>
    <row r="988" spans="2:31" ht="15" customHeight="1" x14ac:dyDescent="0.4">
      <c r="H988" s="76" t="s">
        <v>28</v>
      </c>
      <c r="I988" s="76"/>
      <c r="J988" s="76"/>
      <c r="V988" s="17"/>
      <c r="AC988" s="195"/>
      <c r="AD988" s="195"/>
      <c r="AE988" s="195"/>
    </row>
    <row r="989" spans="2:31" ht="15" customHeight="1" x14ac:dyDescent="0.4">
      <c r="H989" s="76"/>
      <c r="I989" s="76"/>
      <c r="J989" s="76"/>
      <c r="V989" s="17"/>
      <c r="AC989" s="195"/>
      <c r="AD989" s="195"/>
      <c r="AE989" s="195"/>
    </row>
    <row r="990" spans="2:31" x14ac:dyDescent="0.25">
      <c r="V990" s="17"/>
    </row>
    <row r="991" spans="2:31" x14ac:dyDescent="0.25">
      <c r="V991" s="17"/>
    </row>
    <row r="992" spans="2:31" ht="23.25" x14ac:dyDescent="0.35">
      <c r="B992" s="22" t="s">
        <v>72</v>
      </c>
      <c r="V992" s="17"/>
      <c r="X992" s="22" t="s">
        <v>74</v>
      </c>
    </row>
    <row r="993" spans="2:41" ht="23.25" x14ac:dyDescent="0.35">
      <c r="B993" s="23" t="s">
        <v>32</v>
      </c>
      <c r="C993" s="20">
        <f>IF(X945="PAGADO",0,Y950)</f>
        <v>938.92000000000007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938.92000000000007</v>
      </c>
      <c r="AA993" s="197" t="s">
        <v>20</v>
      </c>
      <c r="AB993" s="197"/>
      <c r="AC993" s="197"/>
      <c r="AD993" s="197"/>
    </row>
    <row r="994" spans="2:41" x14ac:dyDescent="0.25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 x14ac:dyDescent="0.25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24</v>
      </c>
      <c r="C996" s="19">
        <f>IF(C993&gt;0,C993+C994,C994)</f>
        <v>938.92000000000007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938.92000000000007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6" t="s">
        <v>25</v>
      </c>
      <c r="C998" s="21">
        <f>C996-C997</f>
        <v>938.92000000000007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938.92000000000007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 x14ac:dyDescent="0.4">
      <c r="B999" s="198" t="str">
        <f>IF(C998&lt;0,"NO PAGAR","COBRAR")</f>
        <v>COBRAR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tr">
        <f>IF(Y998&lt;0,"NO PAGAR","COBRAR")</f>
        <v>COBRAR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E1014" s="14"/>
      <c r="V1014" s="17"/>
      <c r="X1014" s="12"/>
      <c r="Y1014" s="10"/>
      <c r="AA1014" s="14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 x14ac:dyDescent="0.25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 x14ac:dyDescent="0.25">
      <c r="E1022" s="1" t="s">
        <v>19</v>
      </c>
      <c r="V1022" s="17"/>
      <c r="AA1022" s="1" t="s">
        <v>19</v>
      </c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V1032" s="17"/>
    </row>
    <row r="1033" spans="1:43" ht="15" customHeight="1" x14ac:dyDescent="0.4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 x14ac:dyDescent="0.4">
      <c r="H1034" s="76"/>
      <c r="I1034" s="76"/>
      <c r="J1034" s="76"/>
      <c r="V1034" s="17"/>
      <c r="AA1034" s="196"/>
      <c r="AB1034" s="196"/>
      <c r="AC1034" s="196"/>
    </row>
    <row r="1035" spans="1:43" x14ac:dyDescent="0.25">
      <c r="V1035" s="17"/>
    </row>
    <row r="1036" spans="1:43" x14ac:dyDescent="0.25">
      <c r="V1036" s="17"/>
    </row>
    <row r="1037" spans="1:43" ht="23.25" x14ac:dyDescent="0.35">
      <c r="B1037" s="24" t="s">
        <v>72</v>
      </c>
      <c r="V1037" s="17"/>
      <c r="X1037" s="22" t="s">
        <v>72</v>
      </c>
    </row>
    <row r="1038" spans="1:43" ht="23.25" x14ac:dyDescent="0.35">
      <c r="B1038" s="23" t="s">
        <v>32</v>
      </c>
      <c r="C1038" s="20">
        <f>IF(X993="PAGADO",0,C998)</f>
        <v>938.92000000000007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938.92000000000007</v>
      </c>
      <c r="AA1038" s="197" t="s">
        <v>20</v>
      </c>
      <c r="AB1038" s="197"/>
      <c r="AC1038" s="197"/>
      <c r="AD1038" s="197"/>
    </row>
    <row r="1039" spans="1:43" x14ac:dyDescent="0.25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 x14ac:dyDescent="0.25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" t="s">
        <v>24</v>
      </c>
      <c r="C1041" s="19">
        <f>IF(C1038&gt;0,C1038+C1039,C1039)</f>
        <v>938.92000000000007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938.92000000000007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6" t="s">
        <v>26</v>
      </c>
      <c r="C1043" s="21">
        <f>C1041-C1042</f>
        <v>938.92000000000007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938.92000000000007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 x14ac:dyDescent="0.3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tr">
        <f>IF(Y1043&lt;0,"NO PAGAR","COBRAR'")</f>
        <v>COBRAR'</v>
      </c>
      <c r="Y1044" s="19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 x14ac:dyDescent="0.35">
      <c r="B1045" s="199" t="str">
        <f>IF(C1043&lt;0,"NO PAGAR","COBRAR'")</f>
        <v>COBRAR'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E1059" s="14"/>
      <c r="V1059" s="17"/>
      <c r="X1059" s="12"/>
      <c r="Y1059" s="10"/>
      <c r="AA1059" s="14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2"/>
      <c r="C1063" s="10"/>
      <c r="V1063" s="17"/>
      <c r="X1063" s="12"/>
      <c r="Y1063" s="10"/>
    </row>
    <row r="1064" spans="2:27" x14ac:dyDescent="0.25">
      <c r="B1064" s="12"/>
      <c r="C1064" s="10"/>
      <c r="V1064" s="17"/>
      <c r="X1064" s="12"/>
      <c r="Y1064" s="10"/>
    </row>
    <row r="1065" spans="2:27" x14ac:dyDescent="0.25">
      <c r="B1065" s="11"/>
      <c r="C1065" s="10"/>
      <c r="V1065" s="17"/>
      <c r="X1065" s="11"/>
      <c r="Y1065" s="10"/>
    </row>
    <row r="1066" spans="2:27" x14ac:dyDescent="0.25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 x14ac:dyDescent="0.25">
      <c r="E1067" s="1" t="s">
        <v>19</v>
      </c>
      <c r="V1067" s="17"/>
      <c r="AA1067" s="1" t="s">
        <v>19</v>
      </c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7"/>
  <sheetViews>
    <sheetView topLeftCell="A727" zoomScale="80" zoomScaleNormal="80" zoomScalePageLayoutView="118" workbookViewId="0">
      <selection activeCell="E739" sqref="E739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95" t="s">
        <v>29</v>
      </c>
      <c r="AD97" s="195"/>
      <c r="AE97" s="195"/>
    </row>
    <row r="98" spans="2:41" x14ac:dyDescent="0.25">
      <c r="H98" s="196" t="s">
        <v>28</v>
      </c>
      <c r="I98" s="196"/>
      <c r="J98" s="196"/>
      <c r="V98" s="17"/>
      <c r="AC98" s="195"/>
      <c r="AD98" s="195"/>
      <c r="AE98" s="195"/>
    </row>
    <row r="99" spans="2:41" x14ac:dyDescent="0.25">
      <c r="H99" s="196"/>
      <c r="I99" s="196"/>
      <c r="J99" s="196"/>
      <c r="V99" s="17"/>
      <c r="AC99" s="195"/>
      <c r="AD99" s="195"/>
      <c r="AE99" s="19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95" t="s">
        <v>29</v>
      </c>
      <c r="AD170" s="195"/>
      <c r="AE170" s="195"/>
    </row>
    <row r="171" spans="2:31" x14ac:dyDescent="0.25">
      <c r="H171" s="196" t="s">
        <v>28</v>
      </c>
      <c r="I171" s="196"/>
      <c r="J171" s="196"/>
      <c r="V171" s="17"/>
      <c r="AC171" s="195"/>
      <c r="AD171" s="195"/>
      <c r="AE171" s="195"/>
    </row>
    <row r="172" spans="2:31" x14ac:dyDescent="0.25">
      <c r="H172" s="196"/>
      <c r="I172" s="196"/>
      <c r="J172" s="196"/>
      <c r="V172" s="17"/>
      <c r="AC172" s="195"/>
      <c r="AD172" s="195"/>
      <c r="AE172" s="195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 x14ac:dyDescent="0.25">
      <c r="H217" s="196"/>
      <c r="I217" s="196"/>
      <c r="J217" s="196"/>
      <c r="V217" s="17"/>
      <c r="AA217" s="196"/>
      <c r="AB217" s="196"/>
      <c r="AC217" s="196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95" t="s">
        <v>29</v>
      </c>
      <c r="AD262" s="195"/>
      <c r="AE262" s="195"/>
    </row>
    <row r="263" spans="2:41" x14ac:dyDescent="0.25">
      <c r="H263" s="196" t="s">
        <v>28</v>
      </c>
      <c r="I263" s="196"/>
      <c r="J263" s="196"/>
      <c r="V263" s="17"/>
      <c r="AC263" s="195"/>
      <c r="AD263" s="195"/>
      <c r="AE263" s="195"/>
    </row>
    <row r="264" spans="2:41" x14ac:dyDescent="0.25">
      <c r="H264" s="196"/>
      <c r="I264" s="196"/>
      <c r="J264" s="196"/>
      <c r="V264" s="17"/>
      <c r="AC264" s="195"/>
      <c r="AD264" s="195"/>
      <c r="AE264" s="195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 x14ac:dyDescent="0.25">
      <c r="H309" s="196"/>
      <c r="I309" s="196"/>
      <c r="J309" s="196"/>
      <c r="V309" s="17"/>
      <c r="AA309" s="196"/>
      <c r="AB309" s="196"/>
      <c r="AC309" s="196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209" t="s">
        <v>64</v>
      </c>
      <c r="AC358" s="203" t="s">
        <v>29</v>
      </c>
      <c r="AD358" s="203"/>
      <c r="AE358" s="203"/>
    </row>
    <row r="359" spans="2:41" x14ac:dyDescent="0.25">
      <c r="V359" s="17"/>
      <c r="X359" s="209"/>
      <c r="AC359" s="203"/>
      <c r="AD359" s="203"/>
      <c r="AE359" s="203"/>
    </row>
    <row r="360" spans="2:41" ht="23.25" x14ac:dyDescent="0.35">
      <c r="B360" s="22" t="s">
        <v>64</v>
      </c>
      <c r="V360" s="17"/>
      <c r="X360" s="209"/>
      <c r="AC360" s="203"/>
      <c r="AD360" s="203"/>
      <c r="AE360" s="203"/>
    </row>
    <row r="361" spans="2:41" ht="23.25" x14ac:dyDescent="0.3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96" t="s">
        <v>31</v>
      </c>
      <c r="AB394" s="196"/>
      <c r="AC394" s="196"/>
    </row>
    <row r="395" spans="1:43" ht="15" customHeight="1" x14ac:dyDescent="0.4">
      <c r="H395" s="76"/>
      <c r="I395" s="76"/>
      <c r="J395" s="76"/>
      <c r="V395" s="17"/>
      <c r="AA395" s="196"/>
      <c r="AB395" s="196"/>
      <c r="AC395" s="196"/>
    </row>
    <row r="396" spans="1:43" x14ac:dyDescent="0.25">
      <c r="B396" s="211" t="s">
        <v>64</v>
      </c>
      <c r="F396" s="210" t="s">
        <v>30</v>
      </c>
      <c r="G396" s="210"/>
      <c r="H396" s="210"/>
      <c r="V396" s="17"/>
    </row>
    <row r="397" spans="1:43" x14ac:dyDescent="0.25">
      <c r="B397" s="211"/>
      <c r="F397" s="210"/>
      <c r="G397" s="210"/>
      <c r="H397" s="210"/>
      <c r="V397" s="17"/>
    </row>
    <row r="398" spans="1:43" ht="26.25" customHeight="1" x14ac:dyDescent="0.35">
      <c r="B398" s="211"/>
      <c r="F398" s="210"/>
      <c r="G398" s="210"/>
      <c r="H398" s="210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95" t="s">
        <v>29</v>
      </c>
      <c r="AC434" s="195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 x14ac:dyDescent="0.4">
      <c r="H472" s="76"/>
      <c r="J472" s="7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95" t="s">
        <v>29</v>
      </c>
      <c r="AD514" s="195"/>
      <c r="AE514" s="195"/>
    </row>
    <row r="515" spans="2:41" ht="24" customHeight="1" x14ac:dyDescent="0.4">
      <c r="H515" s="76" t="s">
        <v>28</v>
      </c>
      <c r="J515" s="76"/>
      <c r="V515" s="17"/>
      <c r="AC515" s="195"/>
      <c r="AD515" s="195"/>
      <c r="AE515" s="195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6"/>
      <c r="V594" s="17"/>
    </row>
    <row r="595" spans="2:41" ht="26.25" x14ac:dyDescent="0.4">
      <c r="I595" s="76"/>
      <c r="V595" s="17"/>
    </row>
    <row r="596" spans="2:41" x14ac:dyDescent="0.25">
      <c r="V596" s="17"/>
      <c r="AC596" s="195" t="s">
        <v>29</v>
      </c>
      <c r="AD596" s="195"/>
      <c r="AE596" s="195"/>
    </row>
    <row r="597" spans="2:41" ht="21" customHeight="1" x14ac:dyDescent="0.4">
      <c r="H597" s="76" t="s">
        <v>28</v>
      </c>
      <c r="J597" s="76"/>
      <c r="V597" s="17"/>
      <c r="AC597" s="195"/>
      <c r="AD597" s="195"/>
      <c r="AE597" s="195"/>
    </row>
    <row r="598" spans="2:41" ht="15" customHeight="1" x14ac:dyDescent="0.4">
      <c r="H598" s="76"/>
      <c r="J598" s="76"/>
      <c r="V598" s="17"/>
      <c r="AC598" s="195"/>
      <c r="AD598" s="195"/>
      <c r="AE598" s="195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 x14ac:dyDescent="0.4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 x14ac:dyDescent="0.25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 x14ac:dyDescent="0.25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 x14ac:dyDescent="0.25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 x14ac:dyDescent="0.25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 x14ac:dyDescent="0.25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 x14ac:dyDescent="0.25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 x14ac:dyDescent="0.25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 x14ac:dyDescent="0.25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 x14ac:dyDescent="0.4">
      <c r="H643" s="76"/>
      <c r="J643" s="76"/>
      <c r="V643" s="17"/>
      <c r="AA643" s="196"/>
      <c r="AB643" s="196"/>
      <c r="AC643" s="196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 x14ac:dyDescent="0.3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6"/>
      <c r="V682" s="17"/>
    </row>
    <row r="683" spans="2:41" ht="26.25" x14ac:dyDescent="0.4">
      <c r="I683" s="76"/>
      <c r="V683" s="17"/>
    </row>
    <row r="684" spans="2:41" x14ac:dyDescent="0.25">
      <c r="V684" s="17"/>
      <c r="AC684" s="195" t="s">
        <v>29</v>
      </c>
      <c r="AD684" s="195"/>
      <c r="AE684" s="195"/>
    </row>
    <row r="685" spans="2:41" ht="23.25" customHeight="1" x14ac:dyDescent="0.4">
      <c r="H685" s="76" t="s">
        <v>28</v>
      </c>
      <c r="J685" s="76"/>
      <c r="V685" s="17"/>
      <c r="AC685" s="195"/>
      <c r="AD685" s="195"/>
      <c r="AE685" s="195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7" t="s">
        <v>10</v>
      </c>
      <c r="AL687" s="207"/>
      <c r="AM687" s="20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 x14ac:dyDescent="0.4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 x14ac:dyDescent="0.25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 x14ac:dyDescent="0.25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 x14ac:dyDescent="0.25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 x14ac:dyDescent="0.4">
      <c r="H728" s="76"/>
      <c r="I728" s="76"/>
      <c r="J728" s="76"/>
      <c r="V728" s="17"/>
      <c r="AA728" s="196"/>
      <c r="AB728" s="196"/>
      <c r="AC728" s="196"/>
    </row>
    <row r="729" spans="1:43" x14ac:dyDescent="0.25">
      <c r="V729" s="17"/>
    </row>
    <row r="730" spans="1:43" x14ac:dyDescent="0.25">
      <c r="V730" s="17"/>
    </row>
    <row r="731" spans="1:43" ht="23.25" x14ac:dyDescent="0.35">
      <c r="B731" s="24" t="s">
        <v>69</v>
      </c>
      <c r="V731" s="17"/>
      <c r="X731" s="22" t="s">
        <v>69</v>
      </c>
    </row>
    <row r="732" spans="1:43" ht="23.25" x14ac:dyDescent="0.35">
      <c r="B732" s="23" t="s">
        <v>32</v>
      </c>
      <c r="C732" s="20">
        <f>IF(X687="PAGADO",0,Y692)</f>
        <v>-1471.4252550000019</v>
      </c>
      <c r="E732" s="197" t="s">
        <v>273</v>
      </c>
      <c r="F732" s="197"/>
      <c r="G732" s="197"/>
      <c r="H732" s="197"/>
      <c r="V732" s="17"/>
      <c r="X732" s="23" t="s">
        <v>32</v>
      </c>
      <c r="Y732" s="20">
        <f>IF(B1532="PAGADO",0,C737)</f>
        <v>-24.795255000001816</v>
      </c>
      <c r="AA732" s="197" t="s">
        <v>20</v>
      </c>
      <c r="AB732" s="197"/>
      <c r="AC732" s="197"/>
      <c r="AD732" s="197"/>
    </row>
    <row r="733" spans="1:43" x14ac:dyDescent="0.25">
      <c r="B733" s="1" t="s">
        <v>0</v>
      </c>
      <c r="C733" s="19">
        <f>H748</f>
        <v>1626.63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 x14ac:dyDescent="0.25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1:43" x14ac:dyDescent="0.25">
      <c r="B735" s="1" t="s">
        <v>24</v>
      </c>
      <c r="C735" s="19">
        <f>IF(C732&gt;0,C732+C733,C733)</f>
        <v>1626.63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 x14ac:dyDescent="0.25">
      <c r="B736" s="1" t="s">
        <v>9</v>
      </c>
      <c r="C736" s="20">
        <f>C760</f>
        <v>1651.4252550000019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Y760</f>
        <v>24.795255000001816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26</v>
      </c>
      <c r="C737" s="21">
        <f>C735-C736</f>
        <v>-24.795255000001816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-24.795255000001816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 x14ac:dyDescent="0.3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9" t="str">
        <f>IF(Y737&lt;0,"NO PAGAR","COBRAR'")</f>
        <v>NO PAGAR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 x14ac:dyDescent="0.35">
      <c r="B739" s="199" t="str">
        <f>IF(C737&lt;0,"NO PAGAR","COBRAR'")</f>
        <v>NO PAGAR</v>
      </c>
      <c r="C739" s="19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90" t="s">
        <v>9</v>
      </c>
      <c r="C740" s="191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24.795255000001816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10</v>
      </c>
      <c r="C742" s="10">
        <f>R750</f>
        <v>180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16</v>
      </c>
      <c r="C748" s="10"/>
      <c r="E748" s="192" t="s">
        <v>7</v>
      </c>
      <c r="F748" s="193"/>
      <c r="G748" s="194"/>
      <c r="H748" s="5">
        <f>SUM(H734:H747)</f>
        <v>1626.63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1" t="s">
        <v>17</v>
      </c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92" t="s">
        <v>7</v>
      </c>
      <c r="O750" s="193"/>
      <c r="P750" s="193"/>
      <c r="Q750" s="194"/>
      <c r="R750" s="18">
        <f>SUM(R734:R749)</f>
        <v>180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2:27" x14ac:dyDescent="0.25">
      <c r="B753" s="12"/>
      <c r="C753" s="10"/>
      <c r="E753" s="14"/>
      <c r="V753" s="17"/>
      <c r="X753" s="12"/>
      <c r="Y753" s="10"/>
      <c r="AA753" s="14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2"/>
      <c r="C755" s="10"/>
      <c r="V755" s="17"/>
      <c r="X755" s="12"/>
      <c r="Y755" s="10"/>
    </row>
    <row r="756" spans="2:27" x14ac:dyDescent="0.25">
      <c r="B756" s="12"/>
      <c r="C756" s="10"/>
      <c r="V756" s="17"/>
      <c r="X756" s="12"/>
      <c r="Y756" s="10"/>
    </row>
    <row r="757" spans="2:27" x14ac:dyDescent="0.25">
      <c r="B757" s="12"/>
      <c r="C757" s="10"/>
      <c r="V757" s="17"/>
      <c r="X757" s="12"/>
      <c r="Y757" s="10"/>
    </row>
    <row r="758" spans="2:27" x14ac:dyDescent="0.25">
      <c r="B758" s="12"/>
      <c r="C758" s="10"/>
      <c r="V758" s="17"/>
      <c r="X758" s="12"/>
      <c r="Y758" s="10"/>
    </row>
    <row r="759" spans="2:27" x14ac:dyDescent="0.25">
      <c r="B759" s="11"/>
      <c r="C759" s="10"/>
      <c r="V759" s="17"/>
      <c r="X759" s="11"/>
      <c r="Y759" s="10"/>
    </row>
    <row r="760" spans="2:27" x14ac:dyDescent="0.25">
      <c r="B760" s="15" t="s">
        <v>18</v>
      </c>
      <c r="C760" s="16">
        <f>SUM(C741:C759)</f>
        <v>1651.4252550000019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24.795255000001816</v>
      </c>
      <c r="Z760" t="s">
        <v>22</v>
      </c>
      <c r="AA760" t="s">
        <v>21</v>
      </c>
    </row>
    <row r="761" spans="2:27" x14ac:dyDescent="0.25">
      <c r="E761" s="1" t="s">
        <v>19</v>
      </c>
      <c r="V761" s="17"/>
      <c r="AA761" s="1" t="s">
        <v>19</v>
      </c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  <c r="AC774" s="195" t="s">
        <v>29</v>
      </c>
      <c r="AD774" s="195"/>
      <c r="AE774" s="195"/>
    </row>
    <row r="775" spans="2:41" ht="15" customHeight="1" x14ac:dyDescent="0.4">
      <c r="H775" s="76" t="s">
        <v>28</v>
      </c>
      <c r="I775" s="76"/>
      <c r="J775" s="76"/>
      <c r="V775" s="17"/>
      <c r="AC775" s="195"/>
      <c r="AD775" s="195"/>
      <c r="AE775" s="195"/>
    </row>
    <row r="776" spans="2:41" ht="15" customHeight="1" x14ac:dyDescent="0.4">
      <c r="H776" s="76"/>
      <c r="I776" s="76"/>
      <c r="J776" s="76"/>
      <c r="V776" s="17"/>
      <c r="AC776" s="195"/>
      <c r="AD776" s="195"/>
      <c r="AE776" s="195"/>
    </row>
    <row r="777" spans="2:41" x14ac:dyDescent="0.25">
      <c r="V777" s="17"/>
    </row>
    <row r="778" spans="2:41" x14ac:dyDescent="0.25">
      <c r="V778" s="17"/>
    </row>
    <row r="779" spans="2:41" ht="23.25" x14ac:dyDescent="0.35">
      <c r="B779" s="22" t="s">
        <v>70</v>
      </c>
      <c r="V779" s="17"/>
      <c r="X779" s="22" t="s">
        <v>70</v>
      </c>
    </row>
    <row r="780" spans="2:41" ht="23.25" x14ac:dyDescent="0.35">
      <c r="B780" s="23" t="s">
        <v>32</v>
      </c>
      <c r="C780" s="20">
        <f>IF(X732="PAGADO",0,Y737)</f>
        <v>-24.795255000001816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-24.795255000001816</v>
      </c>
      <c r="AA780" s="197" t="s">
        <v>20</v>
      </c>
      <c r="AB780" s="197"/>
      <c r="AC780" s="197"/>
      <c r="AD780" s="197"/>
    </row>
    <row r="781" spans="2:41" x14ac:dyDescent="0.25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 x14ac:dyDescent="0.25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" t="s">
        <v>9</v>
      </c>
      <c r="C784" s="20">
        <f>C807</f>
        <v>24.795255000001816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24.795255000001816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6" t="s">
        <v>25</v>
      </c>
      <c r="C785" s="21">
        <f>C783-C784</f>
        <v>-24.795255000001816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-24.795255000001816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 x14ac:dyDescent="0.4">
      <c r="B786" s="198" t="str">
        <f>IF(C785&lt;0,"NO PAGAR","COBRAR")</f>
        <v>NO PAGAR</v>
      </c>
      <c r="C786" s="19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8" t="str">
        <f>IF(Y785&lt;0,"NO PAGAR","COBRAR")</f>
        <v>NO PAGAR</v>
      </c>
      <c r="Y786" s="19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9" t="str">
        <f>IF(C821&lt;0,"SALDO A FAVOR","SALDO ADELANTAD0'")</f>
        <v>SALDO ADELANTAD0'</v>
      </c>
      <c r="C788" s="10">
        <f>IF(Y732&lt;=0,Y732*-1)</f>
        <v>24.795255000001816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24.795255000001816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 x14ac:dyDescent="0.25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 x14ac:dyDescent="0.25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2"/>
      <c r="C801" s="10"/>
      <c r="E801" s="14"/>
      <c r="V801" s="17"/>
      <c r="X801" s="12"/>
      <c r="Y801" s="10"/>
      <c r="AA801" s="14"/>
    </row>
    <row r="802" spans="1:43" x14ac:dyDescent="0.25">
      <c r="B802" s="12"/>
      <c r="C802" s="10"/>
      <c r="V802" s="17"/>
      <c r="X802" s="12"/>
      <c r="Y802" s="10"/>
    </row>
    <row r="803" spans="1:43" x14ac:dyDescent="0.25">
      <c r="B803" s="12"/>
      <c r="C803" s="10"/>
      <c r="V803" s="17"/>
      <c r="X803" s="12"/>
      <c r="Y803" s="10"/>
    </row>
    <row r="804" spans="1:43" x14ac:dyDescent="0.25">
      <c r="B804" s="12"/>
      <c r="C804" s="10"/>
      <c r="V804" s="17"/>
      <c r="X804" s="12"/>
      <c r="Y804" s="10"/>
    </row>
    <row r="805" spans="1:43" x14ac:dyDescent="0.25">
      <c r="B805" s="12"/>
      <c r="C805" s="10"/>
      <c r="V805" s="17"/>
      <c r="X805" s="12"/>
      <c r="Y805" s="10"/>
    </row>
    <row r="806" spans="1:43" x14ac:dyDescent="0.25">
      <c r="B806" s="11"/>
      <c r="C806" s="10"/>
      <c r="V806" s="17"/>
      <c r="X806" s="11"/>
      <c r="Y806" s="10"/>
    </row>
    <row r="807" spans="1:43" x14ac:dyDescent="0.25">
      <c r="B807" s="15" t="s">
        <v>18</v>
      </c>
      <c r="C807" s="16">
        <f>SUM(C788:C806)</f>
        <v>24.795255000001816</v>
      </c>
      <c r="V807" s="17"/>
      <c r="X807" s="15" t="s">
        <v>18</v>
      </c>
      <c r="Y807" s="16">
        <f>SUM(Y788:Y806)</f>
        <v>24.795255000001816</v>
      </c>
    </row>
    <row r="808" spans="1:43" x14ac:dyDescent="0.25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 x14ac:dyDescent="0.25">
      <c r="E809" s="1" t="s">
        <v>19</v>
      </c>
      <c r="V809" s="17"/>
      <c r="AA809" s="1" t="s">
        <v>19</v>
      </c>
    </row>
    <row r="810" spans="1:43" x14ac:dyDescent="0.25">
      <c r="V810" s="17"/>
    </row>
    <row r="811" spans="1:43" x14ac:dyDescent="0.25">
      <c r="V811" s="17"/>
    </row>
    <row r="812" spans="1:43" x14ac:dyDescent="0.25">
      <c r="V812" s="17"/>
    </row>
    <row r="813" spans="1:43" x14ac:dyDescent="0.25">
      <c r="V813" s="17"/>
    </row>
    <row r="814" spans="1:43" x14ac:dyDescent="0.25">
      <c r="V814" s="17"/>
    </row>
    <row r="815" spans="1:43" x14ac:dyDescent="0.25">
      <c r="V815" s="17"/>
    </row>
    <row r="816" spans="1:43" x14ac:dyDescent="0.2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 x14ac:dyDescent="0.2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V819" s="17"/>
    </row>
    <row r="820" spans="1:43" ht="15" customHeight="1" x14ac:dyDescent="0.4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 x14ac:dyDescent="0.4">
      <c r="H821" s="76"/>
      <c r="I821" s="76"/>
      <c r="J821" s="76"/>
      <c r="V821" s="17"/>
      <c r="AA821" s="196"/>
      <c r="AB821" s="196"/>
      <c r="AC821" s="196"/>
    </row>
    <row r="822" spans="1:43" x14ac:dyDescent="0.25">
      <c r="V822" s="17"/>
    </row>
    <row r="823" spans="1:43" x14ac:dyDescent="0.25">
      <c r="V823" s="17"/>
    </row>
    <row r="824" spans="1:43" ht="23.25" x14ac:dyDescent="0.35">
      <c r="B824" s="24" t="s">
        <v>70</v>
      </c>
      <c r="V824" s="17"/>
      <c r="X824" s="22" t="s">
        <v>70</v>
      </c>
    </row>
    <row r="825" spans="1:43" ht="23.25" x14ac:dyDescent="0.35">
      <c r="B825" s="23" t="s">
        <v>32</v>
      </c>
      <c r="C825" s="20">
        <f>IF(X780="PAGADO",0,C785)</f>
        <v>-24.795255000001816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-24.795255000001816</v>
      </c>
      <c r="AA825" s="197" t="s">
        <v>20</v>
      </c>
      <c r="AB825" s="197"/>
      <c r="AC825" s="197"/>
      <c r="AD825" s="197"/>
    </row>
    <row r="826" spans="1:43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 x14ac:dyDescent="0.25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 x14ac:dyDescent="0.25">
      <c r="B829" s="1" t="s">
        <v>9</v>
      </c>
      <c r="C829" s="20">
        <f>C853</f>
        <v>24.795255000001816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24.795255000001816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 x14ac:dyDescent="0.25">
      <c r="B830" s="6" t="s">
        <v>26</v>
      </c>
      <c r="C830" s="21">
        <f>C828-C829</f>
        <v>-24.795255000001816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-24.795255000001816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 x14ac:dyDescent="0.3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9" t="str">
        <f>IF(Y830&lt;0,"NO PAGAR","COBRAR'")</f>
        <v>NO PAGAR</v>
      </c>
      <c r="Y831" s="19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 x14ac:dyDescent="0.35">
      <c r="B832" s="199" t="str">
        <f>IF(C830&lt;0,"NO PAGAR","COBRAR'")</f>
        <v>NO PAGAR</v>
      </c>
      <c r="C832" s="19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9" t="str">
        <f>IF(Y785&lt;0,"SALDO ADELANTADO","SALDO A FAVOR '")</f>
        <v>SALDO ADELANTADO</v>
      </c>
      <c r="C834" s="10">
        <f>IF(Y785&lt;=0,Y785*-1)</f>
        <v>24.795255000001816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24.795255000001816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1"/>
      <c r="C852" s="10"/>
      <c r="V852" s="17"/>
      <c r="X852" s="11"/>
      <c r="Y852" s="10"/>
    </row>
    <row r="853" spans="2:27" x14ac:dyDescent="0.25">
      <c r="B853" s="15" t="s">
        <v>18</v>
      </c>
      <c r="C853" s="16">
        <f>SUM(C834:C852)</f>
        <v>24.795255000001816</v>
      </c>
      <c r="D853" t="s">
        <v>22</v>
      </c>
      <c r="E853" t="s">
        <v>21</v>
      </c>
      <c r="V853" s="17"/>
      <c r="X853" s="15" t="s">
        <v>18</v>
      </c>
      <c r="Y853" s="16">
        <f>SUM(Y834:Y852)</f>
        <v>24.795255000001816</v>
      </c>
      <c r="Z853" t="s">
        <v>22</v>
      </c>
      <c r="AA853" t="s">
        <v>21</v>
      </c>
    </row>
    <row r="854" spans="2:27" x14ac:dyDescent="0.25">
      <c r="E854" s="1" t="s">
        <v>19</v>
      </c>
      <c r="V854" s="17"/>
      <c r="AA854" s="1" t="s">
        <v>19</v>
      </c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  <c r="AC868" s="195" t="s">
        <v>29</v>
      </c>
      <c r="AD868" s="195"/>
      <c r="AE868" s="195"/>
    </row>
    <row r="869" spans="2:41" ht="15" customHeight="1" x14ac:dyDescent="0.4">
      <c r="H869" s="76" t="s">
        <v>28</v>
      </c>
      <c r="I869" s="76"/>
      <c r="J869" s="76"/>
      <c r="V869" s="17"/>
      <c r="AC869" s="195"/>
      <c r="AD869" s="195"/>
      <c r="AE869" s="195"/>
    </row>
    <row r="870" spans="2:41" ht="15" customHeight="1" x14ac:dyDescent="0.4">
      <c r="H870" s="76"/>
      <c r="I870" s="76"/>
      <c r="J870" s="76"/>
      <c r="V870" s="17"/>
      <c r="AC870" s="195"/>
      <c r="AD870" s="195"/>
      <c r="AE870" s="195"/>
    </row>
    <row r="871" spans="2:41" x14ac:dyDescent="0.25">
      <c r="V871" s="17"/>
    </row>
    <row r="872" spans="2:41" x14ac:dyDescent="0.25">
      <c r="V872" s="17"/>
    </row>
    <row r="873" spans="2:41" ht="23.25" x14ac:dyDescent="0.35">
      <c r="B873" s="22" t="s">
        <v>71</v>
      </c>
      <c r="V873" s="17"/>
      <c r="X873" s="22" t="s">
        <v>71</v>
      </c>
    </row>
    <row r="874" spans="2:41" ht="23.25" x14ac:dyDescent="0.35">
      <c r="B874" s="23" t="s">
        <v>32</v>
      </c>
      <c r="C874" s="20">
        <f>IF(X825="PAGADO",0,Y830)</f>
        <v>-24.795255000001816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-24.795255000001816</v>
      </c>
      <c r="AA874" s="197" t="s">
        <v>20</v>
      </c>
      <c r="AB874" s="197"/>
      <c r="AC874" s="197"/>
      <c r="AD874" s="197"/>
    </row>
    <row r="875" spans="2:41" x14ac:dyDescent="0.25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 x14ac:dyDescent="0.25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" t="s">
        <v>9</v>
      </c>
      <c r="C878" s="20">
        <f>C901</f>
        <v>24.795255000001816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24.795255000001816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6" t="s">
        <v>25</v>
      </c>
      <c r="C879" s="21">
        <f>C877-C878</f>
        <v>-24.795255000001816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-24.795255000001816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 x14ac:dyDescent="0.4">
      <c r="B880" s="198" t="str">
        <f>IF(C879&lt;0,"NO PAGAR","COBRAR")</f>
        <v>NO PAGAR</v>
      </c>
      <c r="C880" s="19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8" t="str">
        <f>IF(Y879&lt;0,"NO PAGAR","COBRAR")</f>
        <v>NO PAGAR</v>
      </c>
      <c r="Y880" s="19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9" t="str">
        <f>IF(C915&lt;0,"SALDO A FAVOR","SALDO ADELANTAD0'")</f>
        <v>SALDO ADELANTAD0'</v>
      </c>
      <c r="C882" s="10">
        <f>IF(Y830&lt;=0,Y830*-1)</f>
        <v>24.795255000001816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24.795255000001816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 x14ac:dyDescent="0.25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E895" s="14"/>
      <c r="V895" s="17"/>
      <c r="X895" s="12"/>
      <c r="Y895" s="10"/>
      <c r="AA895" s="14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2"/>
      <c r="C899" s="10"/>
      <c r="V899" s="17"/>
      <c r="X899" s="12"/>
      <c r="Y899" s="10"/>
    </row>
    <row r="900" spans="1:43" x14ac:dyDescent="0.25">
      <c r="B900" s="11"/>
      <c r="C900" s="10"/>
      <c r="V900" s="17"/>
      <c r="X900" s="11"/>
      <c r="Y900" s="10"/>
    </row>
    <row r="901" spans="1:43" x14ac:dyDescent="0.25">
      <c r="B901" s="15" t="s">
        <v>18</v>
      </c>
      <c r="C901" s="16">
        <f>SUM(C882:C900)</f>
        <v>24.795255000001816</v>
      </c>
      <c r="V901" s="17"/>
      <c r="X901" s="15" t="s">
        <v>18</v>
      </c>
      <c r="Y901" s="16">
        <f>SUM(Y882:Y900)</f>
        <v>24.795255000001816</v>
      </c>
    </row>
    <row r="902" spans="1:43" x14ac:dyDescent="0.25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 x14ac:dyDescent="0.25">
      <c r="E903" s="1" t="s">
        <v>19</v>
      </c>
      <c r="V903" s="17"/>
      <c r="AA903" s="1" t="s">
        <v>19</v>
      </c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V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 x14ac:dyDescent="0.25">
      <c r="V913" s="17"/>
    </row>
    <row r="914" spans="2:41" ht="15" customHeight="1" x14ac:dyDescent="0.4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 x14ac:dyDescent="0.4">
      <c r="H915" s="76"/>
      <c r="I915" s="76"/>
      <c r="J915" s="76"/>
      <c r="V915" s="17"/>
      <c r="AA915" s="196"/>
      <c r="AB915" s="196"/>
      <c r="AC915" s="196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4" t="s">
        <v>73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IF(X874="PAGADO",0,C879)</f>
        <v>-24.795255000001816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-24.795255000001816</v>
      </c>
      <c r="AA919" s="197" t="s">
        <v>20</v>
      </c>
      <c r="AB919" s="197"/>
      <c r="AC919" s="197"/>
      <c r="AD919" s="197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C947</f>
        <v>24.795255000001816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24.795255000001816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26</v>
      </c>
      <c r="C924" s="21">
        <f>C922-C923</f>
        <v>-24.795255000001816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-24.795255000001816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9" t="str">
        <f>IF(Y924&lt;0,"NO PAGAR","COBRAR'")</f>
        <v>NO PAGAR</v>
      </c>
      <c r="Y925" s="19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 x14ac:dyDescent="0.35">
      <c r="B926" s="199" t="str">
        <f>IF(C924&lt;0,"NO PAGAR","COBRAR'")</f>
        <v>NO PAGAR</v>
      </c>
      <c r="C926" s="19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9" t="str">
        <f>IF(Y879&lt;0,"SALDO ADELANTADO","SALDO A FAVOR '")</f>
        <v>SALDO ADELANTADO</v>
      </c>
      <c r="C928" s="10">
        <f>IF(Y879&lt;=0,Y879*-1)</f>
        <v>24.795255000001816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24.795255000001816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1"/>
      <c r="C946" s="10"/>
      <c r="V946" s="17"/>
      <c r="X946" s="11"/>
      <c r="Y946" s="10"/>
    </row>
    <row r="947" spans="2:27" x14ac:dyDescent="0.25">
      <c r="B947" s="15" t="s">
        <v>18</v>
      </c>
      <c r="C947" s="16">
        <f>SUM(C928:C946)</f>
        <v>24.795255000001816</v>
      </c>
      <c r="D947" t="s">
        <v>22</v>
      </c>
      <c r="E947" t="s">
        <v>21</v>
      </c>
      <c r="V947" s="17"/>
      <c r="X947" s="15" t="s">
        <v>18</v>
      </c>
      <c r="Y947" s="16">
        <f>SUM(Y928:Y946)</f>
        <v>24.795255000001816</v>
      </c>
      <c r="Z947" t="s">
        <v>22</v>
      </c>
      <c r="AA947" t="s">
        <v>21</v>
      </c>
    </row>
    <row r="948" spans="2:27" x14ac:dyDescent="0.25">
      <c r="E948" s="1" t="s">
        <v>19</v>
      </c>
      <c r="V948" s="17"/>
      <c r="AA948" s="1" t="s">
        <v>19</v>
      </c>
    </row>
    <row r="949" spans="2:27" x14ac:dyDescent="0.25">
      <c r="V949" s="17"/>
    </row>
    <row r="950" spans="2:27" x14ac:dyDescent="0.25">
      <c r="V950" s="17"/>
    </row>
    <row r="951" spans="2:27" x14ac:dyDescent="0.25">
      <c r="V951" s="17"/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  <c r="AC961" s="195" t="s">
        <v>29</v>
      </c>
      <c r="AD961" s="195"/>
      <c r="AE961" s="195"/>
    </row>
    <row r="962" spans="2:41" ht="15" customHeight="1" x14ac:dyDescent="0.4">
      <c r="H962" s="76" t="s">
        <v>28</v>
      </c>
      <c r="I962" s="76"/>
      <c r="J962" s="76"/>
      <c r="V962" s="17"/>
      <c r="AC962" s="195"/>
      <c r="AD962" s="195"/>
      <c r="AE962" s="195"/>
    </row>
    <row r="963" spans="2:41" ht="15" customHeight="1" x14ac:dyDescent="0.4">
      <c r="H963" s="76"/>
      <c r="I963" s="76"/>
      <c r="J963" s="76"/>
      <c r="V963" s="17"/>
      <c r="AC963" s="195"/>
      <c r="AD963" s="195"/>
      <c r="AE963" s="195"/>
    </row>
    <row r="964" spans="2:41" x14ac:dyDescent="0.25">
      <c r="V964" s="17"/>
    </row>
    <row r="965" spans="2:41" x14ac:dyDescent="0.25">
      <c r="V965" s="17"/>
    </row>
    <row r="966" spans="2:41" ht="23.25" x14ac:dyDescent="0.35">
      <c r="B966" s="22" t="s">
        <v>72</v>
      </c>
      <c r="V966" s="17"/>
      <c r="X966" s="22" t="s">
        <v>74</v>
      </c>
    </row>
    <row r="967" spans="2:41" ht="23.25" x14ac:dyDescent="0.35">
      <c r="B967" s="23" t="s">
        <v>32</v>
      </c>
      <c r="C967" s="20">
        <f>IF(X919="PAGADO",0,Y924)</f>
        <v>-24.795255000001816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-24.795255000001816</v>
      </c>
      <c r="AA967" s="197" t="s">
        <v>20</v>
      </c>
      <c r="AB967" s="197"/>
      <c r="AC967" s="197"/>
      <c r="AD967" s="197"/>
    </row>
    <row r="968" spans="2:41" x14ac:dyDescent="0.25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 x14ac:dyDescent="0.25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" t="s">
        <v>9</v>
      </c>
      <c r="C971" s="20">
        <f>C994</f>
        <v>24.795255000001816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24.795255000001816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6" t="s">
        <v>25</v>
      </c>
      <c r="C972" s="21">
        <f>C970-C971</f>
        <v>-24.795255000001816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-24.795255000001816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 x14ac:dyDescent="0.4">
      <c r="B973" s="198" t="str">
        <f>IF(C972&lt;0,"NO PAGAR","COBRAR")</f>
        <v>NO PAGAR</v>
      </c>
      <c r="C973" s="19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8" t="str">
        <f>IF(Y972&lt;0,"NO PAGAR","COBRAR")</f>
        <v>NO PAGAR</v>
      </c>
      <c r="Y973" s="19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9" t="str">
        <f>IF(C1008&lt;0,"SALDO A FAVOR","SALDO ADELANTAD0'")</f>
        <v>SALDO ADELANTAD0'</v>
      </c>
      <c r="C975" s="10">
        <f>IF(Y919&lt;=0,Y919*-1)</f>
        <v>24.795255000001816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24.795255000001816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 x14ac:dyDescent="0.25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E988" s="14"/>
      <c r="V988" s="17"/>
      <c r="X988" s="12"/>
      <c r="Y988" s="10"/>
      <c r="AA988" s="14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1"/>
      <c r="C993" s="10"/>
      <c r="V993" s="17"/>
      <c r="X993" s="11"/>
      <c r="Y993" s="10"/>
    </row>
    <row r="994" spans="1:43" x14ac:dyDescent="0.25">
      <c r="B994" s="15" t="s">
        <v>18</v>
      </c>
      <c r="C994" s="16">
        <f>SUM(C975:C993)</f>
        <v>24.795255000001816</v>
      </c>
      <c r="V994" s="17"/>
      <c r="X994" s="15" t="s">
        <v>18</v>
      </c>
      <c r="Y994" s="16">
        <f>SUM(Y975:Y993)</f>
        <v>24.795255000001816</v>
      </c>
    </row>
    <row r="995" spans="1:43" x14ac:dyDescent="0.25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 x14ac:dyDescent="0.25">
      <c r="E996" s="1" t="s">
        <v>19</v>
      </c>
      <c r="V996" s="17"/>
      <c r="AA996" s="1" t="s">
        <v>19</v>
      </c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 x14ac:dyDescent="0.25">
      <c r="V1006" s="17"/>
    </row>
    <row r="1007" spans="1:43" ht="15" customHeight="1" x14ac:dyDescent="0.4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 x14ac:dyDescent="0.4">
      <c r="H1008" s="76"/>
      <c r="I1008" s="76"/>
      <c r="J1008" s="76"/>
      <c r="V1008" s="17"/>
      <c r="AA1008" s="196"/>
      <c r="AB1008" s="196"/>
      <c r="AC1008" s="196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4" t="s">
        <v>72</v>
      </c>
      <c r="V1011" s="17"/>
      <c r="X1011" s="22" t="s">
        <v>72</v>
      </c>
    </row>
    <row r="1012" spans="2:41" ht="23.25" x14ac:dyDescent="0.35">
      <c r="B1012" s="23" t="s">
        <v>32</v>
      </c>
      <c r="C1012" s="20">
        <f>IF(X967="PAGADO",0,C972)</f>
        <v>-24.795255000001816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-24.795255000001816</v>
      </c>
      <c r="AA1012" s="197" t="s">
        <v>20</v>
      </c>
      <c r="AB1012" s="197"/>
      <c r="AC1012" s="197"/>
      <c r="AD1012" s="197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C1040</f>
        <v>24.795255000001816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24.795255000001816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26</v>
      </c>
      <c r="C1017" s="21">
        <f>C1015-C1016</f>
        <v>-24.795255000001816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-24.795255000001816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9" t="str">
        <f>IF(Y1017&lt;0,"NO PAGAR","COBRAR'")</f>
        <v>NO PAGAR</v>
      </c>
      <c r="Y1018" s="19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 x14ac:dyDescent="0.35">
      <c r="B1019" s="199" t="str">
        <f>IF(C1017&lt;0,"NO PAGAR","COBRAR'")</f>
        <v>NO PAGAR</v>
      </c>
      <c r="C1019" s="19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9" t="str">
        <f>IF(Y972&lt;0,"SALDO ADELANTADO","SALDO A FAVOR '")</f>
        <v>SALDO ADELANTADO</v>
      </c>
      <c r="C1021" s="10">
        <f>IF(Y972&lt;=0,Y972*-1)</f>
        <v>24.795255000001816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24.795255000001816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1"/>
      <c r="C1039" s="10"/>
      <c r="V1039" s="17"/>
      <c r="X1039" s="11"/>
      <c r="Y1039" s="10"/>
    </row>
    <row r="1040" spans="2:41" x14ac:dyDescent="0.25">
      <c r="B1040" s="15" t="s">
        <v>18</v>
      </c>
      <c r="C1040" s="16">
        <f>SUM(C1021:C1039)</f>
        <v>24.795255000001816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24.795255000001816</v>
      </c>
      <c r="Z1040" t="s">
        <v>22</v>
      </c>
      <c r="AA1040" t="s">
        <v>21</v>
      </c>
    </row>
    <row r="1041" spans="5:27" x14ac:dyDescent="0.25">
      <c r="E1041" s="1" t="s">
        <v>19</v>
      </c>
      <c r="V1041" s="17"/>
      <c r="AA1041" s="1" t="s">
        <v>19</v>
      </c>
    </row>
    <row r="1042" spans="5:27" x14ac:dyDescent="0.25">
      <c r="V1042" s="17"/>
    </row>
    <row r="1043" spans="5:27" x14ac:dyDescent="0.25">
      <c r="V1043" s="17"/>
    </row>
    <row r="1044" spans="5:27" x14ac:dyDescent="0.25">
      <c r="V1044" s="17"/>
    </row>
    <row r="1045" spans="5:27" x14ac:dyDescent="0.25">
      <c r="V1045" s="17"/>
    </row>
    <row r="1046" spans="5:27" x14ac:dyDescent="0.25">
      <c r="V1046" s="17"/>
    </row>
    <row r="1047" spans="5:27" x14ac:dyDescent="0.25">
      <c r="V1047" s="17"/>
    </row>
    <row r="1048" spans="5:27" x14ac:dyDescent="0.25">
      <c r="V1048" s="17"/>
    </row>
    <row r="1049" spans="5:27" x14ac:dyDescent="0.25">
      <c r="V1049" s="17"/>
    </row>
    <row r="1050" spans="5:27" x14ac:dyDescent="0.25">
      <c r="V1050" s="17"/>
    </row>
    <row r="1051" spans="5:27" x14ac:dyDescent="0.25">
      <c r="V1051" s="17"/>
    </row>
    <row r="1052" spans="5:27" x14ac:dyDescent="0.25">
      <c r="V1052" s="17"/>
    </row>
    <row r="1053" spans="5:27" x14ac:dyDescent="0.25">
      <c r="V1053" s="17"/>
    </row>
    <row r="1054" spans="5:27" x14ac:dyDescent="0.25">
      <c r="V1054" s="17"/>
    </row>
    <row r="1055" spans="5:27" x14ac:dyDescent="0.25">
      <c r="V1055" s="17"/>
    </row>
    <row r="1056" spans="5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</sheetData>
  <mergeCells count="277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A759" zoomScale="82" zoomScaleNormal="82" workbookViewId="0">
      <selection activeCell="E767" sqref="E76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 x14ac:dyDescent="0.25">
      <c r="H141" s="196"/>
      <c r="I141" s="196"/>
      <c r="J141" s="196"/>
      <c r="V141" s="17"/>
      <c r="AA141" s="196"/>
      <c r="AB141" s="196"/>
      <c r="AC141" s="196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95" t="s">
        <v>29</v>
      </c>
      <c r="AD188" s="195"/>
      <c r="AE188" s="195"/>
    </row>
    <row r="189" spans="8:31" x14ac:dyDescent="0.25">
      <c r="H189" s="196" t="s">
        <v>28</v>
      </c>
      <c r="I189" s="196"/>
      <c r="J189" s="196"/>
      <c r="V189" s="17"/>
      <c r="AC189" s="195"/>
      <c r="AD189" s="195"/>
      <c r="AE189" s="195"/>
    </row>
    <row r="190" spans="8:31" x14ac:dyDescent="0.25">
      <c r="H190" s="196"/>
      <c r="I190" s="196"/>
      <c r="J190" s="196"/>
      <c r="V190" s="17"/>
      <c r="AC190" s="195"/>
      <c r="AD190" s="195"/>
      <c r="AE190" s="195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 x14ac:dyDescent="0.25">
      <c r="H235" s="196"/>
      <c r="I235" s="196"/>
      <c r="J235" s="196"/>
      <c r="V235" s="17"/>
      <c r="AA235" s="196"/>
      <c r="AB235" s="196"/>
      <c r="AC235" s="196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95" t="s">
        <v>29</v>
      </c>
      <c r="AD280" s="195"/>
      <c r="AE280" s="195"/>
    </row>
    <row r="281" spans="2:41" x14ac:dyDescent="0.25">
      <c r="H281" s="196" t="s">
        <v>28</v>
      </c>
      <c r="I281" s="196"/>
      <c r="J281" s="196"/>
      <c r="V281" s="17"/>
      <c r="AC281" s="195"/>
      <c r="AD281" s="195"/>
      <c r="AE281" s="195"/>
    </row>
    <row r="282" spans="2:41" x14ac:dyDescent="0.25">
      <c r="H282" s="196"/>
      <c r="I282" s="196"/>
      <c r="J282" s="196"/>
      <c r="V282" s="17"/>
      <c r="AC282" s="195"/>
      <c r="AD282" s="195"/>
      <c r="AE282" s="195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 x14ac:dyDescent="0.25">
      <c r="H327" s="196"/>
      <c r="I327" s="196"/>
      <c r="J327" s="196"/>
      <c r="V327" s="17"/>
      <c r="AA327" s="196"/>
      <c r="AB327" s="196"/>
      <c r="AC327" s="196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96" t="s">
        <v>28</v>
      </c>
      <c r="I374" s="196"/>
      <c r="J374" s="196"/>
      <c r="V374" s="17"/>
    </row>
    <row r="375" spans="2:41" x14ac:dyDescent="0.25">
      <c r="H375" s="196"/>
      <c r="I375" s="196"/>
      <c r="J375" s="196"/>
      <c r="V375" s="17"/>
    </row>
    <row r="376" spans="2:41" x14ac:dyDescent="0.25">
      <c r="V376" s="17"/>
      <c r="X376" s="209" t="s">
        <v>64</v>
      </c>
      <c r="AB376" s="203" t="s">
        <v>29</v>
      </c>
      <c r="AC376" s="203"/>
      <c r="AD376" s="203"/>
    </row>
    <row r="377" spans="2:41" x14ac:dyDescent="0.25">
      <c r="V377" s="17"/>
      <c r="X377" s="209"/>
      <c r="AB377" s="203"/>
      <c r="AC377" s="203"/>
      <c r="AD377" s="203"/>
    </row>
    <row r="378" spans="2:41" ht="23.25" x14ac:dyDescent="0.35">
      <c r="B378" s="22" t="s">
        <v>64</v>
      </c>
      <c r="V378" s="17"/>
      <c r="X378" s="209"/>
      <c r="AB378" s="203"/>
      <c r="AC378" s="203"/>
      <c r="AD378" s="203"/>
    </row>
    <row r="379" spans="2:41" ht="23.25" x14ac:dyDescent="0.3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 x14ac:dyDescent="0.25">
      <c r="H414" s="196"/>
      <c r="I414" s="196"/>
      <c r="J414" s="196"/>
      <c r="V414" s="17"/>
      <c r="AA414" s="196"/>
      <c r="AB414" s="196"/>
      <c r="AC414" s="196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 x14ac:dyDescent="0.25">
      <c r="H499" s="196"/>
      <c r="I499" s="196"/>
      <c r="J499" s="196"/>
      <c r="V499" s="17"/>
      <c r="AA499" s="196"/>
      <c r="AB499" s="196"/>
      <c r="AC499" s="196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 x14ac:dyDescent="0.3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 x14ac:dyDescent="0.25">
      <c r="H585" s="196"/>
      <c r="I585" s="196"/>
      <c r="J585" s="196"/>
      <c r="V585" s="17"/>
      <c r="AA585" s="196"/>
      <c r="AB585" s="196"/>
      <c r="AC585" s="196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 x14ac:dyDescent="0.3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 x14ac:dyDescent="0.25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95" t="s">
        <v>29</v>
      </c>
      <c r="AD625" s="195"/>
      <c r="AE625" s="195"/>
    </row>
    <row r="626" spans="2:41" x14ac:dyDescent="0.25">
      <c r="H626" s="196" t="s">
        <v>28</v>
      </c>
      <c r="I626" s="196"/>
      <c r="J626" s="196"/>
      <c r="V626" s="17"/>
      <c r="AC626" s="195"/>
      <c r="AD626" s="195"/>
      <c r="AE626" s="195"/>
    </row>
    <row r="627" spans="2:41" x14ac:dyDescent="0.25">
      <c r="H627" s="196"/>
      <c r="I627" s="196"/>
      <c r="J627" s="196"/>
      <c r="V627" s="17"/>
      <c r="AC627" s="195"/>
      <c r="AD627" s="195"/>
      <c r="AE627" s="195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 x14ac:dyDescent="0.4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 x14ac:dyDescent="0.25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 x14ac:dyDescent="0.25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 x14ac:dyDescent="0.25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 x14ac:dyDescent="0.25">
      <c r="H672" s="196"/>
      <c r="I672" s="196"/>
      <c r="J672" s="196"/>
      <c r="V672" s="17"/>
      <c r="AA672" s="196"/>
      <c r="AB672" s="196"/>
      <c r="AC672" s="196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 x14ac:dyDescent="0.3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95" t="s">
        <v>29</v>
      </c>
      <c r="AD718" s="195"/>
      <c r="AE718" s="195"/>
    </row>
    <row r="719" spans="5:31" x14ac:dyDescent="0.25">
      <c r="H719" s="196" t="s">
        <v>28</v>
      </c>
      <c r="I719" s="196"/>
      <c r="J719" s="196"/>
      <c r="V719" s="17"/>
      <c r="AC719" s="195"/>
      <c r="AD719" s="195"/>
      <c r="AE719" s="195"/>
    </row>
    <row r="720" spans="5:31" x14ac:dyDescent="0.25">
      <c r="H720" s="196"/>
      <c r="I720" s="196"/>
      <c r="J720" s="196"/>
      <c r="V720" s="17"/>
      <c r="AC720" s="195"/>
      <c r="AD720" s="195"/>
      <c r="AE720" s="195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 x14ac:dyDescent="0.25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 x14ac:dyDescent="0.25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 x14ac:dyDescent="0.25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 x14ac:dyDescent="0.25">
      <c r="H761" s="196"/>
      <c r="I761" s="196"/>
      <c r="J761" s="196"/>
      <c r="V761" s="17"/>
      <c r="AA761" s="196"/>
      <c r="AB761" s="196"/>
      <c r="AC761" s="19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IF(X724="PAGADO",0,C729)</f>
        <v>-875.54</v>
      </c>
      <c r="E765" s="197" t="s">
        <v>204</v>
      </c>
      <c r="F765" s="197"/>
      <c r="G765" s="197"/>
      <c r="H765" s="197"/>
      <c r="V765" s="17"/>
      <c r="X765" s="23" t="s">
        <v>32</v>
      </c>
      <c r="Y765" s="20">
        <f>IF(B1565="PAGADO",0,C770)</f>
        <v>-1822.54</v>
      </c>
      <c r="AA765" s="197" t="s">
        <v>20</v>
      </c>
      <c r="AB765" s="197"/>
      <c r="AC765" s="197"/>
      <c r="AD765" s="197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>
        <v>45170</v>
      </c>
      <c r="F767" s="3"/>
      <c r="G767" s="3"/>
      <c r="H767" s="5"/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1822.54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1822.54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-1822.54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-1822.54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1822.54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800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1822.54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1822.54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5" t="s">
        <v>29</v>
      </c>
      <c r="AD807" s="195"/>
      <c r="AE807" s="195"/>
    </row>
    <row r="808" spans="2:41" x14ac:dyDescent="0.25">
      <c r="H808" s="196" t="s">
        <v>28</v>
      </c>
      <c r="I808" s="196"/>
      <c r="J808" s="196"/>
      <c r="V808" s="17"/>
      <c r="AC808" s="195"/>
      <c r="AD808" s="195"/>
      <c r="AE808" s="195"/>
    </row>
    <row r="809" spans="2:41" x14ac:dyDescent="0.25">
      <c r="H809" s="196"/>
      <c r="I809" s="196"/>
      <c r="J809" s="196"/>
      <c r="V809" s="17"/>
      <c r="AC809" s="195"/>
      <c r="AD809" s="195"/>
      <c r="AE809" s="195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-1822.54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-1822.54</v>
      </c>
      <c r="AA813" s="197" t="s">
        <v>20</v>
      </c>
      <c r="AB813" s="197"/>
      <c r="AC813" s="197"/>
      <c r="AD813" s="19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1822.54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1822.54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-1822.54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-1822.54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1822.54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1822.54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1822.54</v>
      </c>
      <c r="V840" s="17"/>
      <c r="X840" s="15" t="s">
        <v>18</v>
      </c>
      <c r="Y840" s="16">
        <f>SUM(Y821:Y839)</f>
        <v>1822.54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x14ac:dyDescent="0.25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 x14ac:dyDescent="0.25">
      <c r="H854" s="196"/>
      <c r="I854" s="196"/>
      <c r="J854" s="196"/>
      <c r="V854" s="17"/>
      <c r="AA854" s="196"/>
      <c r="AB854" s="196"/>
      <c r="AC854" s="19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-1822.54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-1822.54</v>
      </c>
      <c r="AA858" s="197" t="s">
        <v>20</v>
      </c>
      <c r="AB858" s="197"/>
      <c r="AC858" s="197"/>
      <c r="AD858" s="19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1822.54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1822.54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-1822.54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-1822.54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ADELANTADO</v>
      </c>
      <c r="C867" s="10">
        <f>IF(Y818&lt;=0,Y818*-1)</f>
        <v>1822.54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1822.54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1822.54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1822.54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5" t="s">
        <v>29</v>
      </c>
      <c r="AD901" s="195"/>
      <c r="AE901" s="195"/>
    </row>
    <row r="902" spans="2:41" x14ac:dyDescent="0.25">
      <c r="H902" s="196" t="s">
        <v>28</v>
      </c>
      <c r="I902" s="196"/>
      <c r="J902" s="196"/>
      <c r="V902" s="17"/>
      <c r="AC902" s="195"/>
      <c r="AD902" s="195"/>
      <c r="AE902" s="195"/>
    </row>
    <row r="903" spans="2:41" x14ac:dyDescent="0.25">
      <c r="H903" s="196"/>
      <c r="I903" s="196"/>
      <c r="J903" s="196"/>
      <c r="V903" s="17"/>
      <c r="AC903" s="195"/>
      <c r="AD903" s="195"/>
      <c r="AE903" s="195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-1822.54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-1822.54</v>
      </c>
      <c r="AA907" s="197" t="s">
        <v>20</v>
      </c>
      <c r="AB907" s="197"/>
      <c r="AC907" s="197"/>
      <c r="AD907" s="19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1822.54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1822.54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-1822.54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-1822.54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1822.54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1822.54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1822.54</v>
      </c>
      <c r="V934" s="17"/>
      <c r="X934" s="15" t="s">
        <v>18</v>
      </c>
      <c r="Y934" s="16">
        <f>SUM(Y915:Y933)</f>
        <v>1822.54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x14ac:dyDescent="0.25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 x14ac:dyDescent="0.25">
      <c r="H948" s="196"/>
      <c r="I948" s="196"/>
      <c r="J948" s="196"/>
      <c r="V948" s="17"/>
      <c r="AA948" s="196"/>
      <c r="AB948" s="196"/>
      <c r="AC948" s="19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-1822.54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-1822.54</v>
      </c>
      <c r="AA952" s="197" t="s">
        <v>20</v>
      </c>
      <c r="AB952" s="197"/>
      <c r="AC952" s="197"/>
      <c r="AD952" s="19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1822.54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1822.54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-1822.54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-1822.54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ADELANTADO</v>
      </c>
      <c r="C961" s="10">
        <f>IF(Y912&lt;=0,Y912*-1)</f>
        <v>1822.54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1822.54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1822.54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1822.54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5" t="s">
        <v>29</v>
      </c>
      <c r="AD994" s="195"/>
      <c r="AE994" s="195"/>
    </row>
    <row r="995" spans="2:41" x14ac:dyDescent="0.25">
      <c r="H995" s="196" t="s">
        <v>28</v>
      </c>
      <c r="I995" s="196"/>
      <c r="J995" s="196"/>
      <c r="V995" s="17"/>
      <c r="AC995" s="195"/>
      <c r="AD995" s="195"/>
      <c r="AE995" s="195"/>
    </row>
    <row r="996" spans="2:41" x14ac:dyDescent="0.25">
      <c r="H996" s="196"/>
      <c r="I996" s="196"/>
      <c r="J996" s="196"/>
      <c r="V996" s="17"/>
      <c r="AC996" s="195"/>
      <c r="AD996" s="195"/>
      <c r="AE996" s="195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-1822.54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-1822.54</v>
      </c>
      <c r="AA1000" s="197" t="s">
        <v>20</v>
      </c>
      <c r="AB1000" s="197"/>
      <c r="AC1000" s="197"/>
      <c r="AD1000" s="19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1822.54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1822.54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-1822.54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-1822.54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1822.54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1822.54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1822.54</v>
      </c>
      <c r="V1027" s="17"/>
      <c r="X1027" s="15" t="s">
        <v>18</v>
      </c>
      <c r="Y1027" s="16">
        <f>SUM(Y1008:Y1026)</f>
        <v>1822.54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x14ac:dyDescent="0.25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 x14ac:dyDescent="0.25">
      <c r="H1041" s="196"/>
      <c r="I1041" s="196"/>
      <c r="J1041" s="196"/>
      <c r="V1041" s="17"/>
      <c r="AA1041" s="196"/>
      <c r="AB1041" s="196"/>
      <c r="AC1041" s="19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-1822.54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-1822.54</v>
      </c>
      <c r="AA1045" s="197" t="s">
        <v>20</v>
      </c>
      <c r="AB1045" s="197"/>
      <c r="AC1045" s="197"/>
      <c r="AD1045" s="19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1822.54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1822.54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-1822.54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-1822.54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ADELANTADO</v>
      </c>
      <c r="C1054" s="10">
        <f>IF(Y1005&lt;=0,Y1005*-1)</f>
        <v>1822.54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1822.54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1822.54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1822.54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91"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733" zoomScale="89" zoomScaleNormal="89" workbookViewId="0">
      <selection activeCell="I751" sqref="I7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96" t="s">
        <v>28</v>
      </c>
      <c r="I371" s="196"/>
      <c r="J371" s="196"/>
      <c r="V371" s="17"/>
    </row>
    <row r="372" spans="2:41" x14ac:dyDescent="0.25">
      <c r="H372" s="196"/>
      <c r="I372" s="196"/>
      <c r="J372" s="196"/>
      <c r="V372" s="17"/>
    </row>
    <row r="373" spans="2:41" x14ac:dyDescent="0.25">
      <c r="V373" s="17"/>
      <c r="X373" s="209" t="s">
        <v>64</v>
      </c>
      <c r="AB373" s="203" t="s">
        <v>29</v>
      </c>
      <c r="AC373" s="203"/>
      <c r="AD373" s="203"/>
    </row>
    <row r="374" spans="2:41" x14ac:dyDescent="0.25">
      <c r="V374" s="17"/>
      <c r="X374" s="209"/>
      <c r="AB374" s="203"/>
      <c r="AC374" s="203"/>
      <c r="AD374" s="203"/>
    </row>
    <row r="375" spans="2:41" ht="23.25" x14ac:dyDescent="0.35">
      <c r="B375" s="22" t="s">
        <v>64</v>
      </c>
      <c r="V375" s="17"/>
      <c r="X375" s="209"/>
      <c r="AB375" s="203"/>
      <c r="AC375" s="203"/>
      <c r="AD375" s="203"/>
    </row>
    <row r="376" spans="2:41" ht="23.25" x14ac:dyDescent="0.3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 x14ac:dyDescent="0.25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96" t="s">
        <v>31</v>
      </c>
      <c r="AB410" s="196"/>
      <c r="AC410" s="196"/>
    </row>
    <row r="411" spans="1:43" ht="15" customHeight="1" x14ac:dyDescent="0.4">
      <c r="H411" s="76"/>
      <c r="I411" s="76"/>
      <c r="J411" s="76"/>
      <c r="V411" s="17"/>
      <c r="AA411" s="196"/>
      <c r="AB411" s="196"/>
      <c r="AC411" s="196"/>
    </row>
    <row r="412" spans="1:43" x14ac:dyDescent="0.25">
      <c r="B412" s="211" t="s">
        <v>64</v>
      </c>
      <c r="F412" s="210" t="s">
        <v>30</v>
      </c>
      <c r="G412" s="210"/>
      <c r="H412" s="210"/>
      <c r="V412" s="17"/>
    </row>
    <row r="413" spans="1:43" x14ac:dyDescent="0.25">
      <c r="B413" s="211"/>
      <c r="F413" s="210"/>
      <c r="G413" s="210"/>
      <c r="H413" s="210"/>
      <c r="V413" s="17"/>
    </row>
    <row r="414" spans="1:43" ht="26.25" customHeight="1" x14ac:dyDescent="0.35">
      <c r="B414" s="211"/>
      <c r="F414" s="210"/>
      <c r="G414" s="210"/>
      <c r="H414" s="210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 x14ac:dyDescent="0.25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 x14ac:dyDescent="0.25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 x14ac:dyDescent="0.3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 x14ac:dyDescent="0.25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 x14ac:dyDescent="0.25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 x14ac:dyDescent="0.3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95" t="s">
        <v>29</v>
      </c>
      <c r="AD532" s="195"/>
      <c r="AE532" s="195"/>
    </row>
    <row r="533" spans="2:41" ht="15" customHeight="1" x14ac:dyDescent="0.4">
      <c r="I533" s="76"/>
      <c r="J533" s="76"/>
      <c r="V533" s="17"/>
      <c r="AC533" s="195"/>
      <c r="AD533" s="195"/>
      <c r="AE533" s="195"/>
    </row>
    <row r="534" spans="2:41" ht="15" customHeight="1" x14ac:dyDescent="0.4">
      <c r="H534" s="76"/>
      <c r="I534" s="76"/>
      <c r="J534" s="76"/>
      <c r="V534" s="17"/>
      <c r="AC534" s="195"/>
      <c r="AD534" s="195"/>
      <c r="AE534" s="195"/>
    </row>
    <row r="535" spans="2:41" x14ac:dyDescent="0.25">
      <c r="B535" s="209" t="s">
        <v>67</v>
      </c>
      <c r="F535" s="210" t="s">
        <v>28</v>
      </c>
      <c r="G535" s="210"/>
      <c r="H535" s="210"/>
      <c r="V535" s="17"/>
    </row>
    <row r="536" spans="2:41" x14ac:dyDescent="0.25">
      <c r="B536" s="209"/>
      <c r="F536" s="210"/>
      <c r="G536" s="210"/>
      <c r="H536" s="210"/>
      <c r="V536" s="17"/>
    </row>
    <row r="537" spans="2:41" ht="26.25" customHeight="1" x14ac:dyDescent="0.35">
      <c r="B537" s="209"/>
      <c r="F537" s="210"/>
      <c r="G537" s="210"/>
      <c r="H537" s="210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6"/>
      <c r="J573" s="76"/>
      <c r="V573" s="17"/>
      <c r="AA573" s="196" t="s">
        <v>31</v>
      </c>
      <c r="AB573" s="196"/>
      <c r="AC573" s="196"/>
    </row>
    <row r="574" spans="1:43" ht="15" customHeight="1" x14ac:dyDescent="0.4">
      <c r="H574" s="76"/>
      <c r="I574" s="76"/>
      <c r="J574" s="76"/>
      <c r="V574" s="17"/>
      <c r="AA574" s="196"/>
      <c r="AB574" s="196"/>
      <c r="AC574" s="196"/>
    </row>
    <row r="575" spans="1:43" x14ac:dyDescent="0.25">
      <c r="B575" s="211" t="s">
        <v>67</v>
      </c>
      <c r="F575" s="210" t="s">
        <v>30</v>
      </c>
      <c r="G575" s="210"/>
      <c r="H575" s="210"/>
      <c r="V575" s="17"/>
    </row>
    <row r="576" spans="1:43" x14ac:dyDescent="0.25">
      <c r="B576" s="211"/>
      <c r="F576" s="210"/>
      <c r="G576" s="210"/>
      <c r="H576" s="210"/>
      <c r="V576" s="17"/>
    </row>
    <row r="577" spans="2:41" ht="26.25" customHeight="1" x14ac:dyDescent="0.35">
      <c r="B577" s="211"/>
      <c r="F577" s="210"/>
      <c r="G577" s="210"/>
      <c r="H577" s="210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195" t="s">
        <v>29</v>
      </c>
      <c r="AD614" s="195"/>
      <c r="AE614" s="195"/>
    </row>
    <row r="615" spans="2:41" ht="15" customHeight="1" x14ac:dyDescent="0.4">
      <c r="I615" s="76"/>
      <c r="J615" s="76"/>
      <c r="V615" s="17"/>
      <c r="AC615" s="195"/>
      <c r="AD615" s="195"/>
      <c r="AE615" s="195"/>
    </row>
    <row r="616" spans="2:41" ht="15" customHeight="1" x14ac:dyDescent="0.4">
      <c r="H616" s="76"/>
      <c r="I616" s="76"/>
      <c r="J616" s="76"/>
      <c r="V616" s="17"/>
      <c r="AC616" s="195"/>
      <c r="AD616" s="195"/>
      <c r="AE616" s="195"/>
    </row>
    <row r="617" spans="2:41" x14ac:dyDescent="0.25">
      <c r="B617" s="209" t="s">
        <v>68</v>
      </c>
      <c r="F617" s="210" t="s">
        <v>28</v>
      </c>
      <c r="G617" s="210"/>
      <c r="H617" s="210"/>
      <c r="V617" s="17"/>
    </row>
    <row r="618" spans="2:41" x14ac:dyDescent="0.25">
      <c r="B618" s="209"/>
      <c r="F618" s="210"/>
      <c r="G618" s="210"/>
      <c r="H618" s="210"/>
      <c r="V618" s="17"/>
    </row>
    <row r="619" spans="2:41" ht="26.25" customHeight="1" x14ac:dyDescent="0.35">
      <c r="B619" s="209"/>
      <c r="F619" s="210"/>
      <c r="G619" s="210"/>
      <c r="H619" s="210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 x14ac:dyDescent="0.25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 x14ac:dyDescent="0.25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 x14ac:dyDescent="0.25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6"/>
      <c r="J656" s="76"/>
      <c r="V656" s="17"/>
      <c r="AA656" s="196" t="s">
        <v>31</v>
      </c>
      <c r="AB656" s="196"/>
      <c r="AC656" s="196"/>
    </row>
    <row r="657" spans="2:41" ht="15" customHeight="1" x14ac:dyDescent="0.4">
      <c r="H657" s="76"/>
      <c r="I657" s="76"/>
      <c r="J657" s="76"/>
      <c r="V657" s="17"/>
      <c r="AA657" s="196"/>
      <c r="AB657" s="196"/>
      <c r="AC657" s="196"/>
    </row>
    <row r="658" spans="2:41" x14ac:dyDescent="0.25">
      <c r="B658" s="211" t="s">
        <v>68</v>
      </c>
      <c r="F658" s="210" t="s">
        <v>30</v>
      </c>
      <c r="G658" s="210"/>
      <c r="H658" s="210"/>
      <c r="V658" s="17"/>
    </row>
    <row r="659" spans="2:41" x14ac:dyDescent="0.25">
      <c r="B659" s="211"/>
      <c r="F659" s="210"/>
      <c r="G659" s="210"/>
      <c r="H659" s="210"/>
      <c r="V659" s="17"/>
    </row>
    <row r="660" spans="2:41" ht="26.25" customHeight="1" x14ac:dyDescent="0.35">
      <c r="B660" s="211"/>
      <c r="F660" s="210"/>
      <c r="G660" s="210"/>
      <c r="H660" s="210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195" t="s">
        <v>29</v>
      </c>
      <c r="AD698" s="195"/>
      <c r="AE698" s="195"/>
    </row>
    <row r="699" spans="2:31" ht="15" customHeight="1" x14ac:dyDescent="0.4">
      <c r="I699" s="76"/>
      <c r="J699" s="76"/>
      <c r="V699" s="17"/>
      <c r="AC699" s="195"/>
      <c r="AD699" s="195"/>
      <c r="AE699" s="195"/>
    </row>
    <row r="700" spans="2:31" ht="15" customHeight="1" x14ac:dyDescent="0.4">
      <c r="H700" s="76"/>
      <c r="I700" s="76"/>
      <c r="J700" s="76"/>
      <c r="V700" s="17"/>
      <c r="AC700" s="195"/>
      <c r="AD700" s="195"/>
      <c r="AE700" s="195"/>
    </row>
    <row r="701" spans="2:31" x14ac:dyDescent="0.25">
      <c r="B701" s="209" t="s">
        <v>69</v>
      </c>
      <c r="F701" s="210" t="s">
        <v>28</v>
      </c>
      <c r="G701" s="210"/>
      <c r="H701" s="210"/>
      <c r="V701" s="17"/>
    </row>
    <row r="702" spans="2:31" x14ac:dyDescent="0.25">
      <c r="B702" s="209"/>
      <c r="F702" s="210"/>
      <c r="G702" s="210"/>
      <c r="H702" s="210"/>
      <c r="V702" s="17"/>
    </row>
    <row r="703" spans="2:31" ht="26.25" customHeight="1" x14ac:dyDescent="0.35">
      <c r="B703" s="209"/>
      <c r="F703" s="210"/>
      <c r="G703" s="210"/>
      <c r="H703" s="210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 x14ac:dyDescent="0.25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 x14ac:dyDescent="0.25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 x14ac:dyDescent="0.25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 x14ac:dyDescent="0.25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 x14ac:dyDescent="0.25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15" customHeight="1" x14ac:dyDescent="0.4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 x14ac:dyDescent="0.4">
      <c r="H742" s="76"/>
      <c r="I742" s="76"/>
      <c r="J742" s="76"/>
      <c r="V742" s="17"/>
      <c r="AA742" s="196"/>
      <c r="AB742" s="196"/>
      <c r="AC742" s="196"/>
    </row>
    <row r="743" spans="1:43" x14ac:dyDescent="0.25">
      <c r="V743" s="17"/>
    </row>
    <row r="744" spans="1:43" x14ac:dyDescent="0.25">
      <c r="V744" s="17"/>
    </row>
    <row r="745" spans="1:43" ht="23.25" x14ac:dyDescent="0.35">
      <c r="B745" s="24" t="s">
        <v>69</v>
      </c>
      <c r="V745" s="17"/>
      <c r="X745" s="22" t="s">
        <v>69</v>
      </c>
    </row>
    <row r="746" spans="1:43" ht="23.25" x14ac:dyDescent="0.35">
      <c r="B746" s="23" t="s">
        <v>32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IF(B1546="PAGADO",0,C751)</f>
        <v>800</v>
      </c>
      <c r="AA746" s="197" t="s">
        <v>20</v>
      </c>
      <c r="AB746" s="197"/>
      <c r="AC746" s="197"/>
      <c r="AD746" s="197"/>
    </row>
    <row r="747" spans="1:43" x14ac:dyDescent="0.25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 x14ac:dyDescent="0.25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 x14ac:dyDescent="0.25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800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x14ac:dyDescent="0.25">
      <c r="B750" s="1" t="s">
        <v>9</v>
      </c>
      <c r="C750" s="20">
        <f>C774</f>
        <v>0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x14ac:dyDescent="0.25">
      <c r="B751" s="6" t="s">
        <v>26</v>
      </c>
      <c r="C751" s="21">
        <f>C749-C750</f>
        <v>800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800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 x14ac:dyDescent="0.3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tr">
        <f>IF(Y751&lt;0,"NO PAGAR","COBRAR'")</f>
        <v>COBRAR'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 x14ac:dyDescent="0.35">
      <c r="B753" s="199" t="str">
        <f>IF(C751&lt;0,"NO PAGAR","COBRAR'")</f>
        <v>COBRAR'</v>
      </c>
      <c r="C753" s="19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16</v>
      </c>
      <c r="C762" s="10"/>
      <c r="E762" s="192" t="s">
        <v>7</v>
      </c>
      <c r="F762" s="193"/>
      <c r="G762" s="194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 x14ac:dyDescent="0.25">
      <c r="B763" s="11" t="s">
        <v>17</v>
      </c>
      <c r="C763" s="10"/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 x14ac:dyDescent="0.25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E767" s="14"/>
      <c r="V767" s="17"/>
      <c r="X767" s="12"/>
      <c r="Y767" s="10"/>
      <c r="AA767" s="14"/>
    </row>
    <row r="768" spans="2:41" x14ac:dyDescent="0.25">
      <c r="B768" s="12"/>
      <c r="C768" s="10"/>
      <c r="V768" s="17"/>
      <c r="X768" s="12"/>
      <c r="Y768" s="10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V770" s="17"/>
      <c r="X770" s="12"/>
      <c r="Y770" s="10"/>
    </row>
    <row r="771" spans="2:27" x14ac:dyDescent="0.25">
      <c r="B771" s="12"/>
      <c r="C771" s="10"/>
      <c r="V771" s="17"/>
      <c r="X771" s="12"/>
      <c r="Y771" s="10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1"/>
      <c r="C773" s="10"/>
      <c r="V773" s="17"/>
      <c r="X773" s="11"/>
      <c r="Y773" s="10"/>
    </row>
    <row r="774" spans="2:27" x14ac:dyDescent="0.25">
      <c r="B774" s="15" t="s">
        <v>18</v>
      </c>
      <c r="C774" s="16">
        <f>SUM(C755:C773)</f>
        <v>0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 x14ac:dyDescent="0.25">
      <c r="E775" s="1" t="s">
        <v>19</v>
      </c>
      <c r="V775" s="17"/>
      <c r="AA775" s="1" t="s">
        <v>19</v>
      </c>
    </row>
    <row r="776" spans="2:27" x14ac:dyDescent="0.25">
      <c r="V776" s="17"/>
    </row>
    <row r="777" spans="2:27" x14ac:dyDescent="0.25">
      <c r="V777" s="17"/>
    </row>
    <row r="778" spans="2:27" x14ac:dyDescent="0.25">
      <c r="V778" s="17"/>
    </row>
    <row r="779" spans="2:27" x14ac:dyDescent="0.25">
      <c r="V779" s="17"/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  <c r="AC788" s="195" t="s">
        <v>29</v>
      </c>
      <c r="AD788" s="195"/>
      <c r="AE788" s="195"/>
    </row>
    <row r="789" spans="2:41" ht="15" customHeight="1" x14ac:dyDescent="0.4">
      <c r="H789" s="76" t="s">
        <v>28</v>
      </c>
      <c r="I789" s="76"/>
      <c r="J789" s="76"/>
      <c r="V789" s="17"/>
      <c r="AC789" s="195"/>
      <c r="AD789" s="195"/>
      <c r="AE789" s="195"/>
    </row>
    <row r="790" spans="2:41" ht="15" customHeight="1" x14ac:dyDescent="0.4">
      <c r="H790" s="76"/>
      <c r="I790" s="76"/>
      <c r="J790" s="76"/>
      <c r="V790" s="17"/>
      <c r="AC790" s="195"/>
      <c r="AD790" s="195"/>
      <c r="AE790" s="195"/>
    </row>
    <row r="791" spans="2:41" x14ac:dyDescent="0.25">
      <c r="V791" s="17"/>
    </row>
    <row r="792" spans="2:41" x14ac:dyDescent="0.25">
      <c r="V792" s="17"/>
    </row>
    <row r="793" spans="2:41" ht="23.25" x14ac:dyDescent="0.35">
      <c r="B793" s="22" t="s">
        <v>70</v>
      </c>
      <c r="V793" s="17"/>
      <c r="X793" s="22" t="s">
        <v>70</v>
      </c>
    </row>
    <row r="794" spans="2:41" ht="23.25" x14ac:dyDescent="0.35">
      <c r="B794" s="23" t="s">
        <v>32</v>
      </c>
      <c r="C794" s="20">
        <f>IF(X746="PAGADO",0,Y751)</f>
        <v>800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800</v>
      </c>
      <c r="AA794" s="197" t="s">
        <v>20</v>
      </c>
      <c r="AB794" s="197"/>
      <c r="AC794" s="197"/>
      <c r="AD794" s="197"/>
    </row>
    <row r="795" spans="2:41" x14ac:dyDescent="0.25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 x14ac:dyDescent="0.25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" t="s">
        <v>24</v>
      </c>
      <c r="C797" s="19">
        <f>IF(C794&gt;0,C794+C795,C795)</f>
        <v>800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800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6" t="s">
        <v>25</v>
      </c>
      <c r="C799" s="21">
        <f>C797-C798</f>
        <v>800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800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 x14ac:dyDescent="0.4">
      <c r="B800" s="198" t="str">
        <f>IF(C799&lt;0,"NO PAGAR","COBRAR")</f>
        <v>COBRAR</v>
      </c>
      <c r="C800" s="19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8" t="str">
        <f>IF(Y799&lt;0,"NO PAGAR","COBRAR")</f>
        <v>COBRAR</v>
      </c>
      <c r="Y800" s="19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9" t="str">
        <f>IF(C835&lt;0,"SALDO A FAVOR","SALDO ADELANTAD0'")</f>
        <v>SALDO ADELANTAD0'</v>
      </c>
      <c r="C802" s="10" t="b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 x14ac:dyDescent="0.25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 x14ac:dyDescent="0.25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E815" s="14"/>
      <c r="V815" s="17"/>
      <c r="X815" s="12"/>
      <c r="Y815" s="10"/>
      <c r="AA815" s="14"/>
    </row>
    <row r="816" spans="2:41" x14ac:dyDescent="0.25">
      <c r="B816" s="12"/>
      <c r="C816" s="10"/>
      <c r="V816" s="17"/>
      <c r="X816" s="12"/>
      <c r="Y816" s="10"/>
    </row>
    <row r="817" spans="1:43" x14ac:dyDescent="0.25">
      <c r="B817" s="12"/>
      <c r="C817" s="10"/>
      <c r="V817" s="17"/>
      <c r="X817" s="12"/>
      <c r="Y817" s="10"/>
    </row>
    <row r="818" spans="1:43" x14ac:dyDescent="0.25">
      <c r="B818" s="12"/>
      <c r="C818" s="10"/>
      <c r="V818" s="17"/>
      <c r="X818" s="12"/>
      <c r="Y818" s="10"/>
    </row>
    <row r="819" spans="1:43" x14ac:dyDescent="0.25">
      <c r="B819" s="12"/>
      <c r="C819" s="10"/>
      <c r="V819" s="17"/>
      <c r="X819" s="12"/>
      <c r="Y819" s="10"/>
    </row>
    <row r="820" spans="1:43" x14ac:dyDescent="0.25">
      <c r="B820" s="11"/>
      <c r="C820" s="10"/>
      <c r="V820" s="17"/>
      <c r="X820" s="11"/>
      <c r="Y820" s="10"/>
    </row>
    <row r="821" spans="1:43" x14ac:dyDescent="0.25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 x14ac:dyDescent="0.25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 x14ac:dyDescent="0.25">
      <c r="E823" s="1" t="s">
        <v>19</v>
      </c>
      <c r="V823" s="17"/>
      <c r="AA823" s="1" t="s">
        <v>19</v>
      </c>
    </row>
    <row r="824" spans="1:43" x14ac:dyDescent="0.25">
      <c r="V824" s="17"/>
    </row>
    <row r="825" spans="1:43" x14ac:dyDescent="0.25">
      <c r="V825" s="17"/>
    </row>
    <row r="826" spans="1:43" x14ac:dyDescent="0.25">
      <c r="V826" s="17"/>
    </row>
    <row r="827" spans="1:43" x14ac:dyDescent="0.25">
      <c r="V827" s="17"/>
    </row>
    <row r="828" spans="1:43" x14ac:dyDescent="0.25">
      <c r="V828" s="17"/>
    </row>
    <row r="829" spans="1:43" x14ac:dyDescent="0.25">
      <c r="V829" s="17"/>
    </row>
    <row r="830" spans="1:43" x14ac:dyDescent="0.2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 x14ac:dyDescent="0.2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 x14ac:dyDescent="0.2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 x14ac:dyDescent="0.25">
      <c r="V833" s="17"/>
    </row>
    <row r="834" spans="2:41" ht="15" customHeight="1" x14ac:dyDescent="0.4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 x14ac:dyDescent="0.4">
      <c r="H835" s="76"/>
      <c r="I835" s="76"/>
      <c r="J835" s="76"/>
      <c r="V835" s="17"/>
      <c r="AA835" s="196"/>
      <c r="AB835" s="196"/>
      <c r="AC835" s="196"/>
    </row>
    <row r="836" spans="2:41" x14ac:dyDescent="0.25">
      <c r="V836" s="17"/>
    </row>
    <row r="837" spans="2:41" x14ac:dyDescent="0.25">
      <c r="V837" s="17"/>
    </row>
    <row r="838" spans="2:41" ht="23.25" x14ac:dyDescent="0.35">
      <c r="B838" s="24" t="s">
        <v>70</v>
      </c>
      <c r="V838" s="17"/>
      <c r="X838" s="22" t="s">
        <v>70</v>
      </c>
    </row>
    <row r="839" spans="2:41" ht="23.25" x14ac:dyDescent="0.35">
      <c r="B839" s="23" t="s">
        <v>32</v>
      </c>
      <c r="C839" s="20">
        <f>IF(X794="PAGADO",0,C799)</f>
        <v>800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800</v>
      </c>
      <c r="AA839" s="197" t="s">
        <v>20</v>
      </c>
      <c r="AB839" s="197"/>
      <c r="AC839" s="197"/>
      <c r="AD839" s="197"/>
    </row>
    <row r="840" spans="2:41" x14ac:dyDescent="0.25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 x14ac:dyDescent="0.25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" t="s">
        <v>24</v>
      </c>
      <c r="C842" s="19">
        <f>IF(C839&gt;0,C839+C840,C840)</f>
        <v>800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800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6" t="s">
        <v>26</v>
      </c>
      <c r="C844" s="21">
        <f>C842-C843</f>
        <v>800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800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 x14ac:dyDescent="0.3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PAGAR","COBRAR'")</f>
        <v>COBRAR'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 x14ac:dyDescent="0.35">
      <c r="B846" s="199" t="str">
        <f>IF(C844&lt;0,"NO PAGAR","COBRAR'")</f>
        <v>COBRAR'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 x14ac:dyDescent="0.25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 x14ac:dyDescent="0.25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E860" s="14"/>
      <c r="V860" s="17"/>
      <c r="X860" s="12"/>
      <c r="Y860" s="10"/>
      <c r="AA860" s="14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2"/>
      <c r="C862" s="10"/>
      <c r="V862" s="17"/>
      <c r="X862" s="12"/>
      <c r="Y862" s="10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1"/>
      <c r="C866" s="10"/>
      <c r="V866" s="17"/>
      <c r="X866" s="11"/>
      <c r="Y866" s="10"/>
    </row>
    <row r="867" spans="2:27" x14ac:dyDescent="0.25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 x14ac:dyDescent="0.25">
      <c r="E868" s="1" t="s">
        <v>19</v>
      </c>
      <c r="V868" s="17"/>
      <c r="AA868" s="1" t="s">
        <v>19</v>
      </c>
    </row>
    <row r="869" spans="2:27" x14ac:dyDescent="0.25">
      <c r="V869" s="17"/>
    </row>
    <row r="870" spans="2:27" x14ac:dyDescent="0.25">
      <c r="V870" s="17"/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  <c r="AC882" s="195" t="s">
        <v>29</v>
      </c>
      <c r="AD882" s="195"/>
      <c r="AE882" s="195"/>
    </row>
    <row r="883" spans="2:41" ht="15" customHeight="1" x14ac:dyDescent="0.4">
      <c r="H883" s="76" t="s">
        <v>28</v>
      </c>
      <c r="I883" s="76"/>
      <c r="J883" s="76"/>
      <c r="V883" s="17"/>
      <c r="AC883" s="195"/>
      <c r="AD883" s="195"/>
      <c r="AE883" s="195"/>
    </row>
    <row r="884" spans="2:41" ht="15" customHeight="1" x14ac:dyDescent="0.4">
      <c r="H884" s="76"/>
      <c r="I884" s="76"/>
      <c r="J884" s="76"/>
      <c r="V884" s="17"/>
      <c r="AC884" s="195"/>
      <c r="AD884" s="195"/>
      <c r="AE884" s="195"/>
    </row>
    <row r="885" spans="2:41" x14ac:dyDescent="0.25">
      <c r="V885" s="17"/>
    </row>
    <row r="886" spans="2:41" x14ac:dyDescent="0.25">
      <c r="V886" s="17"/>
    </row>
    <row r="887" spans="2:41" ht="23.25" x14ac:dyDescent="0.35">
      <c r="B887" s="22" t="s">
        <v>71</v>
      </c>
      <c r="V887" s="17"/>
      <c r="X887" s="22" t="s">
        <v>71</v>
      </c>
    </row>
    <row r="888" spans="2:41" ht="23.25" x14ac:dyDescent="0.35">
      <c r="B888" s="23" t="s">
        <v>32</v>
      </c>
      <c r="C888" s="20">
        <f>IF(X839="PAGADO",0,Y844)</f>
        <v>800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800</v>
      </c>
      <c r="AA888" s="197" t="s">
        <v>20</v>
      </c>
      <c r="AB888" s="197"/>
      <c r="AC888" s="197"/>
      <c r="AD888" s="197"/>
    </row>
    <row r="889" spans="2:41" x14ac:dyDescent="0.25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 x14ac:dyDescent="0.25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" t="s">
        <v>24</v>
      </c>
      <c r="C891" s="19">
        <f>IF(C888&gt;0,C888+C889,C889)</f>
        <v>800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800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6" t="s">
        <v>25</v>
      </c>
      <c r="C893" s="21">
        <f>C891-C892</f>
        <v>800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800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 x14ac:dyDescent="0.4">
      <c r="B894" s="198" t="str">
        <f>IF(C893&lt;0,"NO PAGAR","COBRAR")</f>
        <v>COBRAR</v>
      </c>
      <c r="C894" s="19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8" t="str">
        <f>IF(Y893&lt;0,"NO PAGAR","COBRAR")</f>
        <v>COBRAR</v>
      </c>
      <c r="Y894" s="19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 x14ac:dyDescent="0.25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E909" s="14"/>
      <c r="V909" s="17"/>
      <c r="X909" s="12"/>
      <c r="Y909" s="10"/>
      <c r="AA909" s="14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1"/>
      <c r="C914" s="10"/>
      <c r="V914" s="17"/>
      <c r="X914" s="11"/>
      <c r="Y914" s="10"/>
    </row>
    <row r="915" spans="1:43" x14ac:dyDescent="0.25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 x14ac:dyDescent="0.25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 x14ac:dyDescent="0.25">
      <c r="E917" s="1" t="s">
        <v>19</v>
      </c>
      <c r="V917" s="17"/>
      <c r="AA917" s="1" t="s">
        <v>19</v>
      </c>
    </row>
    <row r="918" spans="1:43" x14ac:dyDescent="0.25">
      <c r="V918" s="17"/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V927" s="17"/>
    </row>
    <row r="928" spans="1:43" ht="15" customHeight="1" x14ac:dyDescent="0.4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 x14ac:dyDescent="0.4">
      <c r="H929" s="76"/>
      <c r="I929" s="76"/>
      <c r="J929" s="76"/>
      <c r="V929" s="17"/>
      <c r="AA929" s="196"/>
      <c r="AB929" s="196"/>
      <c r="AC929" s="196"/>
    </row>
    <row r="930" spans="2:41" x14ac:dyDescent="0.25">
      <c r="V930" s="17"/>
    </row>
    <row r="931" spans="2:41" x14ac:dyDescent="0.25">
      <c r="V931" s="17"/>
    </row>
    <row r="932" spans="2:41" ht="23.25" x14ac:dyDescent="0.35">
      <c r="B932" s="24" t="s">
        <v>73</v>
      </c>
      <c r="V932" s="17"/>
      <c r="X932" s="22" t="s">
        <v>71</v>
      </c>
    </row>
    <row r="933" spans="2:41" ht="23.25" x14ac:dyDescent="0.35">
      <c r="B933" s="23" t="s">
        <v>32</v>
      </c>
      <c r="C933" s="20">
        <f>IF(X888="PAGADO",0,C893)</f>
        <v>800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800</v>
      </c>
      <c r="AA933" s="197" t="s">
        <v>20</v>
      </c>
      <c r="AB933" s="197"/>
      <c r="AC933" s="197"/>
      <c r="AD933" s="197"/>
    </row>
    <row r="934" spans="2:41" x14ac:dyDescent="0.25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 x14ac:dyDescent="0.25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" t="s">
        <v>24</v>
      </c>
      <c r="C936" s="19">
        <f>IF(C933&gt;0,C933+C934,C934)</f>
        <v>800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800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6" t="s">
        <v>26</v>
      </c>
      <c r="C938" s="21">
        <f>C936-C937</f>
        <v>800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800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 x14ac:dyDescent="0.3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tr">
        <f>IF(Y938&lt;0,"NO PAGAR","COBRAR'")</f>
        <v>COBRAR'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199" t="str">
        <f>IF(C938&lt;0,"NO PAGAR","COBRAR'")</f>
        <v>COBRAR'</v>
      </c>
      <c r="C940" s="19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 x14ac:dyDescent="0.25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 x14ac:dyDescent="0.25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E954" s="14"/>
      <c r="V954" s="17"/>
      <c r="X954" s="12"/>
      <c r="Y954" s="10"/>
      <c r="AA954" s="14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1"/>
      <c r="C960" s="10"/>
      <c r="V960" s="17"/>
      <c r="X960" s="11"/>
      <c r="Y960" s="10"/>
    </row>
    <row r="961" spans="2:31" x14ac:dyDescent="0.25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195" t="s">
        <v>29</v>
      </c>
      <c r="AD975" s="195"/>
      <c r="AE975" s="195"/>
    </row>
    <row r="976" spans="2:31" ht="15" customHeight="1" x14ac:dyDescent="0.4">
      <c r="H976" s="76" t="s">
        <v>28</v>
      </c>
      <c r="I976" s="76"/>
      <c r="J976" s="76"/>
      <c r="V976" s="17"/>
      <c r="AC976" s="195"/>
      <c r="AD976" s="195"/>
      <c r="AE976" s="195"/>
    </row>
    <row r="977" spans="2:41" ht="15" customHeight="1" x14ac:dyDescent="0.4">
      <c r="H977" s="76"/>
      <c r="I977" s="76"/>
      <c r="J977" s="76"/>
      <c r="V977" s="17"/>
      <c r="AC977" s="195"/>
      <c r="AD977" s="195"/>
      <c r="AE977" s="195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IF(X933="PAGADO",0,Y938)</f>
        <v>800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800</v>
      </c>
      <c r="AA981" s="197" t="s">
        <v>20</v>
      </c>
      <c r="AB981" s="197"/>
      <c r="AC981" s="197"/>
      <c r="AD981" s="197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800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800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800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800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198" t="str">
        <f>IF(C986&lt;0,"NO PAGAR","COBRAR")</f>
        <v>COBRAR</v>
      </c>
      <c r="C987" s="19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8" t="str">
        <f>IF(Y986&lt;0,"NO PAGAR","COBRAR")</f>
        <v>COBRAR</v>
      </c>
      <c r="Y987" s="19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ht="15" customHeight="1" x14ac:dyDescent="0.4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 x14ac:dyDescent="0.4">
      <c r="H1022" s="76"/>
      <c r="I1022" s="76"/>
      <c r="J1022" s="76"/>
      <c r="V1022" s="17"/>
      <c r="AA1022" s="196"/>
      <c r="AB1022" s="196"/>
      <c r="AC1022" s="196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800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800</v>
      </c>
      <c r="AA1026" s="197" t="s">
        <v>20</v>
      </c>
      <c r="AB1026" s="197"/>
      <c r="AC1026" s="197"/>
      <c r="AD1026" s="197"/>
    </row>
    <row r="1027" spans="2:41" x14ac:dyDescent="0.25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800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800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800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800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9" t="str">
        <f>IF(Y1031&lt;0,"NO PAGAR","COBRAR'")</f>
        <v>COBRAR'</v>
      </c>
      <c r="Y1032" s="19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199" t="str">
        <f>IF(C1031&lt;0,"NO PAGAR","COBRAR'")</f>
        <v>COBRAR'</v>
      </c>
      <c r="C1033" s="19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7"/>
  <sheetViews>
    <sheetView topLeftCell="A687" zoomScale="82" zoomScaleNormal="82" workbookViewId="0">
      <selection activeCell="I704" sqref="I704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95" t="s">
        <v>29</v>
      </c>
      <c r="AD96" s="195"/>
      <c r="AE96" s="195"/>
    </row>
    <row r="97" spans="2:41" x14ac:dyDescent="0.25">
      <c r="H97" s="196" t="s">
        <v>28</v>
      </c>
      <c r="I97" s="196"/>
      <c r="J97" s="196"/>
      <c r="V97" s="17"/>
      <c r="AC97" s="195"/>
      <c r="AD97" s="195"/>
      <c r="AE97" s="195"/>
    </row>
    <row r="98" spans="2:41" x14ac:dyDescent="0.25">
      <c r="H98" s="196"/>
      <c r="I98" s="196"/>
      <c r="J98" s="196"/>
      <c r="V98" s="17"/>
      <c r="AC98" s="195"/>
      <c r="AD98" s="195"/>
      <c r="AE98" s="195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 x14ac:dyDescent="0.25">
      <c r="H129" s="196"/>
      <c r="I129" s="196"/>
      <c r="J129" s="196"/>
      <c r="V129" s="17"/>
      <c r="AA129" s="196"/>
      <c r="AB129" s="196"/>
      <c r="AC129" s="196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95" t="s">
        <v>29</v>
      </c>
      <c r="AD167" s="195"/>
      <c r="AE167" s="195"/>
    </row>
    <row r="168" spans="2:41" x14ac:dyDescent="0.25">
      <c r="H168" s="196" t="s">
        <v>28</v>
      </c>
      <c r="I168" s="196"/>
      <c r="J168" s="196"/>
      <c r="V168" s="17"/>
      <c r="AC168" s="195"/>
      <c r="AD168" s="195"/>
      <c r="AE168" s="195"/>
    </row>
    <row r="169" spans="2:41" x14ac:dyDescent="0.25">
      <c r="H169" s="196"/>
      <c r="I169" s="196"/>
      <c r="J169" s="196"/>
      <c r="V169" s="17"/>
      <c r="AC169" s="195"/>
      <c r="AD169" s="195"/>
      <c r="AE169" s="195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 x14ac:dyDescent="0.25">
      <c r="H214" s="196"/>
      <c r="I214" s="196"/>
      <c r="J214" s="196"/>
      <c r="V214" s="17"/>
      <c r="AA214" s="196"/>
      <c r="AB214" s="196"/>
      <c r="AC214" s="196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95" t="s">
        <v>29</v>
      </c>
      <c r="AD259" s="195"/>
      <c r="AE259" s="195"/>
    </row>
    <row r="260" spans="2:41" x14ac:dyDescent="0.25">
      <c r="H260" s="196" t="s">
        <v>28</v>
      </c>
      <c r="I260" s="196"/>
      <c r="J260" s="196"/>
      <c r="V260" s="17"/>
      <c r="AC260" s="195"/>
      <c r="AD260" s="195"/>
      <c r="AE260" s="195"/>
    </row>
    <row r="261" spans="2:41" x14ac:dyDescent="0.25">
      <c r="H261" s="196"/>
      <c r="I261" s="196"/>
      <c r="J261" s="196"/>
      <c r="V261" s="17"/>
      <c r="AC261" s="195"/>
      <c r="AD261" s="195"/>
      <c r="AE261" s="195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 x14ac:dyDescent="0.25">
      <c r="H306" s="196"/>
      <c r="I306" s="196"/>
      <c r="J306" s="196"/>
      <c r="V306" s="17"/>
      <c r="AA306" s="196"/>
      <c r="AB306" s="196"/>
      <c r="AC306" s="196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96" t="s">
        <v>28</v>
      </c>
      <c r="I345" s="196"/>
      <c r="J345" s="196"/>
      <c r="V345" s="17"/>
    </row>
    <row r="346" spans="2:41" x14ac:dyDescent="0.25">
      <c r="H346" s="196"/>
      <c r="I346" s="196"/>
      <c r="J346" s="196"/>
      <c r="V346" s="17"/>
    </row>
    <row r="347" spans="2:41" x14ac:dyDescent="0.25">
      <c r="V347" s="17"/>
      <c r="X347" s="209" t="s">
        <v>64</v>
      </c>
      <c r="AB347" s="203" t="s">
        <v>29</v>
      </c>
      <c r="AC347" s="203"/>
      <c r="AD347" s="203"/>
    </row>
    <row r="348" spans="2:41" x14ac:dyDescent="0.25">
      <c r="V348" s="17"/>
      <c r="X348" s="209"/>
      <c r="AB348" s="203"/>
      <c r="AC348" s="203"/>
      <c r="AD348" s="203"/>
    </row>
    <row r="349" spans="2:41" ht="23.25" x14ac:dyDescent="0.35">
      <c r="B349" s="22" t="s">
        <v>64</v>
      </c>
      <c r="V349" s="17"/>
      <c r="X349" s="209"/>
      <c r="AB349" s="203"/>
      <c r="AC349" s="203"/>
      <c r="AD349" s="203"/>
    </row>
    <row r="350" spans="2:41" ht="23.25" x14ac:dyDescent="0.3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 x14ac:dyDescent="0.25">
      <c r="H385" s="196"/>
      <c r="I385" s="196"/>
      <c r="J385" s="196"/>
      <c r="V385" s="17"/>
      <c r="AA385" s="196"/>
      <c r="AB385" s="196"/>
      <c r="AC385" s="196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 x14ac:dyDescent="0.35">
      <c r="H420" s="196"/>
      <c r="I420" s="196"/>
      <c r="J420" s="196"/>
      <c r="V420" s="17"/>
      <c r="AC420" s="24"/>
      <c r="AD420" s="24"/>
      <c r="AE420" s="24"/>
    </row>
    <row r="421" spans="2:41" ht="23.25" x14ac:dyDescent="0.35">
      <c r="V421" s="17"/>
      <c r="AB421" s="195" t="s">
        <v>29</v>
      </c>
      <c r="AC421" s="195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 x14ac:dyDescent="0.25">
      <c r="H460" s="196"/>
      <c r="I460" s="196"/>
      <c r="J460" s="196"/>
      <c r="V460" s="17"/>
      <c r="AA460" s="196"/>
      <c r="AB460" s="196"/>
      <c r="AC460" s="196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95" t="s">
        <v>29</v>
      </c>
      <c r="AD491" s="195"/>
      <c r="AE491" s="195"/>
    </row>
    <row r="492" spans="2:42" x14ac:dyDescent="0.25">
      <c r="H492" s="196" t="s">
        <v>28</v>
      </c>
      <c r="I492" s="196"/>
      <c r="J492" s="196"/>
      <c r="V492" s="17"/>
      <c r="AC492" s="195"/>
      <c r="AD492" s="195"/>
      <c r="AE492" s="195"/>
    </row>
    <row r="493" spans="2:42" x14ac:dyDescent="0.25">
      <c r="H493" s="196"/>
      <c r="I493" s="196"/>
      <c r="J493" s="196"/>
      <c r="V493" s="17"/>
      <c r="AC493" s="195"/>
      <c r="AD493" s="195"/>
      <c r="AE493" s="195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 x14ac:dyDescent="0.25">
      <c r="H534" s="196"/>
      <c r="I534" s="196"/>
      <c r="J534" s="196"/>
      <c r="V534" s="17"/>
      <c r="AA534" s="196"/>
      <c r="AB534" s="196"/>
      <c r="AC534" s="196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195" t="s">
        <v>29</v>
      </c>
      <c r="AD565" s="195"/>
      <c r="AE565" s="195"/>
    </row>
    <row r="566" spans="2:41" x14ac:dyDescent="0.25">
      <c r="H566" s="196" t="s">
        <v>28</v>
      </c>
      <c r="I566" s="196"/>
      <c r="J566" s="196"/>
      <c r="V566" s="17"/>
      <c r="AC566" s="195"/>
      <c r="AD566" s="195"/>
      <c r="AE566" s="195"/>
    </row>
    <row r="567" spans="2:41" x14ac:dyDescent="0.25">
      <c r="H567" s="196"/>
      <c r="I567" s="196"/>
      <c r="J567" s="196"/>
      <c r="V567" s="17"/>
      <c r="AC567" s="195"/>
      <c r="AD567" s="195"/>
      <c r="AE567" s="195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 x14ac:dyDescent="0.25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 x14ac:dyDescent="0.25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 x14ac:dyDescent="0.25">
      <c r="H612" s="196"/>
      <c r="I612" s="196"/>
      <c r="J612" s="196"/>
      <c r="V612" s="17"/>
      <c r="AA612" s="196"/>
      <c r="AB612" s="196"/>
      <c r="AC612" s="196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 x14ac:dyDescent="0.3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 x14ac:dyDescent="0.35">
      <c r="H655" s="196"/>
      <c r="I655" s="196"/>
      <c r="J655" s="196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198" t="str">
        <f>IF(C662&lt;0,"NO PAGAR","COBRAR")</f>
        <v>NO PAGAR</v>
      </c>
      <c r="C663" s="198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COBRAR</v>
      </c>
      <c r="Y663" s="19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 x14ac:dyDescent="0.25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 x14ac:dyDescent="0.25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 x14ac:dyDescent="0.25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 x14ac:dyDescent="0.25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 x14ac:dyDescent="0.25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 x14ac:dyDescent="0.25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8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 x14ac:dyDescent="0.25">
      <c r="H698" s="196"/>
      <c r="I698" s="196"/>
      <c r="J698" s="196"/>
      <c r="V698" s="17"/>
      <c r="AA698" s="196"/>
      <c r="AB698" s="196"/>
      <c r="AC698" s="196"/>
    </row>
    <row r="699" spans="1:43" x14ac:dyDescent="0.25">
      <c r="V699" s="17"/>
    </row>
    <row r="700" spans="1:43" x14ac:dyDescent="0.25">
      <c r="V700" s="17"/>
    </row>
    <row r="701" spans="1:43" ht="23.25" x14ac:dyDescent="0.35">
      <c r="B701" s="24" t="s">
        <v>69</v>
      </c>
      <c r="V701" s="17"/>
      <c r="X701" s="22" t="s">
        <v>69</v>
      </c>
    </row>
    <row r="702" spans="1:43" ht="23.25" x14ac:dyDescent="0.35">
      <c r="B702" s="23" t="s">
        <v>32</v>
      </c>
      <c r="C702" s="20">
        <f>IF(X657="PAGADO",0,Y662)</f>
        <v>0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IF(B1502="PAGADO",0,C707)</f>
        <v>150</v>
      </c>
      <c r="AA702" s="197" t="s">
        <v>20</v>
      </c>
      <c r="AB702" s="197"/>
      <c r="AC702" s="197"/>
      <c r="AD702" s="197"/>
    </row>
    <row r="703" spans="1:43" x14ac:dyDescent="0.25">
      <c r="B703" s="1" t="s">
        <v>0</v>
      </c>
      <c r="C703" s="19">
        <f>H718</f>
        <v>150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 x14ac:dyDescent="0.25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" t="s">
        <v>24</v>
      </c>
      <c r="C705" s="19">
        <f>IF(C702&gt;0,C702+C703,C703)</f>
        <v>150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150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" t="s">
        <v>9</v>
      </c>
      <c r="C706" s="20">
        <f>C730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6" t="s">
        <v>26</v>
      </c>
      <c r="C707" s="21">
        <f>C705-C706</f>
        <v>150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150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 x14ac:dyDescent="0.3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tr">
        <f>IF(Y707&lt;0,"NO PAGAR","COBRAR'")</f>
        <v>COBRAR'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 x14ac:dyDescent="0.35">
      <c r="B709" s="199" t="str">
        <f>IF(C707&lt;0,"NO PAGAR","COBRAR'")</f>
        <v>COBRAR'</v>
      </c>
      <c r="C709" s="19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16</v>
      </c>
      <c r="C718" s="10"/>
      <c r="E718" s="192" t="s">
        <v>7</v>
      </c>
      <c r="F718" s="193"/>
      <c r="G718" s="194"/>
      <c r="H718" s="5">
        <f>SUM(H704:H717)</f>
        <v>150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 x14ac:dyDescent="0.25">
      <c r="B719" s="11" t="s">
        <v>17</v>
      </c>
      <c r="C719" s="10"/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 x14ac:dyDescent="0.25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 x14ac:dyDescent="0.25">
      <c r="B721" s="12"/>
      <c r="C721" s="10"/>
      <c r="V721" s="17"/>
      <c r="X721" s="12"/>
      <c r="Y721" s="10"/>
    </row>
    <row r="722" spans="2:27" x14ac:dyDescent="0.25">
      <c r="B722" s="12"/>
      <c r="C722" s="10"/>
      <c r="V722" s="17"/>
      <c r="X722" s="12"/>
      <c r="Y722" s="10"/>
    </row>
    <row r="723" spans="2:27" x14ac:dyDescent="0.25">
      <c r="B723" s="12"/>
      <c r="C723" s="10"/>
      <c r="E723" s="14"/>
      <c r="V723" s="17"/>
      <c r="X723" s="12"/>
      <c r="Y723" s="10"/>
      <c r="AA723" s="14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2"/>
      <c r="C725" s="10"/>
      <c r="V725" s="17"/>
      <c r="X725" s="12"/>
      <c r="Y725" s="10"/>
    </row>
    <row r="726" spans="2:27" x14ac:dyDescent="0.25">
      <c r="B726" s="12"/>
      <c r="C726" s="10"/>
      <c r="V726" s="17"/>
      <c r="X726" s="12"/>
      <c r="Y726" s="10"/>
    </row>
    <row r="727" spans="2:27" x14ac:dyDescent="0.25">
      <c r="B727" s="12"/>
      <c r="C727" s="10"/>
      <c r="V727" s="17"/>
      <c r="X727" s="12"/>
      <c r="Y727" s="10"/>
    </row>
    <row r="728" spans="2:27" x14ac:dyDescent="0.25">
      <c r="B728" s="12"/>
      <c r="C728" s="10"/>
      <c r="V728" s="17"/>
      <c r="X728" s="12"/>
      <c r="Y728" s="10"/>
    </row>
    <row r="729" spans="2:27" x14ac:dyDescent="0.25">
      <c r="B729" s="11"/>
      <c r="C729" s="10"/>
      <c r="V729" s="17"/>
      <c r="X729" s="11"/>
      <c r="Y729" s="10"/>
    </row>
    <row r="730" spans="2:27" x14ac:dyDescent="0.25">
      <c r="B730" s="15" t="s">
        <v>18</v>
      </c>
      <c r="C730" s="16">
        <f>SUM(C711:C729)</f>
        <v>0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 x14ac:dyDescent="0.25">
      <c r="E731" s="1" t="s">
        <v>19</v>
      </c>
      <c r="V731" s="17"/>
      <c r="AA731" s="1" t="s">
        <v>19</v>
      </c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</row>
    <row r="740" spans="2:41" x14ac:dyDescent="0.25">
      <c r="V740" s="17"/>
    </row>
    <row r="741" spans="2:41" x14ac:dyDescent="0.25">
      <c r="V741" s="17"/>
    </row>
    <row r="742" spans="2:41" x14ac:dyDescent="0.25">
      <c r="V742" s="17"/>
    </row>
    <row r="743" spans="2:41" x14ac:dyDescent="0.25">
      <c r="V743" s="17"/>
    </row>
    <row r="744" spans="2:41" x14ac:dyDescent="0.25">
      <c r="V744" s="17"/>
      <c r="AC744" s="195" t="s">
        <v>29</v>
      </c>
      <c r="AD744" s="195"/>
      <c r="AE744" s="195"/>
    </row>
    <row r="745" spans="2:41" x14ac:dyDescent="0.25">
      <c r="H745" s="196" t="s">
        <v>28</v>
      </c>
      <c r="I745" s="196"/>
      <c r="J745" s="196"/>
      <c r="V745" s="17"/>
      <c r="AC745" s="195"/>
      <c r="AD745" s="195"/>
      <c r="AE745" s="195"/>
    </row>
    <row r="746" spans="2:41" x14ac:dyDescent="0.25">
      <c r="H746" s="196"/>
      <c r="I746" s="196"/>
      <c r="J746" s="196"/>
      <c r="V746" s="17"/>
      <c r="AC746" s="195"/>
      <c r="AD746" s="195"/>
      <c r="AE746" s="195"/>
    </row>
    <row r="747" spans="2:41" x14ac:dyDescent="0.25">
      <c r="V747" s="17"/>
    </row>
    <row r="748" spans="2:41" x14ac:dyDescent="0.25">
      <c r="V748" s="17"/>
    </row>
    <row r="749" spans="2:41" ht="23.25" x14ac:dyDescent="0.35">
      <c r="B749" s="22" t="s">
        <v>70</v>
      </c>
      <c r="V749" s="17"/>
      <c r="X749" s="22" t="s">
        <v>70</v>
      </c>
    </row>
    <row r="750" spans="2:41" ht="23.25" x14ac:dyDescent="0.35">
      <c r="B750" s="23" t="s">
        <v>32</v>
      </c>
      <c r="C750" s="20">
        <f>IF(X702="PAGADO",0,Y707)</f>
        <v>150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150</v>
      </c>
      <c r="AA750" s="197" t="s">
        <v>20</v>
      </c>
      <c r="AB750" s="197"/>
      <c r="AC750" s="197"/>
      <c r="AD750" s="197"/>
    </row>
    <row r="751" spans="2:41" x14ac:dyDescent="0.25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 x14ac:dyDescent="0.25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" t="s">
        <v>24</v>
      </c>
      <c r="C753" s="19">
        <f>IF(C750&gt;0,C750+C751,C751)</f>
        <v>150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150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6" t="s">
        <v>25</v>
      </c>
      <c r="C755" s="21">
        <f>C753-C754</f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150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 x14ac:dyDescent="0.4">
      <c r="B756" s="198" t="str">
        <f>IF(C755&lt;0,"NO PAGAR","COBRAR")</f>
        <v>COBRAR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8" t="str">
        <f>IF(Y755&lt;0,"NO PAGAR","COBRAR")</f>
        <v>COBRAR</v>
      </c>
      <c r="Y756" s="19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9" t="str">
        <f>IF(C791&lt;0,"SALDO A FAVOR","SALDO ADELANTAD0'")</f>
        <v>SALDO ADELANTAD0'</v>
      </c>
      <c r="C758" s="10" t="b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 x14ac:dyDescent="0.25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 x14ac:dyDescent="0.25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 x14ac:dyDescent="0.25">
      <c r="B769" s="12"/>
      <c r="C769" s="10"/>
      <c r="V769" s="17"/>
      <c r="X769" s="12"/>
      <c r="Y769" s="10"/>
    </row>
    <row r="770" spans="2:27" x14ac:dyDescent="0.25">
      <c r="B770" s="12"/>
      <c r="C770" s="10"/>
      <c r="V770" s="17"/>
      <c r="X770" s="12"/>
      <c r="Y770" s="10"/>
    </row>
    <row r="771" spans="2:27" x14ac:dyDescent="0.25">
      <c r="B771" s="12"/>
      <c r="C771" s="10"/>
      <c r="E771" s="14"/>
      <c r="V771" s="17"/>
      <c r="X771" s="12"/>
      <c r="Y771" s="10"/>
      <c r="AA771" s="14"/>
    </row>
    <row r="772" spans="2:27" x14ac:dyDescent="0.25">
      <c r="B772" s="12"/>
      <c r="C772" s="10"/>
      <c r="V772" s="17"/>
      <c r="X772" s="12"/>
      <c r="Y772" s="10"/>
    </row>
    <row r="773" spans="2:27" x14ac:dyDescent="0.25">
      <c r="B773" s="12"/>
      <c r="C773" s="10"/>
      <c r="V773" s="17"/>
      <c r="X773" s="12"/>
      <c r="Y773" s="10"/>
    </row>
    <row r="774" spans="2:27" x14ac:dyDescent="0.25">
      <c r="B774" s="12"/>
      <c r="C774" s="10"/>
      <c r="V774" s="17"/>
      <c r="X774" s="12"/>
      <c r="Y774" s="10"/>
    </row>
    <row r="775" spans="2:27" x14ac:dyDescent="0.25">
      <c r="B775" s="12"/>
      <c r="C775" s="10"/>
      <c r="V775" s="17"/>
      <c r="X775" s="12"/>
      <c r="Y775" s="10"/>
    </row>
    <row r="776" spans="2:27" x14ac:dyDescent="0.25">
      <c r="B776" s="11"/>
      <c r="C776" s="10"/>
      <c r="V776" s="17"/>
      <c r="X776" s="11"/>
      <c r="Y776" s="10"/>
    </row>
    <row r="777" spans="2:27" x14ac:dyDescent="0.25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 x14ac:dyDescent="0.25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 x14ac:dyDescent="0.25">
      <c r="E779" s="1" t="s">
        <v>19</v>
      </c>
      <c r="V779" s="17"/>
      <c r="AA779" s="1" t="s">
        <v>19</v>
      </c>
    </row>
    <row r="780" spans="2:27" x14ac:dyDescent="0.25">
      <c r="V780" s="17"/>
    </row>
    <row r="781" spans="2:27" x14ac:dyDescent="0.25">
      <c r="V781" s="17"/>
    </row>
    <row r="782" spans="2:27" x14ac:dyDescent="0.25">
      <c r="V782" s="17"/>
    </row>
    <row r="783" spans="2:27" x14ac:dyDescent="0.25">
      <c r="V783" s="17"/>
    </row>
    <row r="784" spans="2:27" x14ac:dyDescent="0.25">
      <c r="V784" s="17"/>
    </row>
    <row r="785" spans="1:43" x14ac:dyDescent="0.25">
      <c r="V785" s="17"/>
    </row>
    <row r="786" spans="1:43" x14ac:dyDescent="0.2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 x14ac:dyDescent="0.2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 x14ac:dyDescent="0.2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 x14ac:dyDescent="0.25">
      <c r="V789" s="17"/>
    </row>
    <row r="790" spans="1:43" x14ac:dyDescent="0.25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 x14ac:dyDescent="0.25">
      <c r="H791" s="196"/>
      <c r="I791" s="196"/>
      <c r="J791" s="196"/>
      <c r="V791" s="17"/>
      <c r="AA791" s="196"/>
      <c r="AB791" s="196"/>
      <c r="AC791" s="196"/>
    </row>
    <row r="792" spans="1:43" x14ac:dyDescent="0.25">
      <c r="V792" s="17"/>
    </row>
    <row r="793" spans="1:43" x14ac:dyDescent="0.25">
      <c r="V793" s="17"/>
    </row>
    <row r="794" spans="1:43" ht="23.25" x14ac:dyDescent="0.35">
      <c r="B794" s="24" t="s">
        <v>70</v>
      </c>
      <c r="V794" s="17"/>
      <c r="X794" s="22" t="s">
        <v>70</v>
      </c>
    </row>
    <row r="795" spans="1:43" ht="23.25" x14ac:dyDescent="0.35">
      <c r="B795" s="23" t="s">
        <v>32</v>
      </c>
      <c r="C795" s="20">
        <f>IF(X750="PAGADO",0,C755)</f>
        <v>150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150</v>
      </c>
      <c r="AA795" s="197" t="s">
        <v>20</v>
      </c>
      <c r="AB795" s="197"/>
      <c r="AC795" s="197"/>
      <c r="AD795" s="197"/>
    </row>
    <row r="796" spans="1:43" x14ac:dyDescent="0.25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 x14ac:dyDescent="0.25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x14ac:dyDescent="0.25">
      <c r="B798" s="1" t="s">
        <v>24</v>
      </c>
      <c r="C798" s="19">
        <f>IF(C795&gt;0,C795+C796,C796)</f>
        <v>150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150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x14ac:dyDescent="0.25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x14ac:dyDescent="0.25">
      <c r="B800" s="6" t="s">
        <v>26</v>
      </c>
      <c r="C800" s="21">
        <f>C798-C799</f>
        <v>150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150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 x14ac:dyDescent="0.3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9" t="str">
        <f>IF(Y800&lt;0,"NO PAGAR","COBRAR'")</f>
        <v>COBRAR'</v>
      </c>
      <c r="Y801" s="19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 x14ac:dyDescent="0.35">
      <c r="B802" s="199" t="str">
        <f>IF(C800&lt;0,"NO PAGAR","COBRAR'")</f>
        <v>COBRAR'</v>
      </c>
      <c r="C802" s="19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 x14ac:dyDescent="0.25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 x14ac:dyDescent="0.25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2"/>
      <c r="C815" s="10"/>
      <c r="V815" s="17"/>
      <c r="X815" s="12"/>
      <c r="Y815" s="10"/>
    </row>
    <row r="816" spans="2:41" x14ac:dyDescent="0.25">
      <c r="B816" s="12"/>
      <c r="C816" s="10"/>
      <c r="E816" s="14"/>
      <c r="V816" s="17"/>
      <c r="X816" s="12"/>
      <c r="Y816" s="10"/>
      <c r="AA816" s="14"/>
    </row>
    <row r="817" spans="2:27" x14ac:dyDescent="0.25">
      <c r="B817" s="12"/>
      <c r="C817" s="10"/>
      <c r="V817" s="17"/>
      <c r="X817" s="12"/>
      <c r="Y817" s="10"/>
    </row>
    <row r="818" spans="2:27" x14ac:dyDescent="0.25">
      <c r="B818" s="12"/>
      <c r="C818" s="10"/>
      <c r="V818" s="17"/>
      <c r="X818" s="12"/>
      <c r="Y818" s="10"/>
    </row>
    <row r="819" spans="2:27" x14ac:dyDescent="0.25">
      <c r="B819" s="12"/>
      <c r="C819" s="10"/>
      <c r="V819" s="17"/>
      <c r="X819" s="12"/>
      <c r="Y819" s="10"/>
    </row>
    <row r="820" spans="2:27" x14ac:dyDescent="0.25">
      <c r="B820" s="12"/>
      <c r="C820" s="10"/>
      <c r="V820" s="17"/>
      <c r="X820" s="12"/>
      <c r="Y820" s="10"/>
    </row>
    <row r="821" spans="2:27" x14ac:dyDescent="0.25">
      <c r="B821" s="12"/>
      <c r="C821" s="10"/>
      <c r="V821" s="17"/>
      <c r="X821" s="12"/>
      <c r="Y821" s="10"/>
    </row>
    <row r="822" spans="2:27" x14ac:dyDescent="0.25">
      <c r="B822" s="11"/>
      <c r="C822" s="10"/>
      <c r="V822" s="17"/>
      <c r="X822" s="11"/>
      <c r="Y822" s="10"/>
    </row>
    <row r="823" spans="2:27" x14ac:dyDescent="0.25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 x14ac:dyDescent="0.25">
      <c r="E824" s="1" t="s">
        <v>19</v>
      </c>
      <c r="V824" s="17"/>
      <c r="AA824" s="1" t="s">
        <v>19</v>
      </c>
    </row>
    <row r="825" spans="2:27" x14ac:dyDescent="0.25">
      <c r="V825" s="17"/>
    </row>
    <row r="826" spans="2:27" x14ac:dyDescent="0.25">
      <c r="V826" s="17"/>
    </row>
    <row r="827" spans="2:27" x14ac:dyDescent="0.25">
      <c r="V827" s="17"/>
    </row>
    <row r="828" spans="2:27" x14ac:dyDescent="0.25">
      <c r="V828" s="17"/>
    </row>
    <row r="829" spans="2:27" x14ac:dyDescent="0.25">
      <c r="V829" s="17"/>
    </row>
    <row r="830" spans="2:27" x14ac:dyDescent="0.25">
      <c r="V830" s="17"/>
    </row>
    <row r="831" spans="2:27" x14ac:dyDescent="0.25">
      <c r="V831" s="17"/>
    </row>
    <row r="832" spans="2:27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  <c r="AC838" s="195" t="s">
        <v>29</v>
      </c>
      <c r="AD838" s="195"/>
      <c r="AE838" s="195"/>
    </row>
    <row r="839" spans="2:41" x14ac:dyDescent="0.25">
      <c r="H839" s="196" t="s">
        <v>28</v>
      </c>
      <c r="I839" s="196"/>
      <c r="J839" s="196"/>
      <c r="V839" s="17"/>
      <c r="AC839" s="195"/>
      <c r="AD839" s="195"/>
      <c r="AE839" s="195"/>
    </row>
    <row r="840" spans="2:41" x14ac:dyDescent="0.25">
      <c r="H840" s="196"/>
      <c r="I840" s="196"/>
      <c r="J840" s="196"/>
      <c r="V840" s="17"/>
      <c r="AC840" s="195"/>
      <c r="AD840" s="195"/>
      <c r="AE840" s="195"/>
    </row>
    <row r="841" spans="2:41" x14ac:dyDescent="0.25">
      <c r="V841" s="17"/>
    </row>
    <row r="842" spans="2:41" x14ac:dyDescent="0.25">
      <c r="V842" s="17"/>
    </row>
    <row r="843" spans="2:41" ht="23.25" x14ac:dyDescent="0.35">
      <c r="B843" s="22" t="s">
        <v>71</v>
      </c>
      <c r="V843" s="17"/>
      <c r="X843" s="22" t="s">
        <v>71</v>
      </c>
    </row>
    <row r="844" spans="2:41" ht="23.25" x14ac:dyDescent="0.35">
      <c r="B844" s="23" t="s">
        <v>32</v>
      </c>
      <c r="C844" s="20">
        <f>IF(X795="PAGADO",0,Y800)</f>
        <v>150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150</v>
      </c>
      <c r="AA844" s="197" t="s">
        <v>20</v>
      </c>
      <c r="AB844" s="197"/>
      <c r="AC844" s="197"/>
      <c r="AD844" s="197"/>
    </row>
    <row r="845" spans="2:41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" t="s">
        <v>24</v>
      </c>
      <c r="C847" s="19">
        <f>IF(C844&gt;0,C844+C845,C845)</f>
        <v>150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150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25</v>
      </c>
      <c r="C849" s="21">
        <f>C847-C848</f>
        <v>150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150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 x14ac:dyDescent="0.4">
      <c r="B850" s="198" t="str">
        <f>IF(C849&lt;0,"NO PAGAR","COBRAR")</f>
        <v>COBRAR</v>
      </c>
      <c r="C850" s="19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8" t="str">
        <f>IF(Y849&lt;0,"NO PAGAR","COBRAR")</f>
        <v>COBRAR</v>
      </c>
      <c r="Y850" s="19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1:43" x14ac:dyDescent="0.25">
      <c r="B865" s="12"/>
      <c r="C865" s="10"/>
      <c r="E865" s="14"/>
      <c r="V865" s="17"/>
      <c r="X865" s="12"/>
      <c r="Y865" s="10"/>
      <c r="AA865" s="14"/>
    </row>
    <row r="866" spans="1:43" x14ac:dyDescent="0.25">
      <c r="B866" s="12"/>
      <c r="C866" s="10"/>
      <c r="V866" s="17"/>
      <c r="X866" s="12"/>
      <c r="Y866" s="10"/>
    </row>
    <row r="867" spans="1:43" x14ac:dyDescent="0.25">
      <c r="B867" s="12"/>
      <c r="C867" s="10"/>
      <c r="V867" s="17"/>
      <c r="X867" s="12"/>
      <c r="Y867" s="10"/>
    </row>
    <row r="868" spans="1:43" x14ac:dyDescent="0.25">
      <c r="B868" s="12"/>
      <c r="C868" s="10"/>
      <c r="V868" s="17"/>
      <c r="X868" s="12"/>
      <c r="Y868" s="10"/>
    </row>
    <row r="869" spans="1:43" x14ac:dyDescent="0.25">
      <c r="B869" s="12"/>
      <c r="C869" s="10"/>
      <c r="V869" s="17"/>
      <c r="X869" s="12"/>
      <c r="Y869" s="10"/>
    </row>
    <row r="870" spans="1:43" x14ac:dyDescent="0.25">
      <c r="B870" s="11"/>
      <c r="C870" s="10"/>
      <c r="V870" s="17"/>
      <c r="X870" s="11"/>
      <c r="Y870" s="10"/>
    </row>
    <row r="871" spans="1:43" x14ac:dyDescent="0.25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 x14ac:dyDescent="0.25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 x14ac:dyDescent="0.25">
      <c r="E873" s="1" t="s">
        <v>19</v>
      </c>
      <c r="V873" s="17"/>
      <c r="AA873" s="1" t="s">
        <v>19</v>
      </c>
    </row>
    <row r="874" spans="1:43" x14ac:dyDescent="0.25">
      <c r="V874" s="17"/>
    </row>
    <row r="875" spans="1:43" x14ac:dyDescent="0.25">
      <c r="V875" s="17"/>
    </row>
    <row r="876" spans="1:43" x14ac:dyDescent="0.25">
      <c r="V876" s="17"/>
    </row>
    <row r="877" spans="1:43" x14ac:dyDescent="0.25">
      <c r="V877" s="17"/>
    </row>
    <row r="878" spans="1:43" x14ac:dyDescent="0.25">
      <c r="V878" s="17"/>
    </row>
    <row r="879" spans="1:43" x14ac:dyDescent="0.25">
      <c r="V879" s="17"/>
    </row>
    <row r="880" spans="1:43" x14ac:dyDescent="0.2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 x14ac:dyDescent="0.2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 x14ac:dyDescent="0.2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 x14ac:dyDescent="0.25">
      <c r="V883" s="17"/>
    </row>
    <row r="884" spans="1:43" x14ac:dyDescent="0.25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 x14ac:dyDescent="0.25">
      <c r="H885" s="196"/>
      <c r="I885" s="196"/>
      <c r="J885" s="196"/>
      <c r="V885" s="17"/>
      <c r="AA885" s="196"/>
      <c r="AB885" s="196"/>
      <c r="AC885" s="196"/>
    </row>
    <row r="886" spans="1:43" x14ac:dyDescent="0.25">
      <c r="V886" s="17"/>
    </row>
    <row r="887" spans="1:43" x14ac:dyDescent="0.25">
      <c r="V887" s="17"/>
    </row>
    <row r="888" spans="1:43" ht="23.25" x14ac:dyDescent="0.35">
      <c r="B888" s="24" t="s">
        <v>73</v>
      </c>
      <c r="V888" s="17"/>
      <c r="X888" s="22" t="s">
        <v>71</v>
      </c>
    </row>
    <row r="889" spans="1:43" ht="23.25" x14ac:dyDescent="0.35">
      <c r="B889" s="23" t="s">
        <v>32</v>
      </c>
      <c r="C889" s="20">
        <f>IF(X844="PAGADO",0,C849)</f>
        <v>150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150</v>
      </c>
      <c r="AA889" s="197" t="s">
        <v>20</v>
      </c>
      <c r="AB889" s="197"/>
      <c r="AC889" s="197"/>
      <c r="AD889" s="197"/>
    </row>
    <row r="890" spans="1:43" x14ac:dyDescent="0.25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 x14ac:dyDescent="0.25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 x14ac:dyDescent="0.25">
      <c r="B892" s="1" t="s">
        <v>24</v>
      </c>
      <c r="C892" s="19">
        <f>IF(C889&gt;0,C889+C890,C890)</f>
        <v>150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150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 x14ac:dyDescent="0.25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 x14ac:dyDescent="0.25">
      <c r="B894" s="6" t="s">
        <v>26</v>
      </c>
      <c r="C894" s="21">
        <f>C892-C893</f>
        <v>150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150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 x14ac:dyDescent="0.3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9" t="str">
        <f>IF(Y894&lt;0,"NO PAGAR","COBRAR'")</f>
        <v>COBRAR'</v>
      </c>
      <c r="Y895" s="19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 x14ac:dyDescent="0.35">
      <c r="B896" s="199" t="str">
        <f>IF(C894&lt;0,"NO PAGAR","COBRAR'")</f>
        <v>COBRAR'</v>
      </c>
      <c r="C896" s="19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1"/>
      <c r="C916" s="10"/>
      <c r="V916" s="17"/>
      <c r="X916" s="11"/>
      <c r="Y916" s="10"/>
    </row>
    <row r="917" spans="2:27" x14ac:dyDescent="0.25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 x14ac:dyDescent="0.25">
      <c r="E918" s="1" t="s">
        <v>19</v>
      </c>
      <c r="V918" s="17"/>
      <c r="AA918" s="1" t="s">
        <v>19</v>
      </c>
    </row>
    <row r="919" spans="2:27" x14ac:dyDescent="0.25">
      <c r="V919" s="17"/>
    </row>
    <row r="920" spans="2:27" x14ac:dyDescent="0.25">
      <c r="V920" s="17"/>
    </row>
    <row r="921" spans="2:27" x14ac:dyDescent="0.25">
      <c r="V921" s="17"/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  <c r="AC931" s="195" t="s">
        <v>29</v>
      </c>
      <c r="AD931" s="195"/>
      <c r="AE931" s="195"/>
    </row>
    <row r="932" spans="2:41" x14ac:dyDescent="0.25">
      <c r="H932" s="196" t="s">
        <v>28</v>
      </c>
      <c r="I932" s="196"/>
      <c r="J932" s="196"/>
      <c r="V932" s="17"/>
      <c r="AC932" s="195"/>
      <c r="AD932" s="195"/>
      <c r="AE932" s="195"/>
    </row>
    <row r="933" spans="2:41" x14ac:dyDescent="0.25">
      <c r="H933" s="196"/>
      <c r="I933" s="196"/>
      <c r="J933" s="196"/>
      <c r="V933" s="17"/>
      <c r="AC933" s="195"/>
      <c r="AD933" s="195"/>
      <c r="AE933" s="195"/>
    </row>
    <row r="934" spans="2:41" x14ac:dyDescent="0.25">
      <c r="V934" s="17"/>
    </row>
    <row r="935" spans="2:41" x14ac:dyDescent="0.25">
      <c r="V935" s="17"/>
    </row>
    <row r="936" spans="2:41" ht="23.25" x14ac:dyDescent="0.35">
      <c r="B936" s="22" t="s">
        <v>72</v>
      </c>
      <c r="V936" s="17"/>
      <c r="X936" s="22" t="s">
        <v>74</v>
      </c>
    </row>
    <row r="937" spans="2:41" ht="23.25" x14ac:dyDescent="0.35">
      <c r="B937" s="23" t="s">
        <v>32</v>
      </c>
      <c r="C937" s="20">
        <f>IF(X889="PAGADO",0,Y894)</f>
        <v>150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150</v>
      </c>
      <c r="AA937" s="197" t="s">
        <v>20</v>
      </c>
      <c r="AB937" s="197"/>
      <c r="AC937" s="197"/>
      <c r="AD937" s="197"/>
    </row>
    <row r="938" spans="2:41" x14ac:dyDescent="0.25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 x14ac:dyDescent="0.25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" t="s">
        <v>24</v>
      </c>
      <c r="C940" s="19">
        <f>IF(C937&gt;0,C937+C938,C938)</f>
        <v>150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150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6" t="s">
        <v>25</v>
      </c>
      <c r="C942" s="21">
        <f>C940-C941</f>
        <v>150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150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 x14ac:dyDescent="0.4">
      <c r="B943" s="198" t="str">
        <f>IF(C942&lt;0,"NO PAGAR","COBRAR")</f>
        <v>COBRAR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8" t="str">
        <f>IF(Y942&lt;0,"NO PAGAR","COBRAR")</f>
        <v>COBRAR</v>
      </c>
      <c r="Y943" s="19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 x14ac:dyDescent="0.25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 x14ac:dyDescent="0.25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E958" s="14"/>
      <c r="V958" s="17"/>
      <c r="X958" s="12"/>
      <c r="Y958" s="10"/>
      <c r="AA958" s="14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1:43" x14ac:dyDescent="0.25">
      <c r="B961" s="12"/>
      <c r="C961" s="10"/>
      <c r="V961" s="17"/>
      <c r="X961" s="12"/>
      <c r="Y961" s="10"/>
    </row>
    <row r="962" spans="1:43" x14ac:dyDescent="0.25">
      <c r="B962" s="12"/>
      <c r="C962" s="10"/>
      <c r="V962" s="17"/>
      <c r="X962" s="12"/>
      <c r="Y962" s="10"/>
    </row>
    <row r="963" spans="1:43" x14ac:dyDescent="0.25">
      <c r="B963" s="11"/>
      <c r="C963" s="10"/>
      <c r="V963" s="17"/>
      <c r="X963" s="11"/>
      <c r="Y963" s="10"/>
    </row>
    <row r="964" spans="1:43" x14ac:dyDescent="0.25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 x14ac:dyDescent="0.25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 x14ac:dyDescent="0.25">
      <c r="E966" s="1" t="s">
        <v>19</v>
      </c>
      <c r="V966" s="17"/>
      <c r="AA966" s="1" t="s">
        <v>19</v>
      </c>
    </row>
    <row r="967" spans="1:43" x14ac:dyDescent="0.25">
      <c r="V967" s="17"/>
    </row>
    <row r="968" spans="1:43" x14ac:dyDescent="0.25">
      <c r="V968" s="17"/>
    </row>
    <row r="969" spans="1:43" x14ac:dyDescent="0.25">
      <c r="V969" s="17"/>
    </row>
    <row r="970" spans="1:43" x14ac:dyDescent="0.25">
      <c r="V970" s="17"/>
    </row>
    <row r="971" spans="1:43" x14ac:dyDescent="0.25">
      <c r="V971" s="17"/>
    </row>
    <row r="972" spans="1:43" x14ac:dyDescent="0.25">
      <c r="V972" s="17"/>
    </row>
    <row r="973" spans="1:43" x14ac:dyDescent="0.2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 x14ac:dyDescent="0.2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 x14ac:dyDescent="0.2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 x14ac:dyDescent="0.25">
      <c r="V976" s="17"/>
    </row>
    <row r="977" spans="2:41" x14ac:dyDescent="0.25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 x14ac:dyDescent="0.25">
      <c r="H978" s="196"/>
      <c r="I978" s="196"/>
      <c r="J978" s="196"/>
      <c r="V978" s="17"/>
      <c r="AA978" s="196"/>
      <c r="AB978" s="196"/>
      <c r="AC978" s="196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4" t="s">
        <v>72</v>
      </c>
      <c r="V981" s="17"/>
      <c r="X981" s="22" t="s">
        <v>72</v>
      </c>
    </row>
    <row r="982" spans="2:41" ht="23.25" x14ac:dyDescent="0.35">
      <c r="B982" s="23" t="s">
        <v>32</v>
      </c>
      <c r="C982" s="20">
        <f>IF(X937="PAGADO",0,C942)</f>
        <v>150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150</v>
      </c>
      <c r="AA982" s="197" t="s">
        <v>20</v>
      </c>
      <c r="AB982" s="197"/>
      <c r="AC982" s="197"/>
      <c r="AD982" s="197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150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150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26</v>
      </c>
      <c r="C987" s="21">
        <f>C985-C986</f>
        <v>150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150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 x14ac:dyDescent="0.3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9" t="str">
        <f>IF(Y987&lt;0,"NO PAGAR","COBRAR'")</f>
        <v>COBRAR'</v>
      </c>
      <c r="Y988" s="19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 x14ac:dyDescent="0.35">
      <c r="B989" s="199" t="str">
        <f>IF(C987&lt;0,"NO PAGAR","COBRAR'")</f>
        <v>COBRAR'</v>
      </c>
      <c r="C989" s="19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1"/>
      <c r="C1009" s="10"/>
      <c r="V1009" s="17"/>
      <c r="X1009" s="11"/>
      <c r="Y1009" s="10"/>
    </row>
    <row r="1010" spans="2:27" x14ac:dyDescent="0.25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 x14ac:dyDescent="0.25">
      <c r="E1011" s="1" t="s">
        <v>19</v>
      </c>
      <c r="V1011" s="17"/>
      <c r="AA1011" s="1" t="s">
        <v>19</v>
      </c>
    </row>
    <row r="1012" spans="2:27" x14ac:dyDescent="0.25">
      <c r="V1012" s="17"/>
    </row>
    <row r="1013" spans="2:27" x14ac:dyDescent="0.25">
      <c r="V1013" s="17"/>
    </row>
    <row r="1014" spans="2:27" x14ac:dyDescent="0.25">
      <c r="V1014" s="17"/>
    </row>
    <row r="1015" spans="2:27" x14ac:dyDescent="0.25">
      <c r="V1015" s="17"/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733" zoomScale="93" zoomScaleNormal="93" workbookViewId="0">
      <selection activeCell="I743" sqref="I743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95" t="s">
        <v>29</v>
      </c>
      <c r="AD95" s="195"/>
      <c r="AE95" s="195"/>
    </row>
    <row r="96" spans="8:31" x14ac:dyDescent="0.25">
      <c r="H96" s="196" t="s">
        <v>28</v>
      </c>
      <c r="I96" s="196"/>
      <c r="J96" s="196"/>
      <c r="V96" s="17"/>
      <c r="AC96" s="195"/>
      <c r="AD96" s="195"/>
      <c r="AE96" s="195"/>
    </row>
    <row r="97" spans="2:41" x14ac:dyDescent="0.25">
      <c r="H97" s="196"/>
      <c r="I97" s="196"/>
      <c r="J97" s="196"/>
      <c r="V97" s="17"/>
      <c r="AC97" s="195"/>
      <c r="AD97" s="195"/>
      <c r="AE97" s="19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 x14ac:dyDescent="0.25">
      <c r="H130" s="196"/>
      <c r="I130" s="196"/>
      <c r="J130" s="196"/>
      <c r="V130" s="17"/>
      <c r="AA130" s="196"/>
      <c r="AB130" s="196"/>
      <c r="AC130" s="196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95" t="s">
        <v>29</v>
      </c>
      <c r="AD168" s="195"/>
      <c r="AE168" s="195"/>
    </row>
    <row r="169" spans="2:41" x14ac:dyDescent="0.25">
      <c r="H169" s="196" t="s">
        <v>28</v>
      </c>
      <c r="I169" s="196"/>
      <c r="J169" s="196"/>
      <c r="V169" s="17"/>
      <c r="AC169" s="195"/>
      <c r="AD169" s="195"/>
      <c r="AE169" s="195"/>
    </row>
    <row r="170" spans="2:41" x14ac:dyDescent="0.25">
      <c r="H170" s="196"/>
      <c r="I170" s="196"/>
      <c r="J170" s="196"/>
      <c r="V170" s="17"/>
      <c r="AC170" s="195"/>
      <c r="AD170" s="195"/>
      <c r="AE170" s="195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 x14ac:dyDescent="0.25">
      <c r="H215" s="196"/>
      <c r="I215" s="196"/>
      <c r="J215" s="196"/>
      <c r="V215" s="17"/>
      <c r="AA215" s="196"/>
      <c r="AB215" s="196"/>
      <c r="AC215" s="196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95" t="s">
        <v>29</v>
      </c>
      <c r="AD260" s="195"/>
      <c r="AE260" s="195"/>
    </row>
    <row r="261" spans="2:41" x14ac:dyDescent="0.25">
      <c r="H261" s="196" t="s">
        <v>28</v>
      </c>
      <c r="I261" s="196"/>
      <c r="J261" s="196"/>
      <c r="V261" s="17"/>
      <c r="AC261" s="195"/>
      <c r="AD261" s="195"/>
      <c r="AE261" s="195"/>
    </row>
    <row r="262" spans="2:41" x14ac:dyDescent="0.25">
      <c r="H262" s="196"/>
      <c r="I262" s="196"/>
      <c r="J262" s="196"/>
      <c r="V262" s="17"/>
      <c r="AC262" s="195"/>
      <c r="AD262" s="195"/>
      <c r="AE262" s="195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 x14ac:dyDescent="0.25">
      <c r="H307" s="196"/>
      <c r="I307" s="196"/>
      <c r="J307" s="196"/>
      <c r="V307" s="17"/>
      <c r="AA307" s="196"/>
      <c r="AB307" s="196"/>
      <c r="AC307" s="196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96" t="s">
        <v>28</v>
      </c>
      <c r="I354" s="196"/>
      <c r="J354" s="196"/>
      <c r="V354" s="17"/>
    </row>
    <row r="355" spans="2:40" x14ac:dyDescent="0.25">
      <c r="H355" s="196"/>
      <c r="I355" s="196"/>
      <c r="J355" s="196"/>
      <c r="V355" s="17"/>
    </row>
    <row r="356" spans="2:40" x14ac:dyDescent="0.25">
      <c r="V356" s="17"/>
      <c r="X356" s="209" t="s">
        <v>64</v>
      </c>
      <c r="AB356" s="203" t="s">
        <v>29</v>
      </c>
      <c r="AC356" s="203"/>
      <c r="AD356" s="203"/>
    </row>
    <row r="357" spans="2:40" ht="23.25" x14ac:dyDescent="0.35">
      <c r="B357" s="22" t="s">
        <v>64</v>
      </c>
      <c r="V357" s="17"/>
      <c r="X357" s="209"/>
      <c r="AB357" s="203"/>
      <c r="AC357" s="203"/>
      <c r="AD357" s="20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 x14ac:dyDescent="0.3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 x14ac:dyDescent="0.25">
      <c r="H393" s="196"/>
      <c r="I393" s="196"/>
      <c r="J393" s="196"/>
      <c r="V393" s="17"/>
      <c r="AA393" s="196"/>
      <c r="AB393" s="196"/>
      <c r="AC393" s="196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 x14ac:dyDescent="0.25">
      <c r="H478" s="196"/>
      <c r="I478" s="196"/>
      <c r="J478" s="196"/>
      <c r="V478" s="17"/>
      <c r="AA478" s="196"/>
      <c r="AB478" s="196"/>
      <c r="AC478" s="196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195" t="s">
        <v>29</v>
      </c>
      <c r="AD524" s="195"/>
      <c r="AE524" s="195"/>
    </row>
    <row r="525" spans="2:31" x14ac:dyDescent="0.25">
      <c r="H525" s="196" t="s">
        <v>28</v>
      </c>
      <c r="I525" s="196"/>
      <c r="J525" s="196"/>
      <c r="V525" s="17"/>
      <c r="AC525" s="195"/>
      <c r="AD525" s="195"/>
      <c r="AE525" s="195"/>
    </row>
    <row r="526" spans="2:31" x14ac:dyDescent="0.25">
      <c r="H526" s="196"/>
      <c r="I526" s="196"/>
      <c r="J526" s="196"/>
      <c r="V526" s="17"/>
      <c r="AC526" s="195"/>
      <c r="AD526" s="195"/>
      <c r="AE526" s="195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7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 x14ac:dyDescent="0.25">
      <c r="H565" s="196"/>
      <c r="I565" s="196"/>
      <c r="J565" s="196"/>
      <c r="V565" s="17"/>
      <c r="AA565" s="196"/>
      <c r="AB565" s="196"/>
      <c r="AC565" s="196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195" t="s">
        <v>29</v>
      </c>
      <c r="AD607" s="195"/>
      <c r="AE607" s="195"/>
    </row>
    <row r="608" spans="2:31" x14ac:dyDescent="0.25">
      <c r="H608" s="196" t="s">
        <v>28</v>
      </c>
      <c r="I608" s="196"/>
      <c r="J608" s="196"/>
      <c r="V608" s="17"/>
      <c r="AC608" s="195"/>
      <c r="AD608" s="195"/>
      <c r="AE608" s="195"/>
    </row>
    <row r="609" spans="2:41" x14ac:dyDescent="0.25">
      <c r="H609" s="196"/>
      <c r="I609" s="196"/>
      <c r="J609" s="196"/>
      <c r="V609" s="17"/>
      <c r="AC609" s="195"/>
      <c r="AD609" s="195"/>
      <c r="AE609" s="195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 x14ac:dyDescent="0.25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 x14ac:dyDescent="0.25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 x14ac:dyDescent="0.25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 x14ac:dyDescent="0.25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 x14ac:dyDescent="0.25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 x14ac:dyDescent="0.25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 x14ac:dyDescent="0.25">
      <c r="H652" s="196"/>
      <c r="I652" s="196"/>
      <c r="J652" s="196"/>
      <c r="V652" s="17"/>
      <c r="AA652" s="196"/>
      <c r="AB652" s="196"/>
      <c r="AC652" s="196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195" t="s">
        <v>29</v>
      </c>
      <c r="AD692" s="195"/>
      <c r="AE692" s="195"/>
    </row>
    <row r="693" spans="2:41" x14ac:dyDescent="0.25">
      <c r="H693" s="196" t="s">
        <v>28</v>
      </c>
      <c r="I693" s="196"/>
      <c r="J693" s="196"/>
      <c r="V693" s="17"/>
      <c r="AC693" s="195"/>
      <c r="AD693" s="195"/>
      <c r="AE693" s="195"/>
    </row>
    <row r="694" spans="2:41" x14ac:dyDescent="0.25">
      <c r="H694" s="196"/>
      <c r="I694" s="196"/>
      <c r="J694" s="196"/>
      <c r="V694" s="17"/>
      <c r="AC694" s="195"/>
      <c r="AD694" s="195"/>
      <c r="AE694" s="195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7" t="s">
        <v>110</v>
      </c>
      <c r="AL698" s="207"/>
      <c r="AM698" s="20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 x14ac:dyDescent="0.25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 x14ac:dyDescent="0.25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 x14ac:dyDescent="0.25">
      <c r="H735" s="196"/>
      <c r="I735" s="196"/>
      <c r="J735" s="196"/>
      <c r="V735" s="17"/>
      <c r="AA735" s="196"/>
      <c r="AB735" s="196"/>
      <c r="AC735" s="196"/>
    </row>
    <row r="736" spans="1:43" x14ac:dyDescent="0.25">
      <c r="V736" s="17"/>
    </row>
    <row r="737" spans="2:41" x14ac:dyDescent="0.25">
      <c r="V737" s="17"/>
    </row>
    <row r="738" spans="2:41" ht="23.25" x14ac:dyDescent="0.35">
      <c r="B738" s="24" t="s">
        <v>69</v>
      </c>
      <c r="V738" s="17"/>
      <c r="X738" s="22" t="s">
        <v>69</v>
      </c>
    </row>
    <row r="739" spans="2:41" ht="23.25" x14ac:dyDescent="0.35">
      <c r="B739" s="23" t="s">
        <v>32</v>
      </c>
      <c r="C739" s="20">
        <f>IF(X698="PAGADO",0,C703)</f>
        <v>-418.08100000000195</v>
      </c>
      <c r="E739" s="197" t="s">
        <v>20</v>
      </c>
      <c r="F739" s="197"/>
      <c r="G739" s="197"/>
      <c r="H739" s="197"/>
      <c r="V739" s="17"/>
      <c r="X739" s="23" t="s">
        <v>32</v>
      </c>
      <c r="Y739" s="20">
        <f>IF(B1539="PAGADO",0,C744)</f>
        <v>-613.08100000000195</v>
      </c>
      <c r="AA739" s="197" t="s">
        <v>20</v>
      </c>
      <c r="AB739" s="197"/>
      <c r="AC739" s="197"/>
      <c r="AD739" s="197"/>
    </row>
    <row r="740" spans="2:41" x14ac:dyDescent="0.25">
      <c r="B740" s="1" t="s">
        <v>0</v>
      </c>
      <c r="C740" s="19">
        <f>H755</f>
        <v>550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24</v>
      </c>
      <c r="C742" s="19">
        <f>IF(C739&gt;0,C739+C740,C740)</f>
        <v>550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C767</f>
        <v>1163.0810000000019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613.08100000000195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-613.08100000000195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-613.08100000000195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NO PAGAR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 x14ac:dyDescent="0.35">
      <c r="B746" s="199" t="str">
        <f>IF(C744&lt;0,"NO PAGAR","COBRAR'")</f>
        <v>NO PAGAR</v>
      </c>
      <c r="C746" s="199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613.08100000000195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192" t="s">
        <v>7</v>
      </c>
      <c r="F755" s="193"/>
      <c r="G755" s="194"/>
      <c r="H755" s="5">
        <f>SUM(H741:H754)</f>
        <v>550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192" t="s">
        <v>7</v>
      </c>
      <c r="O757" s="193"/>
      <c r="P757" s="193"/>
      <c r="Q757" s="194"/>
      <c r="R757" s="18">
        <f>SUM(R741:R756)</f>
        <v>100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0</v>
      </c>
      <c r="AO757" s="3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E760" s="14"/>
      <c r="V760" s="17"/>
      <c r="X760" s="12"/>
      <c r="Y760" s="10"/>
      <c r="AA760" s="14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1"/>
      <c r="C766" s="10"/>
      <c r="V766" s="17"/>
      <c r="X766" s="11"/>
      <c r="Y766" s="10"/>
    </row>
    <row r="767" spans="2:41" x14ac:dyDescent="0.25">
      <c r="B767" s="15" t="s">
        <v>18</v>
      </c>
      <c r="C767" s="16">
        <f>SUM(C748:C766)</f>
        <v>1163.0810000000019</v>
      </c>
      <c r="D767" t="s">
        <v>22</v>
      </c>
      <c r="E767" t="s">
        <v>21</v>
      </c>
      <c r="V767" s="17"/>
      <c r="X767" s="15" t="s">
        <v>18</v>
      </c>
      <c r="Y767" s="16">
        <f>SUM(Y748:Y766)</f>
        <v>613.08100000000195</v>
      </c>
      <c r="Z767" t="s">
        <v>22</v>
      </c>
      <c r="AA767" t="s">
        <v>21</v>
      </c>
    </row>
    <row r="768" spans="2:41" x14ac:dyDescent="0.25">
      <c r="E768" s="1" t="s">
        <v>19</v>
      </c>
      <c r="V768" s="17"/>
      <c r="AA768" s="1" t="s">
        <v>19</v>
      </c>
    </row>
    <row r="769" spans="8:31" x14ac:dyDescent="0.25">
      <c r="V769" s="17"/>
    </row>
    <row r="770" spans="8:31" x14ac:dyDescent="0.25">
      <c r="V770" s="17"/>
    </row>
    <row r="771" spans="8:31" x14ac:dyDescent="0.25">
      <c r="V771" s="17"/>
    </row>
    <row r="772" spans="8:31" x14ac:dyDescent="0.25">
      <c r="V772" s="17"/>
    </row>
    <row r="773" spans="8:31" x14ac:dyDescent="0.25">
      <c r="V773" s="17"/>
    </row>
    <row r="774" spans="8:31" x14ac:dyDescent="0.25">
      <c r="V774" s="17"/>
    </row>
    <row r="775" spans="8:31" x14ac:dyDescent="0.25">
      <c r="V775" s="17"/>
    </row>
    <row r="776" spans="8:31" x14ac:dyDescent="0.25">
      <c r="V776" s="17"/>
    </row>
    <row r="777" spans="8:31" x14ac:dyDescent="0.25">
      <c r="V777" s="17"/>
    </row>
    <row r="778" spans="8:31" x14ac:dyDescent="0.25">
      <c r="V778" s="17"/>
    </row>
    <row r="779" spans="8:31" x14ac:dyDescent="0.25">
      <c r="V779" s="17"/>
    </row>
    <row r="780" spans="8:31" x14ac:dyDescent="0.25">
      <c r="V780" s="17"/>
    </row>
    <row r="781" spans="8:31" x14ac:dyDescent="0.25">
      <c r="V781" s="17"/>
      <c r="AC781" s="195" t="s">
        <v>29</v>
      </c>
      <c r="AD781" s="195"/>
      <c r="AE781" s="195"/>
    </row>
    <row r="782" spans="8:31" x14ac:dyDescent="0.25">
      <c r="H782" s="196" t="s">
        <v>28</v>
      </c>
      <c r="I782" s="196"/>
      <c r="J782" s="196"/>
      <c r="V782" s="17"/>
      <c r="AC782" s="195"/>
      <c r="AD782" s="195"/>
      <c r="AE782" s="195"/>
    </row>
    <row r="783" spans="8:31" x14ac:dyDescent="0.25">
      <c r="H783" s="196"/>
      <c r="I783" s="196"/>
      <c r="J783" s="196"/>
      <c r="V783" s="17"/>
      <c r="AC783" s="195"/>
      <c r="AD783" s="195"/>
      <c r="AE783" s="195"/>
    </row>
    <row r="784" spans="8:31" x14ac:dyDescent="0.25">
      <c r="V784" s="17"/>
    </row>
    <row r="785" spans="2:41" x14ac:dyDescent="0.25">
      <c r="V785" s="17"/>
    </row>
    <row r="786" spans="2:41" ht="23.25" x14ac:dyDescent="0.35">
      <c r="B786" s="22" t="s">
        <v>70</v>
      </c>
      <c r="V786" s="17"/>
      <c r="X786" s="22" t="s">
        <v>70</v>
      </c>
    </row>
    <row r="787" spans="2:41" ht="23.25" x14ac:dyDescent="0.35">
      <c r="B787" s="23" t="s">
        <v>32</v>
      </c>
      <c r="C787" s="20">
        <f>IF(X739="PAGADO",0,Y744)</f>
        <v>-613.08100000000195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-613.08100000000195</v>
      </c>
      <c r="AA787" s="197" t="s">
        <v>20</v>
      </c>
      <c r="AB787" s="197"/>
      <c r="AC787" s="197"/>
      <c r="AD787" s="197"/>
    </row>
    <row r="788" spans="2:41" x14ac:dyDescent="0.25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 x14ac:dyDescent="0.25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" t="s">
        <v>9</v>
      </c>
      <c r="C791" s="20">
        <f>C814</f>
        <v>613.08100000000195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613.08100000000195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6" t="s">
        <v>25</v>
      </c>
      <c r="C792" s="21">
        <f>C790-C791</f>
        <v>-613.08100000000195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-613.08100000000195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 x14ac:dyDescent="0.4">
      <c r="B793" s="198" t="str">
        <f>IF(C792&lt;0,"NO PAGAR","COBRAR")</f>
        <v>NO PAGAR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NO PAGAR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9" t="str">
        <f>IF(C828&lt;0,"SALDO A FAVOR","SALDO ADELANTAD0'")</f>
        <v>SALDO ADELANTAD0'</v>
      </c>
      <c r="C795" s="10">
        <f>IF(Y739&lt;=0,Y739*-1)</f>
        <v>613.08100000000195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613.08100000000195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 x14ac:dyDescent="0.25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E808" s="14"/>
      <c r="V808" s="17"/>
      <c r="X808" s="12"/>
      <c r="Y808" s="10"/>
      <c r="AA808" s="14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1"/>
      <c r="C813" s="10"/>
      <c r="V813" s="17"/>
      <c r="X813" s="11"/>
      <c r="Y813" s="10"/>
    </row>
    <row r="814" spans="2:41" x14ac:dyDescent="0.25">
      <c r="B814" s="15" t="s">
        <v>18</v>
      </c>
      <c r="C814" s="16">
        <f>SUM(C795:C813)</f>
        <v>613.08100000000195</v>
      </c>
      <c r="V814" s="17"/>
      <c r="X814" s="15" t="s">
        <v>18</v>
      </c>
      <c r="Y814" s="16">
        <f>SUM(Y795:Y813)</f>
        <v>613.08100000000195</v>
      </c>
    </row>
    <row r="815" spans="2:41" x14ac:dyDescent="0.25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 x14ac:dyDescent="0.25">
      <c r="E816" s="1" t="s">
        <v>19</v>
      </c>
      <c r="V816" s="17"/>
      <c r="AA816" s="1" t="s">
        <v>19</v>
      </c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V826" s="17"/>
    </row>
    <row r="827" spans="1:43" x14ac:dyDescent="0.25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 x14ac:dyDescent="0.25">
      <c r="H828" s="196"/>
      <c r="I828" s="196"/>
      <c r="J828" s="196"/>
      <c r="V828" s="17"/>
      <c r="AA828" s="196"/>
      <c r="AB828" s="196"/>
      <c r="AC828" s="196"/>
    </row>
    <row r="829" spans="1:43" x14ac:dyDescent="0.25">
      <c r="V829" s="17"/>
    </row>
    <row r="830" spans="1:43" x14ac:dyDescent="0.25">
      <c r="V830" s="17"/>
    </row>
    <row r="831" spans="1:43" ht="23.25" x14ac:dyDescent="0.35">
      <c r="B831" s="24" t="s">
        <v>70</v>
      </c>
      <c r="V831" s="17"/>
      <c r="X831" s="22" t="s">
        <v>70</v>
      </c>
    </row>
    <row r="832" spans="1:43" ht="23.25" x14ac:dyDescent="0.35">
      <c r="B832" s="23" t="s">
        <v>32</v>
      </c>
      <c r="C832" s="20">
        <f>IF(X787="PAGADO",0,C792)</f>
        <v>-613.08100000000195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-613.08100000000195</v>
      </c>
      <c r="AA832" s="197" t="s">
        <v>20</v>
      </c>
      <c r="AB832" s="197"/>
      <c r="AC832" s="197"/>
      <c r="AD832" s="197"/>
    </row>
    <row r="833" spans="2:41" x14ac:dyDescent="0.25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 x14ac:dyDescent="0.25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" t="s">
        <v>9</v>
      </c>
      <c r="C836" s="20">
        <f>C860</f>
        <v>613.08100000000195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613.08100000000195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6" t="s">
        <v>26</v>
      </c>
      <c r="C837" s="21">
        <f>C835-C836</f>
        <v>-613.08100000000195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-613.08100000000195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 x14ac:dyDescent="0.3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NO PAGAR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199" t="str">
        <f>IF(C837&lt;0,"NO PAGAR","COBRAR'")</f>
        <v>NO PAGAR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9" t="str">
        <f>IF(Y792&lt;0,"SALDO ADELANTADO","SALDO A FAVOR '")</f>
        <v>SALDO ADELANTADO</v>
      </c>
      <c r="C841" s="10">
        <f>IF(Y792&lt;=0,Y792*-1)</f>
        <v>613.08100000000195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613.08100000000195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 x14ac:dyDescent="0.25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 x14ac:dyDescent="0.25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V852" s="17"/>
      <c r="X852" s="12"/>
      <c r="Y852" s="10"/>
    </row>
    <row r="853" spans="2:41" x14ac:dyDescent="0.25">
      <c r="B853" s="12"/>
      <c r="C853" s="10"/>
      <c r="E853" s="14"/>
      <c r="V853" s="17"/>
      <c r="X853" s="12"/>
      <c r="Y853" s="10"/>
      <c r="AA853" s="14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1"/>
      <c r="C859" s="10"/>
      <c r="V859" s="17"/>
      <c r="X859" s="11"/>
      <c r="Y859" s="10"/>
    </row>
    <row r="860" spans="2:41" x14ac:dyDescent="0.25">
      <c r="B860" s="15" t="s">
        <v>18</v>
      </c>
      <c r="C860" s="16">
        <f>SUM(C841:C859)</f>
        <v>613.08100000000195</v>
      </c>
      <c r="D860" t="s">
        <v>22</v>
      </c>
      <c r="E860" t="s">
        <v>21</v>
      </c>
      <c r="V860" s="17"/>
      <c r="X860" s="15" t="s">
        <v>18</v>
      </c>
      <c r="Y860" s="16">
        <f>SUM(Y841:Y859)</f>
        <v>613.08100000000195</v>
      </c>
      <c r="Z860" t="s">
        <v>22</v>
      </c>
      <c r="AA860" t="s">
        <v>21</v>
      </c>
    </row>
    <row r="861" spans="2:41" x14ac:dyDescent="0.25">
      <c r="E861" s="1" t="s">
        <v>19</v>
      </c>
      <c r="V861" s="17"/>
      <c r="AA861" s="1" t="s">
        <v>19</v>
      </c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31" x14ac:dyDescent="0.25">
      <c r="V865" s="17"/>
    </row>
    <row r="866" spans="2:31" x14ac:dyDescent="0.25">
      <c r="V866" s="17"/>
    </row>
    <row r="867" spans="2:31" x14ac:dyDescent="0.25">
      <c r="V867" s="17"/>
    </row>
    <row r="868" spans="2:31" x14ac:dyDescent="0.25">
      <c r="V868" s="17"/>
    </row>
    <row r="869" spans="2:31" x14ac:dyDescent="0.25">
      <c r="V869" s="17"/>
    </row>
    <row r="870" spans="2:31" x14ac:dyDescent="0.25">
      <c r="V870" s="17"/>
    </row>
    <row r="871" spans="2:31" x14ac:dyDescent="0.25">
      <c r="V871" s="17"/>
    </row>
    <row r="872" spans="2:31" x14ac:dyDescent="0.25">
      <c r="V872" s="17"/>
    </row>
    <row r="873" spans="2:31" x14ac:dyDescent="0.25">
      <c r="V873" s="17"/>
    </row>
    <row r="874" spans="2:31" x14ac:dyDescent="0.25">
      <c r="V874" s="17"/>
    </row>
    <row r="875" spans="2:31" x14ac:dyDescent="0.25">
      <c r="V875" s="17"/>
      <c r="AC875" s="195" t="s">
        <v>29</v>
      </c>
      <c r="AD875" s="195"/>
      <c r="AE875" s="195"/>
    </row>
    <row r="876" spans="2:31" x14ac:dyDescent="0.25">
      <c r="H876" s="196" t="s">
        <v>28</v>
      </c>
      <c r="I876" s="196"/>
      <c r="J876" s="196"/>
      <c r="V876" s="17"/>
      <c r="AC876" s="195"/>
      <c r="AD876" s="195"/>
      <c r="AE876" s="195"/>
    </row>
    <row r="877" spans="2:31" x14ac:dyDescent="0.25">
      <c r="H877" s="196"/>
      <c r="I877" s="196"/>
      <c r="J877" s="196"/>
      <c r="V877" s="17"/>
      <c r="AC877" s="195"/>
      <c r="AD877" s="195"/>
      <c r="AE877" s="195"/>
    </row>
    <row r="878" spans="2:31" x14ac:dyDescent="0.25">
      <c r="V878" s="17"/>
    </row>
    <row r="879" spans="2:31" x14ac:dyDescent="0.25">
      <c r="V879" s="17"/>
    </row>
    <row r="880" spans="2:31" ht="23.25" x14ac:dyDescent="0.35">
      <c r="B880" s="22" t="s">
        <v>71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IF(X832="PAGADO",0,Y837)</f>
        <v>-613.08100000000195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-613.08100000000195</v>
      </c>
      <c r="AA881" s="197" t="s">
        <v>20</v>
      </c>
      <c r="AB881" s="197"/>
      <c r="AC881" s="197"/>
      <c r="AD881" s="197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C908</f>
        <v>613.08100000000195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613.08100000000195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25</v>
      </c>
      <c r="C886" s="21">
        <f>C884-C885</f>
        <v>-613.08100000000195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-613.08100000000195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 x14ac:dyDescent="0.4">
      <c r="B887" s="198" t="str">
        <f>IF(C886&lt;0,"NO PAGAR","COBRAR")</f>
        <v>NO PAGAR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NO PAGAR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9" t="str">
        <f>IF(C922&lt;0,"SALDO A FAVOR","SALDO ADELANTAD0'")</f>
        <v>SALDO ADELANTAD0'</v>
      </c>
      <c r="C889" s="10">
        <f>IF(Y837&lt;=0,Y837*-1)</f>
        <v>613.08100000000195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613.08100000000195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1"/>
      <c r="C907" s="10"/>
      <c r="V907" s="17"/>
      <c r="X907" s="11"/>
      <c r="Y907" s="10"/>
    </row>
    <row r="908" spans="2:41" x14ac:dyDescent="0.25">
      <c r="B908" s="15" t="s">
        <v>18</v>
      </c>
      <c r="C908" s="16">
        <f>SUM(C889:C907)</f>
        <v>613.08100000000195</v>
      </c>
      <c r="V908" s="17"/>
      <c r="X908" s="15" t="s">
        <v>18</v>
      </c>
      <c r="Y908" s="16">
        <f>SUM(Y889:Y907)</f>
        <v>613.08100000000195</v>
      </c>
    </row>
    <row r="909" spans="2:41" x14ac:dyDescent="0.25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 x14ac:dyDescent="0.2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V920" s="17"/>
    </row>
    <row r="921" spans="1:43" x14ac:dyDescent="0.25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 x14ac:dyDescent="0.25">
      <c r="H922" s="196"/>
      <c r="I922" s="196"/>
      <c r="J922" s="196"/>
      <c r="V922" s="17"/>
      <c r="AA922" s="196"/>
      <c r="AB922" s="196"/>
      <c r="AC922" s="196"/>
    </row>
    <row r="923" spans="1:43" x14ac:dyDescent="0.25">
      <c r="V923" s="17"/>
    </row>
    <row r="924" spans="1:43" x14ac:dyDescent="0.25">
      <c r="V924" s="17"/>
    </row>
    <row r="925" spans="1:43" ht="23.25" x14ac:dyDescent="0.35">
      <c r="B925" s="24" t="s">
        <v>73</v>
      </c>
      <c r="V925" s="17"/>
      <c r="X925" s="22" t="s">
        <v>71</v>
      </c>
    </row>
    <row r="926" spans="1:43" ht="23.25" x14ac:dyDescent="0.35">
      <c r="B926" s="23" t="s">
        <v>32</v>
      </c>
      <c r="C926" s="20">
        <f>IF(X881="PAGADO",0,C886)</f>
        <v>-613.08100000000195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-613.08100000000195</v>
      </c>
      <c r="AA926" s="197" t="s">
        <v>20</v>
      </c>
      <c r="AB926" s="197"/>
      <c r="AC926" s="197"/>
      <c r="AD926" s="197"/>
    </row>
    <row r="927" spans="1:43" x14ac:dyDescent="0.25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 x14ac:dyDescent="0.25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C954</f>
        <v>613.08100000000195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613.08100000000195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6" t="s">
        <v>26</v>
      </c>
      <c r="C931" s="21">
        <f>C929-C930</f>
        <v>-613.08100000000195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-613.08100000000195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 x14ac:dyDescent="0.3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NO PAGAR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 x14ac:dyDescent="0.35">
      <c r="B933" s="199" t="str">
        <f>IF(C931&lt;0,"NO PAGAR","COBRAR'")</f>
        <v>NO PAGAR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9" t="str">
        <f>IF(Y886&lt;0,"SALDO ADELANTADO","SALDO A FAVOR '")</f>
        <v>SALDO ADELANTADO</v>
      </c>
      <c r="C935" s="10">
        <f>IF(Y886&lt;=0,Y886*-1)</f>
        <v>613.08100000000195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613.08100000000195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 x14ac:dyDescent="0.25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E947" s="14"/>
      <c r="V947" s="17"/>
      <c r="X947" s="12"/>
      <c r="Y947" s="10"/>
      <c r="AA947" s="14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2"/>
      <c r="C952" s="10"/>
      <c r="V952" s="17"/>
      <c r="X952" s="12"/>
      <c r="Y952" s="10"/>
    </row>
    <row r="953" spans="2:27" x14ac:dyDescent="0.25">
      <c r="B953" s="11"/>
      <c r="C953" s="10"/>
      <c r="V953" s="17"/>
      <c r="X953" s="11"/>
      <c r="Y953" s="10"/>
    </row>
    <row r="954" spans="2:27" x14ac:dyDescent="0.25">
      <c r="B954" s="15" t="s">
        <v>18</v>
      </c>
      <c r="C954" s="16">
        <f>SUM(C935:C953)</f>
        <v>613.08100000000195</v>
      </c>
      <c r="D954" t="s">
        <v>22</v>
      </c>
      <c r="E954" t="s">
        <v>21</v>
      </c>
      <c r="V954" s="17"/>
      <c r="X954" s="15" t="s">
        <v>18</v>
      </c>
      <c r="Y954" s="16">
        <f>SUM(Y935:Y953)</f>
        <v>613.08100000000195</v>
      </c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</row>
    <row r="966" spans="2:41" x14ac:dyDescent="0.25">
      <c r="V966" s="17"/>
    </row>
    <row r="967" spans="2:41" x14ac:dyDescent="0.25">
      <c r="V967" s="17"/>
    </row>
    <row r="968" spans="2:41" x14ac:dyDescent="0.25">
      <c r="V968" s="17"/>
      <c r="AC968" s="195" t="s">
        <v>29</v>
      </c>
      <c r="AD968" s="195"/>
      <c r="AE968" s="195"/>
    </row>
    <row r="969" spans="2:41" x14ac:dyDescent="0.25">
      <c r="H969" s="196" t="s">
        <v>28</v>
      </c>
      <c r="I969" s="196"/>
      <c r="J969" s="196"/>
      <c r="V969" s="17"/>
      <c r="AC969" s="195"/>
      <c r="AD969" s="195"/>
      <c r="AE969" s="195"/>
    </row>
    <row r="970" spans="2:41" x14ac:dyDescent="0.25">
      <c r="H970" s="196"/>
      <c r="I970" s="196"/>
      <c r="J970" s="196"/>
      <c r="V970" s="17"/>
      <c r="AC970" s="195"/>
      <c r="AD970" s="195"/>
      <c r="AE970" s="195"/>
    </row>
    <row r="971" spans="2:41" x14ac:dyDescent="0.25">
      <c r="V971" s="17"/>
    </row>
    <row r="972" spans="2:41" x14ac:dyDescent="0.25">
      <c r="V972" s="17"/>
    </row>
    <row r="973" spans="2:41" ht="23.25" x14ac:dyDescent="0.35">
      <c r="B973" s="22" t="s">
        <v>72</v>
      </c>
      <c r="V973" s="17"/>
      <c r="X973" s="22" t="s">
        <v>74</v>
      </c>
    </row>
    <row r="974" spans="2:41" ht="23.25" x14ac:dyDescent="0.35">
      <c r="B974" s="23" t="s">
        <v>32</v>
      </c>
      <c r="C974" s="20">
        <f>IF(X926="PAGADO",0,Y931)</f>
        <v>-613.08100000000195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-613.08100000000195</v>
      </c>
      <c r="AA974" s="197" t="s">
        <v>20</v>
      </c>
      <c r="AB974" s="197"/>
      <c r="AC974" s="197"/>
      <c r="AD974" s="197"/>
    </row>
    <row r="975" spans="2:41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C1001</f>
        <v>613.08100000000195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613.08100000000195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25</v>
      </c>
      <c r="C979" s="21">
        <f>C977-C978</f>
        <v>-613.08100000000195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-613.08100000000195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 x14ac:dyDescent="0.4">
      <c r="B980" s="198" t="str">
        <f>IF(C979&lt;0,"NO PAGAR","COBRAR")</f>
        <v>NO PAGAR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NO PAGAR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9" t="str">
        <f>IF(C1015&lt;0,"SALDO A FAVOR","SALDO ADELANTAD0'")</f>
        <v>SALDO ADELANTAD0'</v>
      </c>
      <c r="C982" s="10">
        <f>IF(Y926&lt;=0,Y926*-1)</f>
        <v>613.08100000000195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613.08100000000195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1"/>
      <c r="C1000" s="10"/>
      <c r="V1000" s="17"/>
      <c r="X1000" s="11"/>
      <c r="Y1000" s="10"/>
    </row>
    <row r="1001" spans="2:27" x14ac:dyDescent="0.25">
      <c r="B1001" s="15" t="s">
        <v>18</v>
      </c>
      <c r="C1001" s="16">
        <f>SUM(C982:C1000)</f>
        <v>613.08100000000195</v>
      </c>
      <c r="V1001" s="17"/>
      <c r="X1001" s="15" t="s">
        <v>18</v>
      </c>
      <c r="Y1001" s="16">
        <f>SUM(Y982:Y1000)</f>
        <v>613.08100000000195</v>
      </c>
    </row>
    <row r="1002" spans="2:27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 x14ac:dyDescent="0.25">
      <c r="H1015" s="196"/>
      <c r="I1015" s="196"/>
      <c r="J1015" s="196"/>
      <c r="V1015" s="17"/>
      <c r="AA1015" s="196"/>
      <c r="AB1015" s="196"/>
      <c r="AC1015" s="196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IF(X974="PAGADO",0,C979)</f>
        <v>-613.08100000000195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-613.08100000000195</v>
      </c>
      <c r="AA1019" s="197" t="s">
        <v>20</v>
      </c>
      <c r="AB1019" s="197"/>
      <c r="AC1019" s="197"/>
      <c r="AD1019" s="197"/>
    </row>
    <row r="1020" spans="1:43" x14ac:dyDescent="0.25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613.08100000000195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613.08100000000195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-613.08100000000195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-613.08100000000195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NO PAGAR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199" t="str">
        <f>IF(C1024&lt;0,"NO PAGAR","COBRAR'")</f>
        <v>NO PAGAR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IF(Y979&lt;0,"SALDO ADELANTADO","SALDO A FAVOR '")</f>
        <v>SALDO ADELANTADO</v>
      </c>
      <c r="C1028" s="10">
        <f>IF(Y979&lt;=0,Y979*-1)</f>
        <v>613.08100000000195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613.08100000000195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613.08100000000195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613.08100000000195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91"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0"/>
  <sheetViews>
    <sheetView topLeftCell="AF703" zoomScale="93" zoomScaleNormal="93" workbookViewId="0">
      <selection activeCell="AJ692" sqref="AJ692:AP711"/>
    </sheetView>
  </sheetViews>
  <sheetFormatPr baseColWidth="10" defaultColWidth="11.42578125" defaultRowHeight="15" x14ac:dyDescent="0.2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95" t="s">
        <v>29</v>
      </c>
      <c r="AD97" s="195"/>
      <c r="AE97" s="195"/>
    </row>
    <row r="98" spans="2:41" x14ac:dyDescent="0.25">
      <c r="H98" s="196" t="s">
        <v>28</v>
      </c>
      <c r="I98" s="196"/>
      <c r="J98" s="196"/>
      <c r="V98" s="17"/>
      <c r="AC98" s="195"/>
      <c r="AD98" s="195"/>
      <c r="AE98" s="195"/>
    </row>
    <row r="99" spans="2:41" x14ac:dyDescent="0.25">
      <c r="H99" s="196"/>
      <c r="I99" s="196"/>
      <c r="J99" s="196"/>
      <c r="V99" s="17"/>
      <c r="AC99" s="195"/>
      <c r="AD99" s="195"/>
      <c r="AE99" s="195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 x14ac:dyDescent="0.25">
      <c r="H131" s="196"/>
      <c r="I131" s="196"/>
      <c r="J131" s="196"/>
      <c r="V131" s="17"/>
      <c r="AA131" s="196"/>
      <c r="AB131" s="196"/>
      <c r="AC131" s="196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95" t="s">
        <v>29</v>
      </c>
      <c r="AD169" s="195"/>
      <c r="AE169" s="195"/>
    </row>
    <row r="170" spans="2:41" x14ac:dyDescent="0.25">
      <c r="H170" s="196" t="s">
        <v>28</v>
      </c>
      <c r="I170" s="196"/>
      <c r="J170" s="196"/>
      <c r="V170" s="17"/>
      <c r="AC170" s="195"/>
      <c r="AD170" s="195"/>
      <c r="AE170" s="195"/>
    </row>
    <row r="171" spans="2:41" x14ac:dyDescent="0.25">
      <c r="H171" s="196"/>
      <c r="I171" s="196"/>
      <c r="J171" s="196"/>
      <c r="V171" s="17"/>
      <c r="AC171" s="195"/>
      <c r="AD171" s="195"/>
      <c r="AE171" s="195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 x14ac:dyDescent="0.25">
      <c r="H208" s="196"/>
      <c r="I208" s="196"/>
      <c r="J208" s="196"/>
      <c r="V208" s="17"/>
      <c r="AA208" s="196"/>
      <c r="AB208" s="196"/>
      <c r="AC208" s="196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95" t="s">
        <v>29</v>
      </c>
      <c r="AD253" s="195"/>
      <c r="AE253" s="195"/>
    </row>
    <row r="254" spans="5:31" x14ac:dyDescent="0.25">
      <c r="H254" s="196" t="s">
        <v>28</v>
      </c>
      <c r="I254" s="196"/>
      <c r="J254" s="196"/>
      <c r="V254" s="17"/>
      <c r="AC254" s="195"/>
      <c r="AD254" s="195"/>
      <c r="AE254" s="195"/>
    </row>
    <row r="255" spans="5:31" x14ac:dyDescent="0.25">
      <c r="H255" s="196"/>
      <c r="I255" s="196"/>
      <c r="J255" s="196"/>
      <c r="V255" s="17"/>
      <c r="AC255" s="195"/>
      <c r="AD255" s="195"/>
      <c r="AE255" s="195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 x14ac:dyDescent="0.25">
      <c r="H300" s="196"/>
      <c r="I300" s="196"/>
      <c r="J300" s="196"/>
      <c r="V300" s="17"/>
      <c r="AA300" s="196"/>
      <c r="AB300" s="196"/>
      <c r="AC300" s="196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96" t="s">
        <v>28</v>
      </c>
      <c r="I347" s="196"/>
      <c r="J347" s="196"/>
      <c r="V347" s="17"/>
    </row>
    <row r="348" spans="2:30" x14ac:dyDescent="0.25">
      <c r="H348" s="196"/>
      <c r="I348" s="196"/>
      <c r="J348" s="196"/>
      <c r="V348" s="17"/>
    </row>
    <row r="349" spans="2:30" x14ac:dyDescent="0.25">
      <c r="V349" s="17"/>
      <c r="X349" s="209" t="s">
        <v>64</v>
      </c>
      <c r="AB349" s="203" t="s">
        <v>29</v>
      </c>
      <c r="AC349" s="203"/>
      <c r="AD349" s="203"/>
    </row>
    <row r="350" spans="2:30" x14ac:dyDescent="0.25">
      <c r="V350" s="17"/>
      <c r="X350" s="209"/>
      <c r="AB350" s="203"/>
      <c r="AC350" s="203"/>
      <c r="AD350" s="203"/>
    </row>
    <row r="351" spans="2:30" ht="23.25" x14ac:dyDescent="0.35">
      <c r="B351" s="22" t="s">
        <v>64</v>
      </c>
      <c r="V351" s="17"/>
      <c r="X351" s="209"/>
      <c r="AB351" s="203"/>
      <c r="AC351" s="203"/>
      <c r="AD351" s="203"/>
    </row>
    <row r="352" spans="2:30" ht="23.25" x14ac:dyDescent="0.3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 x14ac:dyDescent="0.25">
      <c r="H387" s="196"/>
      <c r="I387" s="196"/>
      <c r="J387" s="196"/>
      <c r="V387" s="17"/>
      <c r="AA387" s="196"/>
      <c r="AB387" s="196"/>
      <c r="AC387" s="196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95" t="s">
        <v>29</v>
      </c>
      <c r="AD431" s="195"/>
      <c r="AE431" s="195"/>
    </row>
    <row r="432" spans="8:31" x14ac:dyDescent="0.25">
      <c r="H432" s="196" t="s">
        <v>28</v>
      </c>
      <c r="I432" s="196"/>
      <c r="J432" s="196"/>
      <c r="V432" s="17"/>
      <c r="AC432" s="195"/>
      <c r="AD432" s="195"/>
      <c r="AE432" s="195"/>
    </row>
    <row r="433" spans="2:41" x14ac:dyDescent="0.25">
      <c r="H433" s="196"/>
      <c r="I433" s="196"/>
      <c r="J433" s="196"/>
      <c r="V433" s="17"/>
      <c r="AC433" s="195"/>
      <c r="AD433" s="195"/>
      <c r="AE433" s="195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 x14ac:dyDescent="0.25">
      <c r="H472" s="196"/>
      <c r="I472" s="196"/>
      <c r="J472" s="196"/>
      <c r="V472" s="17"/>
      <c r="AA472" s="196"/>
      <c r="AB472" s="196"/>
      <c r="AC472" s="196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95" t="s">
        <v>29</v>
      </c>
      <c r="AD516" s="195"/>
      <c r="AE516" s="195"/>
    </row>
    <row r="517" spans="2:41" ht="15.75" customHeight="1" x14ac:dyDescent="0.25">
      <c r="H517" s="196" t="s">
        <v>28</v>
      </c>
      <c r="I517" s="196"/>
      <c r="J517" s="196"/>
      <c r="V517" s="17"/>
      <c r="AC517" s="195"/>
      <c r="AD517" s="195"/>
      <c r="AE517" s="195"/>
    </row>
    <row r="518" spans="2:41" x14ac:dyDescent="0.25">
      <c r="H518" s="196"/>
      <c r="I518" s="196"/>
      <c r="J518" s="196"/>
      <c r="V518" s="17"/>
      <c r="AC518" s="195"/>
      <c r="AD518" s="195"/>
      <c r="AE518" s="195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 x14ac:dyDescent="0.25">
      <c r="H557" s="196"/>
      <c r="I557" s="196"/>
      <c r="J557" s="196"/>
      <c r="V557" s="17"/>
      <c r="AA557" s="196"/>
      <c r="AB557" s="196"/>
      <c r="AC557" s="196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195" t="s">
        <v>29</v>
      </c>
      <c r="AD599" s="195"/>
      <c r="AE599" s="195"/>
    </row>
    <row r="600" spans="2:41" x14ac:dyDescent="0.25">
      <c r="H600" s="196" t="s">
        <v>28</v>
      </c>
      <c r="I600" s="196"/>
      <c r="J600" s="196"/>
      <c r="V600" s="17"/>
      <c r="AC600" s="195"/>
      <c r="AD600" s="195"/>
      <c r="AE600" s="195"/>
    </row>
    <row r="601" spans="2:41" x14ac:dyDescent="0.25">
      <c r="H601" s="196"/>
      <c r="I601" s="196"/>
      <c r="J601" s="196"/>
      <c r="V601" s="17"/>
      <c r="AC601" s="195"/>
      <c r="AD601" s="195"/>
      <c r="AE601" s="195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 x14ac:dyDescent="0.25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 x14ac:dyDescent="0.25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 x14ac:dyDescent="0.25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 x14ac:dyDescent="0.25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 x14ac:dyDescent="0.25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 x14ac:dyDescent="0.25">
      <c r="B631" s="11"/>
      <c r="C631" s="10"/>
      <c r="R631" s="176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 x14ac:dyDescent="0.25">
      <c r="H646" s="196"/>
      <c r="I646" s="196"/>
      <c r="J646" s="196"/>
      <c r="V646" s="17"/>
      <c r="AA646" s="196"/>
      <c r="AB646" s="196"/>
      <c r="AC646" s="196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195" t="s">
        <v>29</v>
      </c>
      <c r="AD688" s="195"/>
      <c r="AE688" s="195"/>
    </row>
    <row r="689" spans="2:41" x14ac:dyDescent="0.25">
      <c r="H689" s="196" t="s">
        <v>28</v>
      </c>
      <c r="I689" s="196"/>
      <c r="J689" s="196"/>
      <c r="V689" s="17"/>
      <c r="AC689" s="195"/>
      <c r="AD689" s="195"/>
      <c r="AE689" s="195"/>
    </row>
    <row r="690" spans="2:41" x14ac:dyDescent="0.25">
      <c r="H690" s="196"/>
      <c r="I690" s="196"/>
      <c r="J690" s="196"/>
      <c r="V690" s="17"/>
      <c r="AC690" s="195"/>
      <c r="AD690" s="195"/>
      <c r="AE690" s="195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2" t="s">
        <v>10</v>
      </c>
      <c r="AL692" s="212"/>
      <c r="AM692" s="212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198" t="str">
        <f>IF(C697&lt;0,"NO PAGAR","COBRAR")</f>
        <v>NO PAGAR</v>
      </c>
      <c r="C698" s="19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8" t="str">
        <f>IF(Y697&lt;0,"NO PAGAR","COBRAR")</f>
        <v>NO PAGAR</v>
      </c>
      <c r="Y698" s="19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 x14ac:dyDescent="0.25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 x14ac:dyDescent="0.25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 x14ac:dyDescent="0.25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 x14ac:dyDescent="0.25">
      <c r="H731" s="196"/>
      <c r="I731" s="196"/>
      <c r="J731" s="196"/>
      <c r="V731" s="17"/>
      <c r="AA731" s="196"/>
      <c r="AB731" s="196"/>
      <c r="AC731" s="196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32</v>
      </c>
      <c r="C735" s="20">
        <f>IF(X692="PAGADO",0,C697)</f>
        <v>-566.41000000000008</v>
      </c>
      <c r="E735" s="197" t="s">
        <v>20</v>
      </c>
      <c r="F735" s="197"/>
      <c r="G735" s="197"/>
      <c r="H735" s="197"/>
      <c r="V735" s="17"/>
      <c r="X735" s="23" t="s">
        <v>32</v>
      </c>
      <c r="Y735" s="20">
        <f>IF(B1535="PAGADO",0,C740)</f>
        <v>-1000</v>
      </c>
      <c r="AA735" s="197" t="s">
        <v>20</v>
      </c>
      <c r="AB735" s="197"/>
      <c r="AC735" s="197"/>
      <c r="AD735" s="197"/>
    </row>
    <row r="736" spans="1:43" x14ac:dyDescent="0.25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C763</f>
        <v>1000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1000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-1000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-1000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NO PAGAR</v>
      </c>
      <c r="Y741" s="199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 x14ac:dyDescent="0.35">
      <c r="B742" s="199" t="str">
        <f>IF(C740&lt;0,"NO PAGAR","COBRAR'")</f>
        <v>NO PAGAR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1000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192" t="s">
        <v>7</v>
      </c>
      <c r="F751" s="193"/>
      <c r="G751" s="194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0</v>
      </c>
      <c r="AO753" s="3"/>
    </row>
    <row r="754" spans="2:41" x14ac:dyDescent="0.25">
      <c r="B754" s="12"/>
      <c r="C754" s="10"/>
      <c r="V754" s="17"/>
      <c r="X754" s="12"/>
      <c r="Y754" s="10"/>
    </row>
    <row r="755" spans="2:41" x14ac:dyDescent="0.25">
      <c r="B755" s="12"/>
      <c r="C755" s="10"/>
      <c r="V755" s="17"/>
      <c r="X755" s="12"/>
      <c r="Y755" s="10"/>
    </row>
    <row r="756" spans="2:41" x14ac:dyDescent="0.25">
      <c r="B756" s="12"/>
      <c r="C756" s="10"/>
      <c r="E756" s="14"/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1"/>
      <c r="C762" s="10"/>
      <c r="V762" s="17"/>
      <c r="X762" s="11"/>
      <c r="Y762" s="10"/>
    </row>
    <row r="763" spans="2:41" x14ac:dyDescent="0.25">
      <c r="B763" s="15" t="s">
        <v>18</v>
      </c>
      <c r="C763" s="16">
        <f>SUM(C744:C762)</f>
        <v>1000</v>
      </c>
      <c r="D763" t="s">
        <v>22</v>
      </c>
      <c r="E763" t="s">
        <v>21</v>
      </c>
      <c r="V763" s="17"/>
      <c r="X763" s="15" t="s">
        <v>18</v>
      </c>
      <c r="Y763" s="16">
        <f>SUM(Y744:Y762)</f>
        <v>1000</v>
      </c>
      <c r="Z763" t="s">
        <v>22</v>
      </c>
      <c r="AA763" t="s">
        <v>21</v>
      </c>
    </row>
    <row r="764" spans="2:41" x14ac:dyDescent="0.25">
      <c r="E764" s="1" t="s">
        <v>19</v>
      </c>
      <c r="V764" s="17"/>
      <c r="AA764" s="1" t="s">
        <v>19</v>
      </c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</row>
    <row r="777" spans="2:41" x14ac:dyDescent="0.25">
      <c r="V777" s="17"/>
      <c r="AC777" s="195" t="s">
        <v>29</v>
      </c>
      <c r="AD777" s="195"/>
      <c r="AE777" s="195"/>
    </row>
    <row r="778" spans="2:41" x14ac:dyDescent="0.25">
      <c r="H778" s="196" t="s">
        <v>28</v>
      </c>
      <c r="I778" s="196"/>
      <c r="J778" s="196"/>
      <c r="V778" s="17"/>
      <c r="AC778" s="195"/>
      <c r="AD778" s="195"/>
      <c r="AE778" s="195"/>
    </row>
    <row r="779" spans="2:41" x14ac:dyDescent="0.25">
      <c r="H779" s="196"/>
      <c r="I779" s="196"/>
      <c r="J779" s="196"/>
      <c r="V779" s="17"/>
      <c r="AC779" s="195"/>
      <c r="AD779" s="195"/>
      <c r="AE779" s="195"/>
    </row>
    <row r="780" spans="2:41" x14ac:dyDescent="0.25">
      <c r="V780" s="17"/>
    </row>
    <row r="781" spans="2:41" x14ac:dyDescent="0.25">
      <c r="V781" s="17"/>
    </row>
    <row r="782" spans="2:41" ht="23.25" x14ac:dyDescent="0.35">
      <c r="B782" s="22" t="s">
        <v>70</v>
      </c>
      <c r="V782" s="17"/>
      <c r="X782" s="22" t="s">
        <v>70</v>
      </c>
    </row>
    <row r="783" spans="2:41" ht="23.25" x14ac:dyDescent="0.35">
      <c r="B783" s="23" t="s">
        <v>32</v>
      </c>
      <c r="C783" s="20">
        <f>IF(X735="PAGADO",0,Y740)</f>
        <v>-1000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-1000</v>
      </c>
      <c r="AA783" s="197" t="s">
        <v>20</v>
      </c>
      <c r="AB783" s="197"/>
      <c r="AC783" s="197"/>
      <c r="AD783" s="197"/>
    </row>
    <row r="784" spans="2:41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C810</f>
        <v>1000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1000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25</v>
      </c>
      <c r="C788" s="21">
        <f>C786-C787</f>
        <v>-1000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-1000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 x14ac:dyDescent="0.4">
      <c r="B789" s="198" t="str">
        <f>IF(C788&lt;0,"NO PAGAR","COBRAR")</f>
        <v>NO PAGAR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tr">
        <f>IF(Y788&lt;0,"NO PAGAR","COBRAR")</f>
        <v>NO PAGAR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IF(C824&lt;0,"SALDO A FAVOR","SALDO ADELANTAD0'")</f>
        <v>SALDO ADELANTAD0'</v>
      </c>
      <c r="C791" s="10">
        <f>IF(Y735&lt;=0,Y735*-1)</f>
        <v>1000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1000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1"/>
      <c r="C809" s="10"/>
      <c r="V809" s="17"/>
      <c r="X809" s="11"/>
      <c r="Y809" s="10"/>
    </row>
    <row r="810" spans="2:41" x14ac:dyDescent="0.25">
      <c r="B810" s="15" t="s">
        <v>18</v>
      </c>
      <c r="C810" s="16">
        <f>SUM(C791:C809)</f>
        <v>1000</v>
      </c>
      <c r="V810" s="17"/>
      <c r="X810" s="15" t="s">
        <v>18</v>
      </c>
      <c r="Y810" s="16">
        <f>SUM(Y791:Y809)</f>
        <v>1000</v>
      </c>
    </row>
    <row r="811" spans="2:41" x14ac:dyDescent="0.25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V822" s="17"/>
    </row>
    <row r="823" spans="1:43" x14ac:dyDescent="0.25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 x14ac:dyDescent="0.25">
      <c r="H824" s="196"/>
      <c r="I824" s="196"/>
      <c r="J824" s="196"/>
      <c r="V824" s="17"/>
      <c r="AA824" s="196"/>
      <c r="AB824" s="196"/>
      <c r="AC824" s="196"/>
    </row>
    <row r="825" spans="1:43" x14ac:dyDescent="0.25">
      <c r="V825" s="17"/>
    </row>
    <row r="826" spans="1:43" x14ac:dyDescent="0.25">
      <c r="V826" s="17"/>
    </row>
    <row r="827" spans="1:43" ht="23.25" x14ac:dyDescent="0.35">
      <c r="B827" s="24" t="s">
        <v>70</v>
      </c>
      <c r="V827" s="17"/>
      <c r="X827" s="22" t="s">
        <v>70</v>
      </c>
    </row>
    <row r="828" spans="1:43" ht="23.25" x14ac:dyDescent="0.35">
      <c r="B828" s="23" t="s">
        <v>32</v>
      </c>
      <c r="C828" s="20">
        <f>IF(X783="PAGADO",0,C788)</f>
        <v>-1000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-1000</v>
      </c>
      <c r="AA828" s="197" t="s">
        <v>20</v>
      </c>
      <c r="AB828" s="197"/>
      <c r="AC828" s="197"/>
      <c r="AD828" s="197"/>
    </row>
    <row r="829" spans="1:43" x14ac:dyDescent="0.25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 x14ac:dyDescent="0.25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x14ac:dyDescent="0.25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x14ac:dyDescent="0.25">
      <c r="B832" s="1" t="s">
        <v>9</v>
      </c>
      <c r="C832" s="20">
        <f>C856</f>
        <v>1000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1000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6" t="s">
        <v>26</v>
      </c>
      <c r="C833" s="21">
        <f>C831-C832</f>
        <v>-1000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-1000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 x14ac:dyDescent="0.3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9" t="str">
        <f>IF(Y833&lt;0,"NO PAGAR","COBRAR'")</f>
        <v>NO PAGAR</v>
      </c>
      <c r="Y834" s="199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 x14ac:dyDescent="0.35">
      <c r="B835" s="199" t="str">
        <f>IF(C833&lt;0,"NO PAGAR","COBRAR'")</f>
        <v>NO PAGAR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9" t="str">
        <f>IF(Y788&lt;0,"SALDO ADELANTADO","SALDO A FAVOR '")</f>
        <v>SALDO ADELANTADO</v>
      </c>
      <c r="C837" s="10">
        <f>IF(Y788&lt;=0,Y788*-1)</f>
        <v>1000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1000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 x14ac:dyDescent="0.25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 x14ac:dyDescent="0.25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2:27" x14ac:dyDescent="0.25">
      <c r="B849" s="12"/>
      <c r="C849" s="10"/>
      <c r="E849" s="14"/>
      <c r="V849" s="17"/>
      <c r="X849" s="12"/>
      <c r="Y849" s="10"/>
      <c r="AA849" s="14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1"/>
      <c r="C855" s="10"/>
      <c r="V855" s="17"/>
      <c r="X855" s="11"/>
      <c r="Y855" s="10"/>
    </row>
    <row r="856" spans="2:27" x14ac:dyDescent="0.25">
      <c r="B856" s="15" t="s">
        <v>18</v>
      </c>
      <c r="C856" s="16">
        <f>SUM(C837:C855)</f>
        <v>1000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1000</v>
      </c>
      <c r="Z856" t="s">
        <v>22</v>
      </c>
      <c r="AA856" t="s">
        <v>21</v>
      </c>
    </row>
    <row r="857" spans="2:27" x14ac:dyDescent="0.25">
      <c r="E857" s="1" t="s">
        <v>19</v>
      </c>
      <c r="V857" s="17"/>
      <c r="AA857" s="1" t="s">
        <v>19</v>
      </c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  <c r="AC871" s="195" t="s">
        <v>29</v>
      </c>
      <c r="AD871" s="195"/>
      <c r="AE871" s="195"/>
    </row>
    <row r="872" spans="2:41" x14ac:dyDescent="0.25">
      <c r="H872" s="196" t="s">
        <v>28</v>
      </c>
      <c r="I872" s="196"/>
      <c r="J872" s="196"/>
      <c r="V872" s="17"/>
      <c r="AC872" s="195"/>
      <c r="AD872" s="195"/>
      <c r="AE872" s="195"/>
    </row>
    <row r="873" spans="2:41" x14ac:dyDescent="0.25">
      <c r="H873" s="196"/>
      <c r="I873" s="196"/>
      <c r="J873" s="196"/>
      <c r="V873" s="17"/>
      <c r="AC873" s="195"/>
      <c r="AD873" s="195"/>
      <c r="AE873" s="195"/>
    </row>
    <row r="874" spans="2:41" x14ac:dyDescent="0.25">
      <c r="V874" s="17"/>
    </row>
    <row r="875" spans="2:41" x14ac:dyDescent="0.25">
      <c r="V875" s="17"/>
    </row>
    <row r="876" spans="2:41" ht="23.25" x14ac:dyDescent="0.35">
      <c r="B876" s="22" t="s">
        <v>71</v>
      </c>
      <c r="V876" s="17"/>
      <c r="X876" s="22" t="s">
        <v>71</v>
      </c>
    </row>
    <row r="877" spans="2:41" ht="23.25" x14ac:dyDescent="0.35">
      <c r="B877" s="23" t="s">
        <v>32</v>
      </c>
      <c r="C877" s="20">
        <f>IF(X828="PAGADO",0,Y833)</f>
        <v>-1000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-1000</v>
      </c>
      <c r="AA877" s="197" t="s">
        <v>20</v>
      </c>
      <c r="AB877" s="197"/>
      <c r="AC877" s="197"/>
      <c r="AD877" s="197"/>
    </row>
    <row r="878" spans="2:41" x14ac:dyDescent="0.25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 x14ac:dyDescent="0.25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9</v>
      </c>
      <c r="C881" s="20">
        <f>C904</f>
        <v>1000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1000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6" t="s">
        <v>25</v>
      </c>
      <c r="C882" s="21">
        <f>C880-C881</f>
        <v>-1000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-1000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 x14ac:dyDescent="0.4">
      <c r="B883" s="198" t="str">
        <f>IF(C882&lt;0,"NO PAGAR","COBRAR")</f>
        <v>NO PAGAR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tr">
        <f>IF(Y882&lt;0,"NO PAGAR","COBRAR")</f>
        <v>NO PAGAR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IF(C918&lt;0,"SALDO A FAVOR","SALDO ADELANTAD0'")</f>
        <v>SALDO ADELANTAD0'</v>
      </c>
      <c r="C885" s="10">
        <f>IF(Y833&lt;=0,Y833*-1)</f>
        <v>1000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1000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E898" s="14"/>
      <c r="V898" s="17"/>
      <c r="X898" s="12"/>
      <c r="Y898" s="10"/>
      <c r="AA898" s="14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1000</v>
      </c>
      <c r="V904" s="17"/>
      <c r="X904" s="15" t="s">
        <v>18</v>
      </c>
      <c r="Y904" s="16">
        <f>SUM(Y885:Y903)</f>
        <v>1000</v>
      </c>
    </row>
    <row r="905" spans="2:27" x14ac:dyDescent="0.25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 x14ac:dyDescent="0.25">
      <c r="E906" s="1" t="s">
        <v>19</v>
      </c>
      <c r="V906" s="17"/>
      <c r="AA906" s="1" t="s">
        <v>19</v>
      </c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V916" s="17"/>
    </row>
    <row r="917" spans="1:43" x14ac:dyDescent="0.25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 x14ac:dyDescent="0.25">
      <c r="H918" s="196"/>
      <c r="I918" s="196"/>
      <c r="J918" s="196"/>
      <c r="V918" s="17"/>
      <c r="AA918" s="196"/>
      <c r="AB918" s="196"/>
      <c r="AC918" s="196"/>
    </row>
    <row r="919" spans="1:43" x14ac:dyDescent="0.25">
      <c r="V919" s="17"/>
    </row>
    <row r="920" spans="1:43" x14ac:dyDescent="0.25">
      <c r="V920" s="17"/>
    </row>
    <row r="921" spans="1:43" ht="23.25" x14ac:dyDescent="0.35">
      <c r="B921" s="24" t="s">
        <v>73</v>
      </c>
      <c r="V921" s="17"/>
      <c r="X921" s="22" t="s">
        <v>71</v>
      </c>
    </row>
    <row r="922" spans="1:43" ht="23.25" x14ac:dyDescent="0.35">
      <c r="B922" s="23" t="s">
        <v>32</v>
      </c>
      <c r="C922" s="20">
        <f>IF(X877="PAGADO",0,C882)</f>
        <v>-1000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-1000</v>
      </c>
      <c r="AA922" s="197" t="s">
        <v>20</v>
      </c>
      <c r="AB922" s="197"/>
      <c r="AC922" s="197"/>
      <c r="AD922" s="197"/>
    </row>
    <row r="923" spans="1:43" x14ac:dyDescent="0.25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 x14ac:dyDescent="0.25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 x14ac:dyDescent="0.25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9</v>
      </c>
      <c r="C926" s="20">
        <f>C950</f>
        <v>1000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1000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6" t="s">
        <v>26</v>
      </c>
      <c r="C927" s="21">
        <f>C925-C926</f>
        <v>-1000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-1000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9" t="str">
        <f>IF(Y927&lt;0,"NO PAGAR","COBRAR'")</f>
        <v>NO PAGAR</v>
      </c>
      <c r="Y928" s="199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199" t="str">
        <f>IF(C927&lt;0,"NO PAGAR","COBRAR'")</f>
        <v>NO PAGAR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9" t="str">
        <f>IF(Y882&lt;0,"SALDO ADELANTADO","SALDO A FAVOR '")</f>
        <v>SALDO ADELANTADO</v>
      </c>
      <c r="C931" s="10">
        <f>IF(Y882&lt;=0,Y882*-1)</f>
        <v>1000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1000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 x14ac:dyDescent="0.25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 x14ac:dyDescent="0.25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E943" s="14"/>
      <c r="V943" s="17"/>
      <c r="X943" s="12"/>
      <c r="Y943" s="10"/>
      <c r="AA943" s="14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1"/>
      <c r="C949" s="10"/>
      <c r="V949" s="17"/>
      <c r="X949" s="11"/>
      <c r="Y949" s="10"/>
    </row>
    <row r="950" spans="2:27" x14ac:dyDescent="0.25">
      <c r="B950" s="15" t="s">
        <v>18</v>
      </c>
      <c r="C950" s="16">
        <f>SUM(C931:C949)</f>
        <v>1000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1000</v>
      </c>
      <c r="Z950" t="s">
        <v>22</v>
      </c>
      <c r="AA950" t="s">
        <v>21</v>
      </c>
    </row>
    <row r="951" spans="2:27" x14ac:dyDescent="0.25">
      <c r="E951" s="1" t="s">
        <v>19</v>
      </c>
      <c r="V951" s="17"/>
      <c r="AA951" s="1" t="s">
        <v>19</v>
      </c>
    </row>
    <row r="952" spans="2:27" x14ac:dyDescent="0.25">
      <c r="V952" s="17"/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  <c r="AC964" s="195" t="s">
        <v>29</v>
      </c>
      <c r="AD964" s="195"/>
      <c r="AE964" s="195"/>
    </row>
    <row r="965" spans="2:41" x14ac:dyDescent="0.25">
      <c r="H965" s="196" t="s">
        <v>28</v>
      </c>
      <c r="I965" s="196"/>
      <c r="J965" s="196"/>
      <c r="V965" s="17"/>
      <c r="AC965" s="195"/>
      <c r="AD965" s="195"/>
      <c r="AE965" s="195"/>
    </row>
    <row r="966" spans="2:41" x14ac:dyDescent="0.25">
      <c r="H966" s="196"/>
      <c r="I966" s="196"/>
      <c r="J966" s="196"/>
      <c r="V966" s="17"/>
      <c r="AC966" s="195"/>
      <c r="AD966" s="195"/>
      <c r="AE966" s="195"/>
    </row>
    <row r="967" spans="2:41" x14ac:dyDescent="0.25">
      <c r="V967" s="17"/>
    </row>
    <row r="968" spans="2:41" x14ac:dyDescent="0.25">
      <c r="V968" s="17"/>
    </row>
    <row r="969" spans="2:41" ht="23.25" x14ac:dyDescent="0.35">
      <c r="B969" s="22" t="s">
        <v>72</v>
      </c>
      <c r="V969" s="17"/>
      <c r="X969" s="22" t="s">
        <v>74</v>
      </c>
    </row>
    <row r="970" spans="2:41" ht="23.25" x14ac:dyDescent="0.35">
      <c r="B970" s="23" t="s">
        <v>32</v>
      </c>
      <c r="C970" s="20">
        <f>IF(X922="PAGADO",0,Y927)</f>
        <v>-1000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-1000</v>
      </c>
      <c r="AA970" s="197" t="s">
        <v>20</v>
      </c>
      <c r="AB970" s="197"/>
      <c r="AC970" s="197"/>
      <c r="AD970" s="197"/>
    </row>
    <row r="971" spans="2:41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9</v>
      </c>
      <c r="C974" s="20">
        <f>C997</f>
        <v>1000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1000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6" t="s">
        <v>25</v>
      </c>
      <c r="C975" s="21">
        <f>C973-C974</f>
        <v>-1000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-1000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 x14ac:dyDescent="0.4">
      <c r="B976" s="198" t="str">
        <f>IF(C975&lt;0,"NO PAGAR","COBRAR")</f>
        <v>NO PAGAR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tr">
        <f>IF(Y975&lt;0,"NO PAGAR","COBRAR")</f>
        <v>NO PAGAR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IF(C1011&lt;0,"SALDO A FAVOR","SALDO ADELANTAD0'")</f>
        <v>SALDO ADELANTAD0'</v>
      </c>
      <c r="C978" s="10">
        <f>IF(Y922&lt;=0,Y922*-1)</f>
        <v>1000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1000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1"/>
      <c r="C996" s="10"/>
      <c r="V996" s="17"/>
      <c r="X996" s="11"/>
      <c r="Y996" s="10"/>
    </row>
    <row r="997" spans="1:43" x14ac:dyDescent="0.25">
      <c r="B997" s="15" t="s">
        <v>18</v>
      </c>
      <c r="C997" s="16">
        <f>SUM(C978:C996)</f>
        <v>1000</v>
      </c>
      <c r="V997" s="17"/>
      <c r="X997" s="15" t="s">
        <v>18</v>
      </c>
      <c r="Y997" s="16">
        <f>SUM(Y978:Y996)</f>
        <v>1000</v>
      </c>
    </row>
    <row r="998" spans="1:43" x14ac:dyDescent="0.25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 x14ac:dyDescent="0.25">
      <c r="E999" s="1" t="s">
        <v>19</v>
      </c>
      <c r="V999" s="17"/>
      <c r="AA999" s="1" t="s">
        <v>19</v>
      </c>
    </row>
    <row r="1000" spans="1:43" x14ac:dyDescent="0.25">
      <c r="V1000" s="17"/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 x14ac:dyDescent="0.25">
      <c r="V1009" s="17"/>
    </row>
    <row r="1010" spans="2:41" x14ac:dyDescent="0.25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 x14ac:dyDescent="0.25">
      <c r="H1011" s="196"/>
      <c r="I1011" s="196"/>
      <c r="J1011" s="196"/>
      <c r="V1011" s="17"/>
      <c r="AA1011" s="196"/>
      <c r="AB1011" s="196"/>
      <c r="AC1011" s="196"/>
    </row>
    <row r="1012" spans="2:41" x14ac:dyDescent="0.25">
      <c r="V1012" s="17"/>
    </row>
    <row r="1013" spans="2:41" x14ac:dyDescent="0.25">
      <c r="V1013" s="17"/>
    </row>
    <row r="1014" spans="2:41" ht="23.25" x14ac:dyDescent="0.35">
      <c r="B1014" s="24" t="s">
        <v>72</v>
      </c>
      <c r="V1014" s="17"/>
      <c r="X1014" s="22" t="s">
        <v>72</v>
      </c>
    </row>
    <row r="1015" spans="2:41" ht="23.25" x14ac:dyDescent="0.35">
      <c r="B1015" s="23" t="s">
        <v>32</v>
      </c>
      <c r="C1015" s="20">
        <f>IF(X970="PAGADO",0,C975)</f>
        <v>-1000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-1000</v>
      </c>
      <c r="AA1015" s="197" t="s">
        <v>20</v>
      </c>
      <c r="AB1015" s="197"/>
      <c r="AC1015" s="197"/>
      <c r="AD1015" s="197"/>
    </row>
    <row r="1016" spans="2:41" x14ac:dyDescent="0.25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 x14ac:dyDescent="0.25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" t="s">
        <v>9</v>
      </c>
      <c r="C1019" s="20">
        <f>C1043</f>
        <v>1000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1000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6" t="s">
        <v>26</v>
      </c>
      <c r="C1020" s="21">
        <f>C1018-C1019</f>
        <v>-1000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-1000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 x14ac:dyDescent="0.3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9" t="str">
        <f>IF(Y1020&lt;0,"NO PAGAR","COBRAR'")</f>
        <v>NO PAGAR</v>
      </c>
      <c r="Y1021" s="199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 x14ac:dyDescent="0.35">
      <c r="B1022" s="199" t="str">
        <f>IF(C1020&lt;0,"NO PAGAR","COBRAR'")</f>
        <v>NO PAGAR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9" t="str">
        <f>IF(Y975&lt;0,"SALDO ADELANTADO","SALDO A FAVOR '")</f>
        <v>SALDO ADELANTADO</v>
      </c>
      <c r="C1024" s="10">
        <f>IF(Y975&lt;=0,Y975*-1)</f>
        <v>1000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1000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 x14ac:dyDescent="0.25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E1036" s="14"/>
      <c r="V1036" s="17"/>
      <c r="X1036" s="12"/>
      <c r="Y1036" s="10"/>
      <c r="AA1036" s="14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1"/>
      <c r="C1042" s="10"/>
      <c r="V1042" s="17"/>
      <c r="X1042" s="11"/>
      <c r="Y1042" s="10"/>
    </row>
    <row r="1043" spans="2:27" x14ac:dyDescent="0.25">
      <c r="B1043" s="15" t="s">
        <v>18</v>
      </c>
      <c r="C1043" s="16">
        <f>SUM(C1024:C1042)</f>
        <v>1000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1000</v>
      </c>
      <c r="Z1043" t="s">
        <v>22</v>
      </c>
      <c r="AA1043" t="s">
        <v>21</v>
      </c>
    </row>
    <row r="1044" spans="2:27" x14ac:dyDescent="0.25">
      <c r="E1044" s="1" t="s">
        <v>19</v>
      </c>
      <c r="V1044" s="17"/>
      <c r="AA1044" s="1" t="s">
        <v>19</v>
      </c>
    </row>
    <row r="1045" spans="2:27" x14ac:dyDescent="0.25">
      <c r="V1045" s="17"/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</sheetData>
  <mergeCells count="291"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6"/>
  <sheetViews>
    <sheetView topLeftCell="A733" zoomScale="89" zoomScaleNormal="89" workbookViewId="0">
      <selection activeCell="E745" sqref="E745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95" t="s">
        <v>29</v>
      </c>
      <c r="AD99" s="195"/>
      <c r="AE99" s="195"/>
    </row>
    <row r="100" spans="2:41" x14ac:dyDescent="0.25">
      <c r="H100" s="196" t="s">
        <v>28</v>
      </c>
      <c r="I100" s="196"/>
      <c r="J100" s="196"/>
      <c r="V100" s="17"/>
      <c r="AC100" s="195"/>
      <c r="AD100" s="195"/>
      <c r="AE100" s="195"/>
    </row>
    <row r="101" spans="2:41" x14ac:dyDescent="0.25">
      <c r="H101" s="196"/>
      <c r="I101" s="196"/>
      <c r="J101" s="196"/>
      <c r="V101" s="17"/>
      <c r="AC101" s="195"/>
      <c r="AD101" s="195"/>
      <c r="AE101" s="195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 x14ac:dyDescent="0.25">
      <c r="H133" s="196"/>
      <c r="I133" s="196"/>
      <c r="J133" s="196"/>
      <c r="V133" s="17"/>
      <c r="AA133" s="196"/>
      <c r="AB133" s="196"/>
      <c r="AC133" s="196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95" t="s">
        <v>29</v>
      </c>
      <c r="AD180" s="195"/>
      <c r="AE180" s="195"/>
    </row>
    <row r="181" spans="2:41" x14ac:dyDescent="0.25">
      <c r="H181" s="196" t="s">
        <v>28</v>
      </c>
      <c r="I181" s="196"/>
      <c r="J181" s="196"/>
      <c r="V181" s="17"/>
      <c r="AC181" s="195"/>
      <c r="AD181" s="195"/>
      <c r="AE181" s="195"/>
    </row>
    <row r="182" spans="2:41" x14ac:dyDescent="0.25">
      <c r="H182" s="196"/>
      <c r="I182" s="196"/>
      <c r="J182" s="196"/>
      <c r="V182" s="17"/>
      <c r="AC182" s="195"/>
      <c r="AD182" s="195"/>
      <c r="AE182" s="195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 x14ac:dyDescent="0.25">
      <c r="H227" s="196"/>
      <c r="I227" s="196"/>
      <c r="J227" s="196"/>
      <c r="V227" s="17"/>
      <c r="AA227" s="196"/>
      <c r="AB227" s="196"/>
      <c r="AC227" s="196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95" t="s">
        <v>29</v>
      </c>
      <c r="AD272" s="195"/>
      <c r="AE272" s="195"/>
    </row>
    <row r="273" spans="2:41" x14ac:dyDescent="0.25">
      <c r="H273" s="196" t="s">
        <v>28</v>
      </c>
      <c r="I273" s="196"/>
      <c r="J273" s="196"/>
      <c r="V273" s="17"/>
      <c r="AC273" s="195"/>
      <c r="AD273" s="195"/>
      <c r="AE273" s="195"/>
    </row>
    <row r="274" spans="2:41" x14ac:dyDescent="0.25">
      <c r="H274" s="196"/>
      <c r="I274" s="196"/>
      <c r="J274" s="196"/>
      <c r="V274" s="17"/>
      <c r="AC274" s="195"/>
      <c r="AD274" s="195"/>
      <c r="AE274" s="195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 x14ac:dyDescent="0.25">
      <c r="H319" s="196"/>
      <c r="I319" s="196"/>
      <c r="J319" s="196"/>
      <c r="V319" s="17"/>
      <c r="AA319" s="196"/>
      <c r="AB319" s="196"/>
      <c r="AC319" s="196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 x14ac:dyDescent="0.25">
      <c r="V369" s="17"/>
      <c r="X369" s="209"/>
      <c r="AC369" s="203"/>
      <c r="AD369" s="203"/>
      <c r="AE369" s="203"/>
    </row>
    <row r="370" spans="2:41" ht="23.25" x14ac:dyDescent="0.35">
      <c r="B370" s="22" t="s">
        <v>64</v>
      </c>
      <c r="V370" s="17"/>
      <c r="X370" s="209"/>
      <c r="AC370" s="203"/>
      <c r="AD370" s="203"/>
      <c r="AE370" s="20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 x14ac:dyDescent="0.3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 x14ac:dyDescent="0.4">
      <c r="H406" s="76"/>
      <c r="I406" s="76"/>
      <c r="J406" s="76"/>
      <c r="V406" s="17"/>
      <c r="AA406" s="196"/>
      <c r="AB406" s="196"/>
      <c r="AC406" s="196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95" t="s">
        <v>29</v>
      </c>
      <c r="AD441" s="195"/>
      <c r="AE441" s="195"/>
    </row>
    <row r="442" spans="2:41" ht="35.25" customHeight="1" x14ac:dyDescent="0.4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 x14ac:dyDescent="0.4">
      <c r="H443" s="76"/>
      <c r="I443" s="76"/>
      <c r="J443" s="76"/>
      <c r="V443" s="17"/>
      <c r="AC443" s="195"/>
      <c r="AD443" s="195"/>
      <c r="AE443" s="195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 x14ac:dyDescent="0.4">
      <c r="H481" s="76"/>
      <c r="I481" s="76"/>
      <c r="J481" s="76"/>
      <c r="V481" s="17"/>
      <c r="AA481" s="196"/>
      <c r="AB481" s="196"/>
      <c r="AC481" s="196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195" t="s">
        <v>29</v>
      </c>
      <c r="AD522" s="195"/>
      <c r="AE522" s="195"/>
    </row>
    <row r="523" spans="2:41" ht="30" customHeight="1" x14ac:dyDescent="0.4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195" t="s">
        <v>29</v>
      </c>
      <c r="AD608" s="195"/>
      <c r="AE608" s="195"/>
    </row>
    <row r="609" spans="2:41" ht="23.25" customHeight="1" x14ac:dyDescent="0.4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 x14ac:dyDescent="0.4">
      <c r="H610" s="76"/>
      <c r="I610" s="76"/>
      <c r="J610" s="76"/>
      <c r="V610" s="17"/>
      <c r="AC610" s="195"/>
      <c r="AD610" s="195"/>
      <c r="AE610" s="195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 x14ac:dyDescent="0.4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 x14ac:dyDescent="0.25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 x14ac:dyDescent="0.25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 x14ac:dyDescent="0.25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 x14ac:dyDescent="0.4">
      <c r="H650" s="76"/>
      <c r="I650" s="76"/>
      <c r="J650" s="76"/>
      <c r="V650" s="17"/>
      <c r="AA650" s="196"/>
      <c r="AB650" s="196"/>
      <c r="AC650" s="196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 x14ac:dyDescent="0.3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 x14ac:dyDescent="0.3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07" t="s">
        <v>110</v>
      </c>
      <c r="AL689" s="207"/>
      <c r="AM689" s="207"/>
    </row>
    <row r="690" spans="2:41" ht="23.25" x14ac:dyDescent="0.3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 x14ac:dyDescent="0.4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8" t="str">
        <f>IF(Y697&lt;0,"NO PAGAR","COBRAR")</f>
        <v>NO PAGAR</v>
      </c>
      <c r="Y698" s="19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 x14ac:dyDescent="0.4">
      <c r="B702" s="198" t="str">
        <f>IF(C701&lt;0,"NO PAGAR","COBRAR")</f>
        <v>NO PAGAR</v>
      </c>
      <c r="C702" s="198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 x14ac:dyDescent="0.25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 x14ac:dyDescent="0.25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 x14ac:dyDescent="0.25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 x14ac:dyDescent="0.25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 x14ac:dyDescent="0.25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 x14ac:dyDescent="0.25">
      <c r="B722" s="11"/>
      <c r="C722" s="10"/>
      <c r="R722" s="188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 x14ac:dyDescent="0.4">
      <c r="H737" s="76"/>
      <c r="I737" s="76"/>
      <c r="J737" s="76"/>
      <c r="V737" s="17"/>
      <c r="AA737" s="196"/>
      <c r="AB737" s="196"/>
      <c r="AC737" s="196"/>
    </row>
    <row r="738" spans="2:41" x14ac:dyDescent="0.25">
      <c r="V738" s="17"/>
    </row>
    <row r="739" spans="2:41" x14ac:dyDescent="0.25">
      <c r="V739" s="17"/>
    </row>
    <row r="740" spans="2:41" ht="23.25" x14ac:dyDescent="0.35">
      <c r="B740" s="24" t="s">
        <v>69</v>
      </c>
      <c r="V740" s="17"/>
      <c r="X740" s="22" t="s">
        <v>69</v>
      </c>
    </row>
    <row r="741" spans="2:41" ht="26.25" x14ac:dyDescent="0.4">
      <c r="B741" s="23" t="s">
        <v>32</v>
      </c>
      <c r="C741" s="20">
        <f>IF(X692="PAGADO",0,Y697)</f>
        <v>-1585.7429999999995</v>
      </c>
      <c r="E741" s="197" t="s">
        <v>309</v>
      </c>
      <c r="F741" s="197"/>
      <c r="G741" s="197"/>
      <c r="H741" s="197"/>
      <c r="O741" s="207" t="s">
        <v>10</v>
      </c>
      <c r="P741" s="207"/>
      <c r="Q741" s="207"/>
      <c r="V741" s="17"/>
      <c r="X741" s="23" t="s">
        <v>32</v>
      </c>
      <c r="Y741" s="20">
        <f>IF(B1541="PAGADO",0,C746)</f>
        <v>-1505.7429999999995</v>
      </c>
      <c r="AA741" s="197" t="s">
        <v>20</v>
      </c>
      <c r="AB741" s="197"/>
      <c r="AC741" s="197"/>
      <c r="AD741" s="197"/>
    </row>
    <row r="742" spans="2:41" x14ac:dyDescent="0.25">
      <c r="B742" s="1" t="s">
        <v>0</v>
      </c>
      <c r="C742" s="19">
        <f>H757</f>
        <v>400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 x14ac:dyDescent="0.25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" t="s">
        <v>24</v>
      </c>
      <c r="C744" s="19">
        <f>IF(C741&gt;0,C741+C742,C742)</f>
        <v>400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" t="s">
        <v>9</v>
      </c>
      <c r="C745" s="20">
        <f>C769</f>
        <v>1905.7429999999995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1505.7429999999995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6" t="s">
        <v>26</v>
      </c>
      <c r="C746" s="21">
        <f>C744-C745</f>
        <v>-1505.7429999999995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-1505.7429999999995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 x14ac:dyDescent="0.3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 x14ac:dyDescent="0.35">
      <c r="B748" s="199" t="str">
        <f>IF(C746&lt;0,"NO PAGAR","COBRAR'")</f>
        <v>NO PAGAR</v>
      </c>
      <c r="C748" s="199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1505.7429999999995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16</v>
      </c>
      <c r="C757" s="10"/>
      <c r="E757" s="192" t="s">
        <v>7</v>
      </c>
      <c r="F757" s="193"/>
      <c r="G757" s="194"/>
      <c r="H757" s="5">
        <f>SUM(H743:H756)</f>
        <v>400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 x14ac:dyDescent="0.25">
      <c r="B758" s="11" t="s">
        <v>17</v>
      </c>
      <c r="C758" s="10"/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 x14ac:dyDescent="0.25">
      <c r="B759" s="12"/>
      <c r="C759" s="10"/>
      <c r="N759" s="192" t="s">
        <v>7</v>
      </c>
      <c r="O759" s="193"/>
      <c r="P759" s="193"/>
      <c r="Q759" s="194"/>
      <c r="R759" s="18">
        <f>SUM(R743:R758)</f>
        <v>320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E762" s="14"/>
      <c r="V762" s="17"/>
      <c r="X762" s="12"/>
      <c r="Y762" s="10"/>
      <c r="AA762" s="14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V765" s="17"/>
      <c r="X765" s="12"/>
      <c r="Y765" s="10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1"/>
      <c r="C768" s="10"/>
      <c r="V768" s="17"/>
      <c r="X768" s="11"/>
      <c r="Y768" s="10"/>
    </row>
    <row r="769" spans="2:31" x14ac:dyDescent="0.25">
      <c r="B769" s="15" t="s">
        <v>18</v>
      </c>
      <c r="C769" s="16">
        <f>SUM(C750:C768)</f>
        <v>1905.7429999999995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1505.7429999999995</v>
      </c>
      <c r="Z769" t="s">
        <v>22</v>
      </c>
      <c r="AA769" t="s">
        <v>21</v>
      </c>
    </row>
    <row r="770" spans="2:31" x14ac:dyDescent="0.25">
      <c r="E770" s="1" t="s">
        <v>19</v>
      </c>
      <c r="V770" s="17"/>
      <c r="AA770" s="1" t="s">
        <v>19</v>
      </c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x14ac:dyDescent="0.25">
      <c r="V778" s="17"/>
    </row>
    <row r="779" spans="2:31" x14ac:dyDescent="0.25">
      <c r="V779" s="17"/>
    </row>
    <row r="780" spans="2:31" x14ac:dyDescent="0.25">
      <c r="V780" s="17"/>
    </row>
    <row r="781" spans="2:31" x14ac:dyDescent="0.25">
      <c r="V781" s="17"/>
    </row>
    <row r="782" spans="2:31" x14ac:dyDescent="0.25">
      <c r="V782" s="17"/>
    </row>
    <row r="783" spans="2:31" ht="15" customHeight="1" x14ac:dyDescent="0.35">
      <c r="V783" s="17"/>
      <c r="AC783" s="185" t="s">
        <v>29</v>
      </c>
      <c r="AD783" s="185"/>
      <c r="AE783" s="185"/>
    </row>
    <row r="784" spans="2:31" ht="15" customHeight="1" x14ac:dyDescent="0.4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 x14ac:dyDescent="0.4">
      <c r="H785" s="76"/>
      <c r="I785" s="76"/>
      <c r="J785" s="76"/>
      <c r="V785" s="17"/>
      <c r="AC785" s="185"/>
      <c r="AD785" s="185"/>
      <c r="AE785" s="185"/>
    </row>
    <row r="786" spans="2:41" x14ac:dyDescent="0.25">
      <c r="V786" s="17"/>
    </row>
    <row r="787" spans="2:41" x14ac:dyDescent="0.25">
      <c r="V787" s="17"/>
    </row>
    <row r="788" spans="2:41" ht="23.25" x14ac:dyDescent="0.35">
      <c r="B788" s="22" t="s">
        <v>70</v>
      </c>
      <c r="V788" s="17"/>
      <c r="X788" s="22" t="s">
        <v>70</v>
      </c>
    </row>
    <row r="789" spans="2:41" ht="23.25" x14ac:dyDescent="0.35">
      <c r="B789" s="23" t="s">
        <v>32</v>
      </c>
      <c r="C789" s="20">
        <f>IF(X741="PAGADO",0,Y746)</f>
        <v>-1505.7429999999995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-1505.7429999999995</v>
      </c>
      <c r="AA789" s="197" t="s">
        <v>20</v>
      </c>
      <c r="AB789" s="197"/>
      <c r="AC789" s="197"/>
      <c r="AD789" s="197"/>
    </row>
    <row r="790" spans="2:41" x14ac:dyDescent="0.25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 x14ac:dyDescent="0.25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" t="s">
        <v>9</v>
      </c>
      <c r="C793" s="20">
        <f>C816</f>
        <v>1505.7429999999995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1505.7429999999995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6" t="s">
        <v>25</v>
      </c>
      <c r="C794" s="21">
        <f>C792-C793</f>
        <v>-1505.7429999999995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-1505.7429999999995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 x14ac:dyDescent="0.4">
      <c r="B795" s="198" t="str">
        <f>IF(C794&lt;0,"NO PAGAR","COBRAR")</f>
        <v>NO PAGAR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IF(C830&lt;0,"SALDO A FAVOR","SALDO ADELANTAD0'")</f>
        <v>SALDO ADELANTAD0'</v>
      </c>
      <c r="C797" s="10">
        <f>IF(Y741&lt;=0,Y741*-1)</f>
        <v>1505.7429999999995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1505.7429999999995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 x14ac:dyDescent="0.25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2"/>
      <c r="C810" s="10"/>
      <c r="E810" s="14"/>
      <c r="V810" s="17"/>
      <c r="X810" s="12"/>
      <c r="Y810" s="10"/>
      <c r="AA810" s="14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2"/>
      <c r="C814" s="10"/>
      <c r="V814" s="17"/>
      <c r="X814" s="12"/>
      <c r="Y814" s="10"/>
    </row>
    <row r="815" spans="2:41" x14ac:dyDescent="0.25">
      <c r="B815" s="11"/>
      <c r="C815" s="10"/>
      <c r="V815" s="17"/>
      <c r="X815" s="11"/>
      <c r="Y815" s="10"/>
    </row>
    <row r="816" spans="2:41" x14ac:dyDescent="0.25">
      <c r="B816" s="15" t="s">
        <v>18</v>
      </c>
      <c r="C816" s="16">
        <f>SUM(C797:C815)</f>
        <v>1505.7429999999995</v>
      </c>
      <c r="V816" s="17"/>
      <c r="X816" s="15" t="s">
        <v>18</v>
      </c>
      <c r="Y816" s="16">
        <f>SUM(Y797:Y815)</f>
        <v>1505.7429999999995</v>
      </c>
    </row>
    <row r="817" spans="1:43" x14ac:dyDescent="0.25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 x14ac:dyDescent="0.25">
      <c r="E818" s="1" t="s">
        <v>19</v>
      </c>
      <c r="V818" s="17"/>
      <c r="AA818" s="1" t="s">
        <v>19</v>
      </c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V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 x14ac:dyDescent="0.25">
      <c r="V828" s="17"/>
    </row>
    <row r="829" spans="1:43" ht="15" customHeight="1" x14ac:dyDescent="0.4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 x14ac:dyDescent="0.4">
      <c r="H830" s="76"/>
      <c r="I830" s="76"/>
      <c r="J830" s="76"/>
      <c r="V830" s="17"/>
      <c r="AA830" s="196"/>
      <c r="AB830" s="196"/>
      <c r="AC830" s="196"/>
    </row>
    <row r="831" spans="1:43" x14ac:dyDescent="0.25">
      <c r="V831" s="17"/>
    </row>
    <row r="832" spans="1:43" x14ac:dyDescent="0.25">
      <c r="V832" s="17"/>
    </row>
    <row r="833" spans="2:41" ht="23.25" x14ac:dyDescent="0.35">
      <c r="B833" s="24" t="s">
        <v>70</v>
      </c>
      <c r="V833" s="17"/>
      <c r="X833" s="22" t="s">
        <v>70</v>
      </c>
    </row>
    <row r="834" spans="2:41" ht="23.25" x14ac:dyDescent="0.35">
      <c r="B834" s="23" t="s">
        <v>32</v>
      </c>
      <c r="C834" s="20">
        <f>IF(X789="PAGADO",0,C794)</f>
        <v>-1505.7429999999995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-1505.7429999999995</v>
      </c>
      <c r="AA834" s="197" t="s">
        <v>20</v>
      </c>
      <c r="AB834" s="197"/>
      <c r="AC834" s="197"/>
      <c r="AD834" s="197"/>
    </row>
    <row r="835" spans="2:41" x14ac:dyDescent="0.25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 x14ac:dyDescent="0.25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" t="s">
        <v>9</v>
      </c>
      <c r="C838" s="20">
        <f>C862</f>
        <v>1505.7429999999995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1505.7429999999995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6" t="s">
        <v>26</v>
      </c>
      <c r="C839" s="21">
        <f>C837-C838</f>
        <v>-1505.7429999999995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-1505.7429999999995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 x14ac:dyDescent="0.35">
      <c r="B841" s="199" t="str">
        <f>IF(C839&lt;0,"NO PAGAR","COBRAR'")</f>
        <v>NO PAGAR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9" t="str">
        <f>IF(Y794&lt;0,"SALDO ADELANTADO","SALDO A FAVOR '")</f>
        <v>SALDO ADELANTADO</v>
      </c>
      <c r="C843" s="10">
        <f>IF(Y794&lt;=0,Y794*-1)</f>
        <v>1505.7429999999995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1505.7429999999995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 x14ac:dyDescent="0.25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 x14ac:dyDescent="0.25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E855" s="14"/>
      <c r="V855" s="17"/>
      <c r="X855" s="12"/>
      <c r="Y855" s="10"/>
      <c r="AA855" s="14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V857" s="17"/>
      <c r="X857" s="12"/>
      <c r="Y857" s="10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1"/>
      <c r="C861" s="10"/>
      <c r="V861" s="17"/>
      <c r="X861" s="11"/>
      <c r="Y861" s="10"/>
    </row>
    <row r="862" spans="2:41" x14ac:dyDescent="0.25">
      <c r="B862" s="15" t="s">
        <v>18</v>
      </c>
      <c r="C862" s="16">
        <f>SUM(C843:C861)</f>
        <v>1505.7429999999995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1505.7429999999995</v>
      </c>
      <c r="Z862" t="s">
        <v>22</v>
      </c>
      <c r="AA862" t="s">
        <v>21</v>
      </c>
    </row>
    <row r="863" spans="2:41" x14ac:dyDescent="0.25">
      <c r="E863" s="1" t="s">
        <v>19</v>
      </c>
      <c r="V863" s="17"/>
      <c r="AA863" s="1" t="s">
        <v>19</v>
      </c>
    </row>
    <row r="864" spans="2:41" x14ac:dyDescent="0.25">
      <c r="V864" s="17"/>
    </row>
    <row r="865" spans="8:31" x14ac:dyDescent="0.25">
      <c r="V865" s="17"/>
    </row>
    <row r="866" spans="8:31" x14ac:dyDescent="0.25">
      <c r="V866" s="17"/>
    </row>
    <row r="867" spans="8:31" x14ac:dyDescent="0.25">
      <c r="V867" s="17"/>
    </row>
    <row r="868" spans="8:31" x14ac:dyDescent="0.25">
      <c r="V868" s="17"/>
    </row>
    <row r="869" spans="8:31" x14ac:dyDescent="0.25">
      <c r="V869" s="17"/>
    </row>
    <row r="870" spans="8:31" x14ac:dyDescent="0.25">
      <c r="V870" s="17"/>
    </row>
    <row r="871" spans="8:31" x14ac:dyDescent="0.25">
      <c r="V871" s="17"/>
    </row>
    <row r="872" spans="8:31" x14ac:dyDescent="0.25">
      <c r="V872" s="17"/>
    </row>
    <row r="873" spans="8:31" x14ac:dyDescent="0.25">
      <c r="V873" s="17"/>
    </row>
    <row r="874" spans="8:31" x14ac:dyDescent="0.25">
      <c r="V874" s="17"/>
    </row>
    <row r="875" spans="8:31" x14ac:dyDescent="0.25">
      <c r="V875" s="17"/>
    </row>
    <row r="876" spans="8:31" x14ac:dyDescent="0.25">
      <c r="V876" s="17"/>
    </row>
    <row r="877" spans="8:31" ht="15" customHeight="1" x14ac:dyDescent="0.35">
      <c r="V877" s="17"/>
      <c r="AC877" s="185" t="s">
        <v>29</v>
      </c>
      <c r="AD877" s="185"/>
      <c r="AE877" s="185"/>
    </row>
    <row r="878" spans="8:31" ht="15" customHeight="1" x14ac:dyDescent="0.4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 x14ac:dyDescent="0.4">
      <c r="H879" s="76"/>
      <c r="I879" s="76"/>
      <c r="J879" s="76"/>
      <c r="V879" s="17"/>
      <c r="AC879" s="185"/>
      <c r="AD879" s="185"/>
      <c r="AE879" s="185"/>
    </row>
    <row r="880" spans="8:31" x14ac:dyDescent="0.25">
      <c r="V880" s="17"/>
    </row>
    <row r="881" spans="2:41" x14ac:dyDescent="0.25">
      <c r="V881" s="17"/>
    </row>
    <row r="882" spans="2:41" ht="23.25" x14ac:dyDescent="0.35">
      <c r="B882" s="22" t="s">
        <v>71</v>
      </c>
      <c r="V882" s="17"/>
      <c r="X882" s="22" t="s">
        <v>71</v>
      </c>
    </row>
    <row r="883" spans="2:41" ht="23.25" x14ac:dyDescent="0.35">
      <c r="B883" s="23" t="s">
        <v>32</v>
      </c>
      <c r="C883" s="20">
        <f>IF(X834="PAGADO",0,Y839)</f>
        <v>-1505.7429999999995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-1505.7429999999995</v>
      </c>
      <c r="AA883" s="197" t="s">
        <v>20</v>
      </c>
      <c r="AB883" s="197"/>
      <c r="AC883" s="197"/>
      <c r="AD883" s="197"/>
    </row>
    <row r="884" spans="2:41" x14ac:dyDescent="0.25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 x14ac:dyDescent="0.25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" t="s">
        <v>9</v>
      </c>
      <c r="C887" s="20">
        <f>C910</f>
        <v>1505.7429999999995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1505.7429999999995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6" t="s">
        <v>25</v>
      </c>
      <c r="C888" s="21">
        <f>C886-C887</f>
        <v>-1505.7429999999995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-1505.7429999999995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 x14ac:dyDescent="0.4">
      <c r="B889" s="198" t="str">
        <f>IF(C888&lt;0,"NO PAGAR","COBRAR")</f>
        <v>NO PAGAR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9" t="str">
        <f>IF(C924&lt;0,"SALDO A FAVOR","SALDO ADELANTAD0'")</f>
        <v>SALDO ADELANTAD0'</v>
      </c>
      <c r="C891" s="10">
        <f>IF(Y839&lt;=0,Y839*-1)</f>
        <v>1505.7429999999995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1505.7429999999995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 x14ac:dyDescent="0.25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 x14ac:dyDescent="0.25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 x14ac:dyDescent="0.25">
      <c r="B902" s="12"/>
      <c r="C902" s="10"/>
      <c r="V902" s="17"/>
      <c r="X902" s="12"/>
      <c r="Y902" s="10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E904" s="14"/>
      <c r="V904" s="17"/>
      <c r="X904" s="12"/>
      <c r="Y904" s="10"/>
      <c r="AA904" s="14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2"/>
      <c r="C908" s="10"/>
      <c r="V908" s="17"/>
      <c r="X908" s="12"/>
      <c r="Y908" s="10"/>
    </row>
    <row r="909" spans="2:41" x14ac:dyDescent="0.25">
      <c r="B909" s="11"/>
      <c r="C909" s="10"/>
      <c r="V909" s="17"/>
      <c r="X909" s="11"/>
      <c r="Y909" s="10"/>
    </row>
    <row r="910" spans="2:41" x14ac:dyDescent="0.25">
      <c r="B910" s="15" t="s">
        <v>18</v>
      </c>
      <c r="C910" s="16">
        <f>SUM(C891:C909)</f>
        <v>1505.7429999999995</v>
      </c>
      <c r="V910" s="17"/>
      <c r="X910" s="15" t="s">
        <v>18</v>
      </c>
      <c r="Y910" s="16">
        <f>SUM(Y891:Y909)</f>
        <v>1505.7429999999995</v>
      </c>
    </row>
    <row r="911" spans="2:41" x14ac:dyDescent="0.25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 x14ac:dyDescent="0.25">
      <c r="E912" s="1" t="s">
        <v>19</v>
      </c>
      <c r="V912" s="17"/>
      <c r="AA912" s="1" t="s">
        <v>19</v>
      </c>
    </row>
    <row r="913" spans="1:43" x14ac:dyDescent="0.25">
      <c r="V913" s="17"/>
    </row>
    <row r="914" spans="1:43" x14ac:dyDescent="0.25">
      <c r="V914" s="17"/>
    </row>
    <row r="915" spans="1:43" x14ac:dyDescent="0.25">
      <c r="V915" s="17"/>
    </row>
    <row r="916" spans="1:43" x14ac:dyDescent="0.25">
      <c r="V916" s="17"/>
    </row>
    <row r="917" spans="1:43" x14ac:dyDescent="0.25">
      <c r="V917" s="17"/>
    </row>
    <row r="918" spans="1:43" x14ac:dyDescent="0.25">
      <c r="V918" s="17"/>
    </row>
    <row r="919" spans="1:43" x14ac:dyDescent="0.2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x14ac:dyDescent="0.2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 x14ac:dyDescent="0.2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 x14ac:dyDescent="0.25">
      <c r="V922" s="17"/>
    </row>
    <row r="923" spans="1:43" ht="15" customHeight="1" x14ac:dyDescent="0.4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 x14ac:dyDescent="0.4">
      <c r="H924" s="76"/>
      <c r="I924" s="76"/>
      <c r="J924" s="76"/>
      <c r="V924" s="17"/>
      <c r="AA924" s="196"/>
      <c r="AB924" s="196"/>
      <c r="AC924" s="196"/>
    </row>
    <row r="925" spans="1:43" x14ac:dyDescent="0.25">
      <c r="V925" s="17"/>
    </row>
    <row r="926" spans="1:43" x14ac:dyDescent="0.25">
      <c r="V926" s="17"/>
    </row>
    <row r="927" spans="1:43" ht="23.25" x14ac:dyDescent="0.35">
      <c r="B927" s="24" t="s">
        <v>73</v>
      </c>
      <c r="V927" s="17"/>
      <c r="X927" s="22" t="s">
        <v>71</v>
      </c>
    </row>
    <row r="928" spans="1:43" ht="23.25" x14ac:dyDescent="0.35">
      <c r="B928" s="23" t="s">
        <v>32</v>
      </c>
      <c r="C928" s="20">
        <f>IF(X883="PAGADO",0,C888)</f>
        <v>-1505.7429999999995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-1505.7429999999995</v>
      </c>
      <c r="AA928" s="197" t="s">
        <v>20</v>
      </c>
      <c r="AB928" s="197"/>
      <c r="AC928" s="197"/>
      <c r="AD928" s="197"/>
    </row>
    <row r="929" spans="2:41" x14ac:dyDescent="0.25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 x14ac:dyDescent="0.25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9</v>
      </c>
      <c r="C932" s="20">
        <f>C956</f>
        <v>1505.7429999999995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1505.7429999999995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6" t="s">
        <v>26</v>
      </c>
      <c r="C933" s="21">
        <f>C931-C932</f>
        <v>-1505.7429999999995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-1505.7429999999995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 x14ac:dyDescent="0.3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 x14ac:dyDescent="0.35">
      <c r="B935" s="199" t="str">
        <f>IF(C933&lt;0,"NO PAGAR","COBRAR'")</f>
        <v>NO PAGAR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IF(Y888&lt;0,"SALDO ADELANTADO","SALDO A FAVOR '")</f>
        <v>SALDO ADELANTADO</v>
      </c>
      <c r="C937" s="10">
        <f>IF(Y888&lt;=0,Y888*-1)</f>
        <v>1505.7429999999995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1505.7429999999995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 x14ac:dyDescent="0.25">
      <c r="B947" s="12"/>
      <c r="C947" s="10"/>
      <c r="V947" s="17"/>
      <c r="X947" s="12"/>
      <c r="Y947" s="10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E949" s="14"/>
      <c r="V949" s="17"/>
      <c r="X949" s="12"/>
      <c r="Y949" s="10"/>
      <c r="AA949" s="14"/>
    </row>
    <row r="950" spans="2:41" x14ac:dyDescent="0.25">
      <c r="B950" s="12"/>
      <c r="C950" s="10"/>
      <c r="V950" s="17"/>
      <c r="X950" s="12"/>
      <c r="Y950" s="10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1505.7429999999995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1505.7429999999995</v>
      </c>
      <c r="Z956" t="s">
        <v>22</v>
      </c>
      <c r="AA956" t="s">
        <v>21</v>
      </c>
    </row>
    <row r="957" spans="2:41" x14ac:dyDescent="0.25">
      <c r="E957" s="1" t="s">
        <v>19</v>
      </c>
      <c r="V957" s="17"/>
      <c r="AA957" s="1" t="s">
        <v>19</v>
      </c>
    </row>
    <row r="958" spans="2:41" x14ac:dyDescent="0.25">
      <c r="V958" s="17"/>
    </row>
    <row r="959" spans="2:41" x14ac:dyDescent="0.25">
      <c r="V959" s="17"/>
    </row>
    <row r="960" spans="2:41" x14ac:dyDescent="0.25">
      <c r="V960" s="17"/>
    </row>
    <row r="961" spans="2:31" x14ac:dyDescent="0.25">
      <c r="V961" s="17"/>
    </row>
    <row r="962" spans="2:31" x14ac:dyDescent="0.25">
      <c r="V962" s="17"/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ht="15" customHeight="1" x14ac:dyDescent="0.35">
      <c r="V970" s="17"/>
      <c r="AC970" s="185" t="s">
        <v>29</v>
      </c>
      <c r="AD970" s="185"/>
      <c r="AE970" s="185"/>
    </row>
    <row r="971" spans="2:31" ht="15" customHeight="1" x14ac:dyDescent="0.4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 x14ac:dyDescent="0.4">
      <c r="H972" s="76"/>
      <c r="I972" s="76"/>
      <c r="J972" s="76"/>
      <c r="V972" s="17"/>
      <c r="AC972" s="185"/>
      <c r="AD972" s="185"/>
      <c r="AE972" s="185"/>
    </row>
    <row r="973" spans="2:31" x14ac:dyDescent="0.25">
      <c r="V973" s="17"/>
    </row>
    <row r="974" spans="2:31" x14ac:dyDescent="0.25">
      <c r="V974" s="17"/>
    </row>
    <row r="975" spans="2:31" ht="23.25" x14ac:dyDescent="0.35">
      <c r="B975" s="22" t="s">
        <v>72</v>
      </c>
      <c r="V975" s="17"/>
      <c r="X975" s="22" t="s">
        <v>74</v>
      </c>
    </row>
    <row r="976" spans="2:31" ht="23.25" x14ac:dyDescent="0.35">
      <c r="B976" s="23" t="s">
        <v>32</v>
      </c>
      <c r="C976" s="20">
        <f>IF(X928="PAGADO",0,Y933)</f>
        <v>-1505.7429999999995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-1505.7429999999995</v>
      </c>
      <c r="AA976" s="197" t="s">
        <v>20</v>
      </c>
      <c r="AB976" s="197"/>
      <c r="AC976" s="197"/>
      <c r="AD976" s="197"/>
    </row>
    <row r="977" spans="2:41" x14ac:dyDescent="0.25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 x14ac:dyDescent="0.25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" t="s">
        <v>9</v>
      </c>
      <c r="C980" s="20">
        <f>C1003</f>
        <v>1505.7429999999995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1505.7429999999995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6" t="s">
        <v>25</v>
      </c>
      <c r="C981" s="21">
        <f>C979-C980</f>
        <v>-1505.7429999999995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-1505.7429999999995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 x14ac:dyDescent="0.4">
      <c r="B982" s="198" t="str">
        <f>IF(C981&lt;0,"NO PAGAR","COBRAR")</f>
        <v>NO PAGAR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9" t="str">
        <f>IF(C1017&lt;0,"SALDO A FAVOR","SALDO ADELANTAD0'")</f>
        <v>SALDO ADELANTAD0'</v>
      </c>
      <c r="C984" s="10">
        <f>IF(Y928&lt;=0,Y928*-1)</f>
        <v>1505.7429999999995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1505.7429999999995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 x14ac:dyDescent="0.25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 x14ac:dyDescent="0.25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 x14ac:dyDescent="0.25">
      <c r="B995" s="12"/>
      <c r="C995" s="10"/>
      <c r="V995" s="17"/>
      <c r="X995" s="12"/>
      <c r="Y995" s="10"/>
    </row>
    <row r="996" spans="2:41" x14ac:dyDescent="0.25">
      <c r="B996" s="12"/>
      <c r="C996" s="10"/>
      <c r="V996" s="17"/>
      <c r="X996" s="12"/>
      <c r="Y996" s="10"/>
    </row>
    <row r="997" spans="2:41" x14ac:dyDescent="0.25">
      <c r="B997" s="12"/>
      <c r="C997" s="10"/>
      <c r="E997" s="14"/>
      <c r="V997" s="17"/>
      <c r="X997" s="12"/>
      <c r="Y997" s="10"/>
      <c r="AA997" s="14"/>
    </row>
    <row r="998" spans="2:41" x14ac:dyDescent="0.25">
      <c r="B998" s="12"/>
      <c r="C998" s="10"/>
      <c r="V998" s="17"/>
      <c r="X998" s="12"/>
      <c r="Y998" s="10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1"/>
      <c r="C1002" s="10"/>
      <c r="V1002" s="17"/>
      <c r="X1002" s="11"/>
      <c r="Y1002" s="10"/>
    </row>
    <row r="1003" spans="2:41" x14ac:dyDescent="0.25">
      <c r="B1003" s="15" t="s">
        <v>18</v>
      </c>
      <c r="C1003" s="16">
        <f>SUM(C984:C1002)</f>
        <v>1505.7429999999995</v>
      </c>
      <c r="V1003" s="17"/>
      <c r="X1003" s="15" t="s">
        <v>18</v>
      </c>
      <c r="Y1003" s="16">
        <f>SUM(Y984:Y1002)</f>
        <v>1505.7429999999995</v>
      </c>
    </row>
    <row r="1004" spans="2:41" x14ac:dyDescent="0.25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 x14ac:dyDescent="0.25">
      <c r="E1005" s="1" t="s">
        <v>19</v>
      </c>
      <c r="V1005" s="17"/>
      <c r="AA1005" s="1" t="s">
        <v>19</v>
      </c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V1010" s="17"/>
    </row>
    <row r="1011" spans="1:43" x14ac:dyDescent="0.25">
      <c r="V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 x14ac:dyDescent="0.25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 x14ac:dyDescent="0.25">
      <c r="V1015" s="17"/>
    </row>
    <row r="1016" spans="1:43" ht="15" customHeight="1" x14ac:dyDescent="0.4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 x14ac:dyDescent="0.4">
      <c r="H1017" s="76"/>
      <c r="I1017" s="76"/>
      <c r="J1017" s="76"/>
      <c r="V1017" s="17"/>
      <c r="AA1017" s="196"/>
      <c r="AB1017" s="196"/>
      <c r="AC1017" s="196"/>
    </row>
    <row r="1018" spans="1:43" x14ac:dyDescent="0.25">
      <c r="V1018" s="17"/>
    </row>
    <row r="1019" spans="1:43" x14ac:dyDescent="0.25">
      <c r="V1019" s="17"/>
    </row>
    <row r="1020" spans="1:43" ht="23.25" x14ac:dyDescent="0.35">
      <c r="B1020" s="24" t="s">
        <v>72</v>
      </c>
      <c r="V1020" s="17"/>
      <c r="X1020" s="22" t="s">
        <v>72</v>
      </c>
    </row>
    <row r="1021" spans="1:43" ht="23.25" x14ac:dyDescent="0.35">
      <c r="B1021" s="23" t="s">
        <v>32</v>
      </c>
      <c r="C1021" s="20">
        <f>IF(X976="PAGADO",0,C981)</f>
        <v>-1505.7429999999995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-1505.7429999999995</v>
      </c>
      <c r="AA1021" s="197" t="s">
        <v>20</v>
      </c>
      <c r="AB1021" s="197"/>
      <c r="AC1021" s="197"/>
      <c r="AD1021" s="197"/>
    </row>
    <row r="1022" spans="1:43" x14ac:dyDescent="0.25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 x14ac:dyDescent="0.25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" t="s">
        <v>9</v>
      </c>
      <c r="C1025" s="20">
        <f>C1049</f>
        <v>1505.7429999999995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1505.7429999999995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6" t="s">
        <v>26</v>
      </c>
      <c r="C1026" s="21">
        <f>C1024-C1025</f>
        <v>-1505.7429999999995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-1505.7429999999995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 x14ac:dyDescent="0.3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 x14ac:dyDescent="0.35">
      <c r="B1028" s="199" t="str">
        <f>IF(C1026&lt;0,"NO PAGAR","COBRAR'")</f>
        <v>NO PAGAR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9" t="str">
        <f>IF(Y981&lt;0,"SALDO ADELANTADO","SALDO A FAVOR '")</f>
        <v>SALDO ADELANTADO</v>
      </c>
      <c r="C1030" s="10">
        <f>IF(Y981&lt;=0,Y981*-1)</f>
        <v>1505.7429999999995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1505.7429999999995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 x14ac:dyDescent="0.25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E1042" s="14"/>
      <c r="V1042" s="17"/>
      <c r="X1042" s="12"/>
      <c r="Y1042" s="10"/>
      <c r="AA1042" s="14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2"/>
      <c r="C1046" s="10"/>
      <c r="V1046" s="17"/>
      <c r="X1046" s="12"/>
      <c r="Y1046" s="10"/>
    </row>
    <row r="1047" spans="2:27" x14ac:dyDescent="0.25">
      <c r="B1047" s="12"/>
      <c r="C1047" s="10"/>
      <c r="V1047" s="17"/>
      <c r="X1047" s="12"/>
      <c r="Y1047" s="10"/>
    </row>
    <row r="1048" spans="2:27" x14ac:dyDescent="0.25">
      <c r="B1048" s="11"/>
      <c r="C1048" s="10"/>
      <c r="V1048" s="17"/>
      <c r="X1048" s="11"/>
      <c r="Y1048" s="10"/>
    </row>
    <row r="1049" spans="2:27" x14ac:dyDescent="0.25">
      <c r="B1049" s="15" t="s">
        <v>18</v>
      </c>
      <c r="C1049" s="16">
        <f>SUM(C1030:C1048)</f>
        <v>1505.7429999999995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1505.7429999999995</v>
      </c>
      <c r="Z1049" t="s">
        <v>22</v>
      </c>
      <c r="AA1049" t="s">
        <v>21</v>
      </c>
    </row>
    <row r="1050" spans="2:27" x14ac:dyDescent="0.25">
      <c r="E1050" s="1" t="s">
        <v>19</v>
      </c>
      <c r="V1050" s="17"/>
      <c r="AA1050" s="1" t="s">
        <v>19</v>
      </c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</sheetData>
  <mergeCells count="271"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95" t="s">
        <v>29</v>
      </c>
      <c r="AD95" s="195"/>
      <c r="AE95" s="195"/>
    </row>
    <row r="96" spans="2:31" x14ac:dyDescent="0.25">
      <c r="H96" s="196" t="s">
        <v>28</v>
      </c>
      <c r="I96" s="196"/>
      <c r="J96" s="196"/>
      <c r="V96" s="17"/>
      <c r="AC96" s="195"/>
      <c r="AD96" s="195"/>
      <c r="AE96" s="195"/>
    </row>
    <row r="97" spans="2:41" x14ac:dyDescent="0.25">
      <c r="H97" s="196"/>
      <c r="I97" s="196"/>
      <c r="J97" s="196"/>
      <c r="V97" s="17"/>
      <c r="AC97" s="195"/>
      <c r="AD97" s="195"/>
      <c r="AE97" s="195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 x14ac:dyDescent="0.25">
      <c r="H134" s="196"/>
      <c r="I134" s="196"/>
      <c r="J134" s="196"/>
      <c r="V134" s="17"/>
      <c r="AA134" s="196"/>
      <c r="AB134" s="196"/>
      <c r="AC134" s="196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95" t="s">
        <v>29</v>
      </c>
      <c r="AD181" s="195"/>
      <c r="AE181" s="195"/>
    </row>
    <row r="182" spans="2:41" x14ac:dyDescent="0.25">
      <c r="H182" s="196" t="s">
        <v>28</v>
      </c>
      <c r="I182" s="196"/>
      <c r="J182" s="196"/>
      <c r="V182" s="17"/>
      <c r="AC182" s="195"/>
      <c r="AD182" s="195"/>
      <c r="AE182" s="195"/>
    </row>
    <row r="183" spans="2:41" x14ac:dyDescent="0.25">
      <c r="H183" s="196"/>
      <c r="I183" s="196"/>
      <c r="J183" s="196"/>
      <c r="V183" s="17"/>
      <c r="AC183" s="195"/>
      <c r="AD183" s="195"/>
      <c r="AE183" s="195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 x14ac:dyDescent="0.25">
      <c r="H228" s="196"/>
      <c r="I228" s="196"/>
      <c r="J228" s="196"/>
      <c r="V228" s="17"/>
      <c r="AA228" s="196"/>
      <c r="AB228" s="196"/>
      <c r="AC228" s="196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95" t="s">
        <v>29</v>
      </c>
      <c r="AD273" s="195"/>
      <c r="AE273" s="195"/>
    </row>
    <row r="274" spans="2:41" x14ac:dyDescent="0.25">
      <c r="H274" s="196" t="s">
        <v>28</v>
      </c>
      <c r="I274" s="196"/>
      <c r="J274" s="196"/>
      <c r="V274" s="17"/>
      <c r="AC274" s="195"/>
      <c r="AD274" s="195"/>
      <c r="AE274" s="195"/>
    </row>
    <row r="275" spans="2:41" x14ac:dyDescent="0.25">
      <c r="H275" s="196"/>
      <c r="I275" s="196"/>
      <c r="J275" s="196"/>
      <c r="V275" s="17"/>
      <c r="AC275" s="195"/>
      <c r="AD275" s="195"/>
      <c r="AE275" s="195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 x14ac:dyDescent="0.25">
      <c r="H320" s="196"/>
      <c r="I320" s="196"/>
      <c r="J320" s="196"/>
      <c r="V320" s="17"/>
      <c r="AA320" s="196"/>
      <c r="AB320" s="196"/>
      <c r="AC320" s="196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95" t="s">
        <v>29</v>
      </c>
      <c r="AD366" s="195"/>
      <c r="AE366" s="195"/>
    </row>
    <row r="367" spans="5:31" x14ac:dyDescent="0.25">
      <c r="H367" s="196" t="s">
        <v>28</v>
      </c>
      <c r="I367" s="196"/>
      <c r="J367" s="196"/>
      <c r="V367" s="17"/>
      <c r="AC367" s="195"/>
      <c r="AD367" s="195"/>
      <c r="AE367" s="195"/>
    </row>
    <row r="368" spans="5:31" x14ac:dyDescent="0.25">
      <c r="H368" s="196"/>
      <c r="I368" s="196"/>
      <c r="J368" s="196"/>
      <c r="V368" s="17"/>
      <c r="AC368" s="195"/>
      <c r="AD368" s="195"/>
      <c r="AE368" s="195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 x14ac:dyDescent="0.25">
      <c r="H413" s="196"/>
      <c r="I413" s="196"/>
      <c r="J413" s="196"/>
      <c r="V413" s="17"/>
      <c r="AA413" s="196"/>
      <c r="AB413" s="196"/>
      <c r="AC413" s="196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95" t="s">
        <v>29</v>
      </c>
      <c r="AD463" s="195"/>
      <c r="AE463" s="195"/>
    </row>
    <row r="464" spans="8:31" x14ac:dyDescent="0.25">
      <c r="H464" s="196" t="s">
        <v>28</v>
      </c>
      <c r="I464" s="196"/>
      <c r="J464" s="196"/>
      <c r="V464" s="17"/>
      <c r="AC464" s="195"/>
      <c r="AD464" s="195"/>
      <c r="AE464" s="195"/>
    </row>
    <row r="465" spans="2:41" x14ac:dyDescent="0.25">
      <c r="H465" s="196"/>
      <c r="I465" s="196"/>
      <c r="J465" s="196"/>
      <c r="V465" s="17"/>
      <c r="AC465" s="195"/>
      <c r="AD465" s="195"/>
      <c r="AE465" s="195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 x14ac:dyDescent="0.25">
      <c r="H510" s="196"/>
      <c r="I510" s="196"/>
      <c r="J510" s="196"/>
      <c r="V510" s="17"/>
      <c r="AA510" s="196"/>
      <c r="AB510" s="196"/>
      <c r="AC510" s="196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95" t="s">
        <v>29</v>
      </c>
      <c r="AD562" s="195"/>
      <c r="AE562" s="195"/>
    </row>
    <row r="563" spans="2:41" x14ac:dyDescent="0.25">
      <c r="H563" s="196" t="s">
        <v>28</v>
      </c>
      <c r="I563" s="196"/>
      <c r="J563" s="196"/>
      <c r="V563" s="17"/>
      <c r="AC563" s="195"/>
      <c r="AD563" s="195"/>
      <c r="AE563" s="195"/>
    </row>
    <row r="564" spans="2:41" x14ac:dyDescent="0.25">
      <c r="H564" s="196"/>
      <c r="I564" s="196"/>
      <c r="J564" s="196"/>
      <c r="V564" s="17"/>
      <c r="AC564" s="195"/>
      <c r="AD564" s="195"/>
      <c r="AE564" s="195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 x14ac:dyDescent="0.25">
      <c r="H609" s="196"/>
      <c r="I609" s="196"/>
      <c r="J609" s="196"/>
      <c r="V609" s="17"/>
      <c r="AA609" s="196"/>
      <c r="AB609" s="196"/>
      <c r="AC609" s="19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95" t="s">
        <v>29</v>
      </c>
      <c r="AD655" s="195"/>
      <c r="AE655" s="195"/>
    </row>
    <row r="656" spans="2:31" x14ac:dyDescent="0.25">
      <c r="H656" s="196" t="s">
        <v>28</v>
      </c>
      <c r="I656" s="196"/>
      <c r="J656" s="196"/>
      <c r="V656" s="17"/>
      <c r="AC656" s="195"/>
      <c r="AD656" s="195"/>
      <c r="AE656" s="195"/>
    </row>
    <row r="657" spans="2:41" x14ac:dyDescent="0.25">
      <c r="H657" s="196"/>
      <c r="I657" s="196"/>
      <c r="J657" s="196"/>
      <c r="V657" s="17"/>
      <c r="AC657" s="195"/>
      <c r="AD657" s="195"/>
      <c r="AE657" s="195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 x14ac:dyDescent="0.25">
      <c r="H702" s="196"/>
      <c r="I702" s="196"/>
      <c r="J702" s="196"/>
      <c r="V702" s="17"/>
      <c r="AA702" s="196"/>
      <c r="AB702" s="196"/>
      <c r="AC702" s="196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95" t="s">
        <v>29</v>
      </c>
      <c r="AD748" s="195"/>
      <c r="AE748" s="195"/>
    </row>
    <row r="749" spans="8:31" x14ac:dyDescent="0.25">
      <c r="H749" s="196" t="s">
        <v>28</v>
      </c>
      <c r="I749" s="196"/>
      <c r="J749" s="196"/>
      <c r="V749" s="17"/>
      <c r="AC749" s="195"/>
      <c r="AD749" s="195"/>
      <c r="AE749" s="195"/>
    </row>
    <row r="750" spans="8:31" x14ac:dyDescent="0.25">
      <c r="H750" s="196"/>
      <c r="I750" s="196"/>
      <c r="J750" s="196"/>
      <c r="V750" s="17"/>
      <c r="AC750" s="195"/>
      <c r="AD750" s="195"/>
      <c r="AE750" s="195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 x14ac:dyDescent="0.25">
      <c r="H795" s="196"/>
      <c r="I795" s="196"/>
      <c r="J795" s="196"/>
      <c r="V795" s="17"/>
      <c r="AA795" s="196"/>
      <c r="AB795" s="196"/>
      <c r="AC795" s="196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95" t="s">
        <v>29</v>
      </c>
      <c r="AD841" s="195"/>
      <c r="AE841" s="195"/>
    </row>
    <row r="842" spans="2:41" x14ac:dyDescent="0.25">
      <c r="H842" s="196" t="s">
        <v>28</v>
      </c>
      <c r="I842" s="196"/>
      <c r="J842" s="196"/>
      <c r="V842" s="17"/>
      <c r="AC842" s="195"/>
      <c r="AD842" s="195"/>
      <c r="AE842" s="195"/>
    </row>
    <row r="843" spans="2:41" x14ac:dyDescent="0.25">
      <c r="H843" s="196"/>
      <c r="I843" s="196"/>
      <c r="J843" s="196"/>
      <c r="V843" s="17"/>
      <c r="AC843" s="195"/>
      <c r="AD843" s="195"/>
      <c r="AE843" s="195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 x14ac:dyDescent="0.25">
      <c r="H888" s="196"/>
      <c r="I888" s="196"/>
      <c r="J888" s="196"/>
      <c r="V888" s="17"/>
      <c r="AA888" s="196"/>
      <c r="AB888" s="196"/>
      <c r="AC888" s="196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95" t="s">
        <v>29</v>
      </c>
      <c r="AD935" s="195"/>
      <c r="AE935" s="195"/>
    </row>
    <row r="936" spans="2:41" x14ac:dyDescent="0.25">
      <c r="H936" s="196" t="s">
        <v>28</v>
      </c>
      <c r="I936" s="196"/>
      <c r="J936" s="196"/>
      <c r="V936" s="17"/>
      <c r="AC936" s="195"/>
      <c r="AD936" s="195"/>
      <c r="AE936" s="195"/>
    </row>
    <row r="937" spans="2:41" x14ac:dyDescent="0.25">
      <c r="H937" s="196"/>
      <c r="I937" s="196"/>
      <c r="J937" s="196"/>
      <c r="V937" s="17"/>
      <c r="AC937" s="195"/>
      <c r="AD937" s="195"/>
      <c r="AE937" s="195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 x14ac:dyDescent="0.25">
      <c r="H982" s="196"/>
      <c r="I982" s="196"/>
      <c r="J982" s="196"/>
      <c r="V982" s="17"/>
      <c r="AA982" s="196"/>
      <c r="AB982" s="196"/>
      <c r="AC982" s="196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95" t="s">
        <v>29</v>
      </c>
      <c r="AD1028" s="195"/>
      <c r="AE1028" s="195"/>
    </row>
    <row r="1029" spans="2:41" x14ac:dyDescent="0.25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 x14ac:dyDescent="0.25">
      <c r="H1030" s="196"/>
      <c r="I1030" s="196"/>
      <c r="J1030" s="196"/>
      <c r="V1030" s="17"/>
      <c r="AC1030" s="195"/>
      <c r="AD1030" s="195"/>
      <c r="AE1030" s="195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 x14ac:dyDescent="0.25">
      <c r="H1075" s="196"/>
      <c r="I1075" s="196"/>
      <c r="J1075" s="196"/>
      <c r="V1075" s="17"/>
      <c r="AA1075" s="196"/>
      <c r="AB1075" s="196"/>
      <c r="AC1075" s="196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95" t="s">
        <v>29</v>
      </c>
      <c r="AD379" s="195"/>
      <c r="AE379" s="195"/>
    </row>
    <row r="380" spans="2:31" x14ac:dyDescent="0.25">
      <c r="H380" s="196" t="s">
        <v>28</v>
      </c>
      <c r="I380" s="196"/>
      <c r="J380" s="196"/>
      <c r="V380" s="17"/>
      <c r="AC380" s="195"/>
      <c r="AD380" s="195"/>
      <c r="AE380" s="195"/>
    </row>
    <row r="381" spans="2:31" x14ac:dyDescent="0.25">
      <c r="H381" s="196"/>
      <c r="I381" s="196"/>
      <c r="J381" s="196"/>
      <c r="V381" s="17"/>
      <c r="AC381" s="195"/>
      <c r="AD381" s="195"/>
      <c r="AE381" s="195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 x14ac:dyDescent="0.25">
      <c r="H426" s="196"/>
      <c r="I426" s="196"/>
      <c r="J426" s="196"/>
      <c r="V426" s="17"/>
      <c r="AA426" s="196"/>
      <c r="AB426" s="196"/>
      <c r="AC426" s="196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95" t="s">
        <v>29</v>
      </c>
      <c r="AD468" s="195"/>
      <c r="AE468" s="195"/>
    </row>
    <row r="469" spans="2:41" x14ac:dyDescent="0.25">
      <c r="H469" s="196" t="s">
        <v>28</v>
      </c>
      <c r="I469" s="196"/>
      <c r="J469" s="196"/>
      <c r="V469" s="17"/>
      <c r="AC469" s="195"/>
      <c r="AD469" s="195"/>
      <c r="AE469" s="195"/>
    </row>
    <row r="470" spans="2:41" x14ac:dyDescent="0.25">
      <c r="H470" s="196"/>
      <c r="I470" s="196"/>
      <c r="J470" s="196"/>
      <c r="V470" s="17"/>
      <c r="AC470" s="195"/>
      <c r="AD470" s="195"/>
      <c r="AE470" s="195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 x14ac:dyDescent="0.25">
      <c r="H515" s="196"/>
      <c r="I515" s="196"/>
      <c r="J515" s="196"/>
      <c r="V515" s="17"/>
      <c r="AA515" s="196"/>
      <c r="AB515" s="196"/>
      <c r="AC515" s="196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95" t="s">
        <v>29</v>
      </c>
      <c r="AD567" s="195"/>
      <c r="AE567" s="195"/>
    </row>
    <row r="568" spans="2:41" x14ac:dyDescent="0.25">
      <c r="H568" s="196" t="s">
        <v>28</v>
      </c>
      <c r="I568" s="196"/>
      <c r="J568" s="196"/>
      <c r="V568" s="17"/>
      <c r="AC568" s="195"/>
      <c r="AD568" s="195"/>
      <c r="AE568" s="195"/>
    </row>
    <row r="569" spans="2:41" x14ac:dyDescent="0.25">
      <c r="H569" s="196"/>
      <c r="I569" s="196"/>
      <c r="J569" s="196"/>
      <c r="V569" s="17"/>
      <c r="AC569" s="195"/>
      <c r="AD569" s="195"/>
      <c r="AE569" s="195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 x14ac:dyDescent="0.25">
      <c r="H614" s="196"/>
      <c r="I614" s="196"/>
      <c r="J614" s="196"/>
      <c r="V614" s="17"/>
      <c r="AA614" s="196"/>
      <c r="AB614" s="196"/>
      <c r="AC614" s="196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95" t="s">
        <v>29</v>
      </c>
      <c r="AD660" s="195"/>
      <c r="AE660" s="195"/>
    </row>
    <row r="661" spans="2:41" x14ac:dyDescent="0.25">
      <c r="H661" s="196" t="s">
        <v>28</v>
      </c>
      <c r="I661" s="196"/>
      <c r="J661" s="196"/>
      <c r="V661" s="17"/>
      <c r="AC661" s="195"/>
      <c r="AD661" s="195"/>
      <c r="AE661" s="195"/>
    </row>
    <row r="662" spans="2:41" x14ac:dyDescent="0.25">
      <c r="H662" s="196"/>
      <c r="I662" s="196"/>
      <c r="J662" s="196"/>
      <c r="V662" s="17"/>
      <c r="AC662" s="195"/>
      <c r="AD662" s="195"/>
      <c r="AE662" s="195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 x14ac:dyDescent="0.25">
      <c r="H707" s="196"/>
      <c r="I707" s="196"/>
      <c r="J707" s="196"/>
      <c r="V707" s="17"/>
      <c r="AA707" s="196"/>
      <c r="AB707" s="196"/>
      <c r="AC707" s="196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95" t="s">
        <v>29</v>
      </c>
      <c r="AD753" s="195"/>
      <c r="AE753" s="195"/>
    </row>
    <row r="754" spans="2:41" x14ac:dyDescent="0.25">
      <c r="H754" s="196" t="s">
        <v>28</v>
      </c>
      <c r="I754" s="196"/>
      <c r="J754" s="196"/>
      <c r="V754" s="17"/>
      <c r="AC754" s="195"/>
      <c r="AD754" s="195"/>
      <c r="AE754" s="195"/>
    </row>
    <row r="755" spans="2:41" x14ac:dyDescent="0.25">
      <c r="H755" s="196"/>
      <c r="I755" s="196"/>
      <c r="J755" s="196"/>
      <c r="V755" s="17"/>
      <c r="AC755" s="195"/>
      <c r="AD755" s="195"/>
      <c r="AE755" s="195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 x14ac:dyDescent="0.25">
      <c r="H800" s="196"/>
      <c r="I800" s="196"/>
      <c r="J800" s="196"/>
      <c r="V800" s="17"/>
      <c r="AA800" s="196"/>
      <c r="AB800" s="196"/>
      <c r="AC800" s="196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95" t="s">
        <v>29</v>
      </c>
      <c r="AD846" s="195"/>
      <c r="AE846" s="195"/>
    </row>
    <row r="847" spans="5:31" x14ac:dyDescent="0.25">
      <c r="H847" s="196" t="s">
        <v>28</v>
      </c>
      <c r="I847" s="196"/>
      <c r="J847" s="196"/>
      <c r="V847" s="17"/>
      <c r="AC847" s="195"/>
      <c r="AD847" s="195"/>
      <c r="AE847" s="195"/>
    </row>
    <row r="848" spans="5:31" x14ac:dyDescent="0.25">
      <c r="H848" s="196"/>
      <c r="I848" s="196"/>
      <c r="J848" s="196"/>
      <c r="V848" s="17"/>
      <c r="AC848" s="195"/>
      <c r="AD848" s="195"/>
      <c r="AE848" s="195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 x14ac:dyDescent="0.25">
      <c r="H893" s="196"/>
      <c r="I893" s="196"/>
      <c r="J893" s="196"/>
      <c r="V893" s="17"/>
      <c r="AA893" s="196"/>
      <c r="AB893" s="196"/>
      <c r="AC893" s="196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95" t="s">
        <v>29</v>
      </c>
      <c r="AD940" s="195"/>
      <c r="AE940" s="195"/>
    </row>
    <row r="941" spans="8:31" x14ac:dyDescent="0.25">
      <c r="H941" s="196" t="s">
        <v>28</v>
      </c>
      <c r="I941" s="196"/>
      <c r="J941" s="196"/>
      <c r="V941" s="17"/>
      <c r="AC941" s="195"/>
      <c r="AD941" s="195"/>
      <c r="AE941" s="195"/>
    </row>
    <row r="942" spans="8:31" x14ac:dyDescent="0.25">
      <c r="H942" s="196"/>
      <c r="I942" s="196"/>
      <c r="J942" s="196"/>
      <c r="V942" s="17"/>
      <c r="AC942" s="195"/>
      <c r="AD942" s="195"/>
      <c r="AE942" s="195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 x14ac:dyDescent="0.25">
      <c r="H987" s="196"/>
      <c r="I987" s="196"/>
      <c r="J987" s="196"/>
      <c r="V987" s="17"/>
      <c r="AA987" s="196"/>
      <c r="AB987" s="196"/>
      <c r="AC987" s="196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95" t="s">
        <v>29</v>
      </c>
      <c r="AD1033" s="195"/>
      <c r="AE1033" s="195"/>
    </row>
    <row r="1034" spans="2:41" x14ac:dyDescent="0.25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 x14ac:dyDescent="0.25">
      <c r="H1035" s="196"/>
      <c r="I1035" s="196"/>
      <c r="J1035" s="196"/>
      <c r="V1035" s="17"/>
      <c r="AC1035" s="195"/>
      <c r="AD1035" s="195"/>
      <c r="AE1035" s="195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 x14ac:dyDescent="0.25">
      <c r="H1080" s="196"/>
      <c r="I1080" s="196"/>
      <c r="J1080" s="196"/>
      <c r="V1080" s="17"/>
      <c r="AA1080" s="196"/>
      <c r="AB1080" s="196"/>
      <c r="AC1080" s="196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2"/>
  <sheetViews>
    <sheetView topLeftCell="S733" workbookViewId="0">
      <selection activeCell="X723" sqref="X722:AE75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95" t="s">
        <v>29</v>
      </c>
      <c r="AD194" s="195"/>
      <c r="AE194" s="195"/>
    </row>
    <row r="195" spans="2:41" x14ac:dyDescent="0.25">
      <c r="H195" s="196" t="s">
        <v>28</v>
      </c>
      <c r="I195" s="196"/>
      <c r="J195" s="196"/>
      <c r="V195" s="17"/>
      <c r="AC195" s="195"/>
      <c r="AD195" s="195"/>
      <c r="AE195" s="195"/>
    </row>
    <row r="196" spans="2:41" x14ac:dyDescent="0.25">
      <c r="H196" s="196"/>
      <c r="I196" s="196"/>
      <c r="J196" s="196"/>
      <c r="V196" s="17"/>
      <c r="AC196" s="195"/>
      <c r="AD196" s="195"/>
      <c r="AE196" s="195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 x14ac:dyDescent="0.25">
      <c r="H241" s="196"/>
      <c r="I241" s="196"/>
      <c r="J241" s="196"/>
      <c r="V241" s="17"/>
      <c r="AA241" s="196"/>
      <c r="AB241" s="196"/>
      <c r="AC241" s="196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95" t="s">
        <v>29</v>
      </c>
      <c r="AD286" s="195"/>
      <c r="AE286" s="195"/>
    </row>
    <row r="287" spans="2:31" x14ac:dyDescent="0.25">
      <c r="H287" s="196" t="s">
        <v>28</v>
      </c>
      <c r="I287" s="196"/>
      <c r="J287" s="196"/>
      <c r="V287" s="17"/>
      <c r="AC287" s="195"/>
      <c r="AD287" s="195"/>
      <c r="AE287" s="195"/>
    </row>
    <row r="288" spans="2:31" x14ac:dyDescent="0.25">
      <c r="H288" s="196"/>
      <c r="I288" s="196"/>
      <c r="J288" s="196"/>
      <c r="V288" s="17"/>
      <c r="AC288" s="195"/>
      <c r="AD288" s="195"/>
      <c r="AE288" s="195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 x14ac:dyDescent="0.25">
      <c r="H333" s="196"/>
      <c r="I333" s="196"/>
      <c r="J333" s="196"/>
      <c r="V333" s="17"/>
      <c r="AA333" s="196"/>
      <c r="AB333" s="196"/>
      <c r="AC333" s="196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95" t="s">
        <v>29</v>
      </c>
      <c r="AD373" s="195"/>
      <c r="AE373" s="195"/>
    </row>
    <row r="374" spans="2:41" x14ac:dyDescent="0.25">
      <c r="H374" s="196" t="s">
        <v>28</v>
      </c>
      <c r="I374" s="196"/>
      <c r="J374" s="196"/>
      <c r="V374" s="17"/>
      <c r="AC374" s="195"/>
      <c r="AD374" s="195"/>
      <c r="AE374" s="195"/>
    </row>
    <row r="375" spans="2:41" x14ac:dyDescent="0.25">
      <c r="H375" s="196"/>
      <c r="I375" s="196"/>
      <c r="J375" s="196"/>
      <c r="V375" s="17"/>
      <c r="AC375" s="195"/>
      <c r="AD375" s="195"/>
      <c r="AE375" s="195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 x14ac:dyDescent="0.25">
      <c r="H415" s="196"/>
      <c r="I415" s="196"/>
      <c r="J415" s="196"/>
      <c r="V415" s="17"/>
      <c r="AA415" s="196"/>
      <c r="AB415" s="196"/>
      <c r="AC415" s="196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IF(B1185="PAGADO",0,C424)</f>
        <v>0</v>
      </c>
      <c r="AA419" s="197" t="s">
        <v>848</v>
      </c>
      <c r="AB419" s="197"/>
      <c r="AC419" s="197"/>
      <c r="AD419" s="197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95" t="s">
        <v>29</v>
      </c>
      <c r="AD458" s="195"/>
      <c r="AE458" s="195"/>
    </row>
    <row r="459" spans="2:31" x14ac:dyDescent="0.25">
      <c r="H459" s="196" t="s">
        <v>28</v>
      </c>
      <c r="I459" s="196"/>
      <c r="J459" s="196"/>
      <c r="V459" s="17"/>
      <c r="AC459" s="195"/>
      <c r="AD459" s="195"/>
      <c r="AE459" s="195"/>
    </row>
    <row r="460" spans="2:31" x14ac:dyDescent="0.25">
      <c r="H460" s="196"/>
      <c r="I460" s="196"/>
      <c r="J460" s="196"/>
      <c r="V460" s="17"/>
      <c r="AC460" s="195"/>
      <c r="AD460" s="195"/>
      <c r="AE460" s="195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 x14ac:dyDescent="0.25">
      <c r="H505" s="196"/>
      <c r="I505" s="196"/>
      <c r="J505" s="196"/>
      <c r="V505" s="17"/>
      <c r="AA505" s="196"/>
      <c r="AB505" s="196"/>
      <c r="AC505" s="196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IF(B1282="PAGADO",0,C514)</f>
        <v>0</v>
      </c>
      <c r="AA509" s="197" t="s">
        <v>848</v>
      </c>
      <c r="AB509" s="197"/>
      <c r="AC509" s="197"/>
      <c r="AD509" s="197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95" t="s">
        <v>29</v>
      </c>
      <c r="AD550" s="195"/>
      <c r="AE550" s="195"/>
    </row>
    <row r="551" spans="2:41" x14ac:dyDescent="0.25">
      <c r="H551" s="196" t="s">
        <v>28</v>
      </c>
      <c r="I551" s="196"/>
      <c r="J551" s="196"/>
      <c r="V551" s="17"/>
      <c r="AC551" s="195"/>
      <c r="AD551" s="195"/>
      <c r="AE551" s="195"/>
    </row>
    <row r="552" spans="2:41" x14ac:dyDescent="0.25">
      <c r="H552" s="196"/>
      <c r="I552" s="196"/>
      <c r="J552" s="196"/>
      <c r="V552" s="17"/>
      <c r="AC552" s="195"/>
      <c r="AD552" s="195"/>
      <c r="AE552" s="195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 x14ac:dyDescent="0.25">
      <c r="H592" s="196"/>
      <c r="I592" s="196"/>
      <c r="J592" s="196"/>
      <c r="V592" s="17"/>
      <c r="AA592" s="196"/>
      <c r="AB592" s="196"/>
      <c r="AC592" s="196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IF(B1381="PAGADO",0,C601)</f>
        <v>0</v>
      </c>
      <c r="AA596" s="197" t="s">
        <v>20</v>
      </c>
      <c r="AB596" s="197"/>
      <c r="AC596" s="197"/>
      <c r="AD596" s="197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95" t="s">
        <v>29</v>
      </c>
      <c r="AD638" s="195"/>
      <c r="AE638" s="195"/>
    </row>
    <row r="639" spans="5:31" x14ac:dyDescent="0.25">
      <c r="H639" s="196" t="s">
        <v>28</v>
      </c>
      <c r="I639" s="196"/>
      <c r="J639" s="196"/>
      <c r="V639" s="17"/>
      <c r="AC639" s="195"/>
      <c r="AD639" s="195"/>
      <c r="AE639" s="195"/>
    </row>
    <row r="640" spans="5:31" x14ac:dyDescent="0.25">
      <c r="H640" s="196"/>
      <c r="I640" s="196"/>
      <c r="J640" s="196"/>
      <c r="V640" s="17"/>
      <c r="AC640" s="195"/>
      <c r="AD640" s="195"/>
      <c r="AE640" s="195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195" t="s">
        <v>29</v>
      </c>
      <c r="AD722" s="195"/>
      <c r="AE722" s="195"/>
    </row>
    <row r="723" spans="2:41" x14ac:dyDescent="0.25">
      <c r="H723" s="196" t="s">
        <v>28</v>
      </c>
      <c r="I723" s="196"/>
      <c r="J723" s="196"/>
      <c r="V723" s="17"/>
      <c r="AC723" s="195"/>
      <c r="AD723" s="195"/>
      <c r="AE723" s="195"/>
    </row>
    <row r="724" spans="2:41" x14ac:dyDescent="0.25">
      <c r="H724" s="196"/>
      <c r="I724" s="196"/>
      <c r="J724" s="196"/>
      <c r="V724" s="17"/>
      <c r="AC724" s="195"/>
      <c r="AD724" s="195"/>
      <c r="AE724" s="195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 x14ac:dyDescent="0.25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 x14ac:dyDescent="0.25">
      <c r="H763" s="196"/>
      <c r="I763" s="196"/>
      <c r="J763" s="196"/>
      <c r="V763" s="17"/>
      <c r="AA763" s="196"/>
      <c r="AB763" s="196"/>
      <c r="AC763" s="196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32</v>
      </c>
      <c r="C767" s="20">
        <f>IF(X728="PAGADO",0,C733)</f>
        <v>0</v>
      </c>
      <c r="E767" s="197" t="s">
        <v>20</v>
      </c>
      <c r="F767" s="197"/>
      <c r="G767" s="197"/>
      <c r="H767" s="197"/>
      <c r="V767" s="17"/>
      <c r="X767" s="23" t="s">
        <v>32</v>
      </c>
      <c r="Y767" s="20">
        <f>IF(B1567="PAGADO",0,C772)</f>
        <v>0</v>
      </c>
      <c r="AA767" s="197" t="s">
        <v>20</v>
      </c>
      <c r="AB767" s="197"/>
      <c r="AC767" s="197"/>
      <c r="AD767" s="197"/>
    </row>
    <row r="768" spans="1:43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192" t="s">
        <v>7</v>
      </c>
      <c r="F783" s="193"/>
      <c r="G783" s="194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2" t="s">
        <v>7</v>
      </c>
      <c r="AB783" s="193"/>
      <c r="AC783" s="194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1"/>
      <c r="C794" s="10"/>
      <c r="V794" s="17"/>
      <c r="X794" s="11"/>
      <c r="Y794" s="10"/>
    </row>
    <row r="795" spans="2:41" x14ac:dyDescent="0.25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</row>
    <row r="808" spans="2:41" x14ac:dyDescent="0.25">
      <c r="V808" s="17"/>
    </row>
    <row r="809" spans="2:41" x14ac:dyDescent="0.25">
      <c r="V809" s="17"/>
      <c r="AC809" s="195" t="s">
        <v>29</v>
      </c>
      <c r="AD809" s="195"/>
      <c r="AE809" s="195"/>
    </row>
    <row r="810" spans="2:41" x14ac:dyDescent="0.25">
      <c r="H810" s="196" t="s">
        <v>28</v>
      </c>
      <c r="I810" s="196"/>
      <c r="J810" s="196"/>
      <c r="V810" s="17"/>
      <c r="AC810" s="195"/>
      <c r="AD810" s="195"/>
      <c r="AE810" s="195"/>
    </row>
    <row r="811" spans="2:41" x14ac:dyDescent="0.25">
      <c r="H811" s="196"/>
      <c r="I811" s="196"/>
      <c r="J811" s="196"/>
      <c r="V811" s="17"/>
      <c r="AC811" s="195"/>
      <c r="AD811" s="195"/>
      <c r="AE811" s="195"/>
    </row>
    <row r="812" spans="2:41" x14ac:dyDescent="0.25">
      <c r="V812" s="17"/>
    </row>
    <row r="813" spans="2:41" x14ac:dyDescent="0.25">
      <c r="V813" s="17"/>
    </row>
    <row r="814" spans="2:41" ht="23.25" x14ac:dyDescent="0.35">
      <c r="B814" s="22" t="s">
        <v>70</v>
      </c>
      <c r="V814" s="17"/>
      <c r="X814" s="22" t="s">
        <v>70</v>
      </c>
    </row>
    <row r="815" spans="2:41" ht="23.25" x14ac:dyDescent="0.35">
      <c r="B815" s="23" t="s">
        <v>32</v>
      </c>
      <c r="C815" s="20">
        <f>IF(X767="PAGADO",0,Y772)</f>
        <v>0</v>
      </c>
      <c r="E815" s="197" t="s">
        <v>20</v>
      </c>
      <c r="F815" s="197"/>
      <c r="G815" s="197"/>
      <c r="H815" s="197"/>
      <c r="V815" s="17"/>
      <c r="X815" s="23" t="s">
        <v>32</v>
      </c>
      <c r="Y815" s="20">
        <f>IF(B815="PAGADO",0,C820)</f>
        <v>0</v>
      </c>
      <c r="AA815" s="197" t="s">
        <v>20</v>
      </c>
      <c r="AB815" s="197"/>
      <c r="AC815" s="197"/>
      <c r="AD815" s="197"/>
    </row>
    <row r="816" spans="2:41" x14ac:dyDescent="0.25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 x14ac:dyDescent="0.25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" t="s">
        <v>24</v>
      </c>
      <c r="C818" s="19">
        <f>IF(C815&gt;0,C815+C816,C816)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6" t="s">
        <v>25</v>
      </c>
      <c r="C820" s="21">
        <f>C818-C819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 x14ac:dyDescent="0.4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90" t="s">
        <v>9</v>
      </c>
      <c r="C822" s="191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90" t="s">
        <v>9</v>
      </c>
      <c r="Y822" s="191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9" t="str">
        <f>IF(C856&lt;0,"SALDO A FAVOR","SALDO ADELANTAD0'")</f>
        <v>SALDO ADELANTAD0'</v>
      </c>
      <c r="C823" s="10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17</v>
      </c>
      <c r="C831" s="10"/>
      <c r="E831" s="192" t="s">
        <v>7</v>
      </c>
      <c r="F831" s="193"/>
      <c r="G831" s="194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2" t="s">
        <v>7</v>
      </c>
      <c r="AB831" s="193"/>
      <c r="AC831" s="194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 x14ac:dyDescent="0.25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 x14ac:dyDescent="0.25">
      <c r="B833" s="12"/>
      <c r="C833" s="10"/>
      <c r="N833" s="192" t="s">
        <v>7</v>
      </c>
      <c r="O833" s="193"/>
      <c r="P833" s="193"/>
      <c r="Q833" s="194"/>
      <c r="R833" s="18">
        <f>SUM(R817:R832)</f>
        <v>0</v>
      </c>
      <c r="S833" s="3"/>
      <c r="V833" s="17"/>
      <c r="X833" s="12"/>
      <c r="Y833" s="10"/>
      <c r="AJ833" s="192" t="s">
        <v>7</v>
      </c>
      <c r="AK833" s="193"/>
      <c r="AL833" s="193"/>
      <c r="AM833" s="194"/>
      <c r="AN833" s="18">
        <f>SUM(AN817:AN832)</f>
        <v>0</v>
      </c>
      <c r="AO833" s="3"/>
    </row>
    <row r="834" spans="2:41" x14ac:dyDescent="0.25">
      <c r="B834" s="12"/>
      <c r="C834" s="10"/>
      <c r="V834" s="17"/>
      <c r="X834" s="12"/>
      <c r="Y834" s="10"/>
    </row>
    <row r="835" spans="2:41" x14ac:dyDescent="0.25">
      <c r="B835" s="12"/>
      <c r="C835" s="10"/>
      <c r="V835" s="17"/>
      <c r="X835" s="12"/>
      <c r="Y835" s="10"/>
    </row>
    <row r="836" spans="2:41" x14ac:dyDescent="0.25">
      <c r="B836" s="12"/>
      <c r="C836" s="10"/>
      <c r="E836" s="14"/>
      <c r="V836" s="17"/>
      <c r="X836" s="12"/>
      <c r="Y836" s="10"/>
      <c r="AA836" s="14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V838" s="17"/>
      <c r="X838" s="12"/>
      <c r="Y838" s="10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1"/>
      <c r="C841" s="10"/>
      <c r="V841" s="17"/>
      <c r="X841" s="11"/>
      <c r="Y841" s="10"/>
    </row>
    <row r="842" spans="2:41" x14ac:dyDescent="0.25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 x14ac:dyDescent="0.25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 x14ac:dyDescent="0.25">
      <c r="E844" s="1" t="s">
        <v>19</v>
      </c>
      <c r="V844" s="17"/>
      <c r="AA844" s="1" t="s">
        <v>19</v>
      </c>
    </row>
    <row r="845" spans="2:41" x14ac:dyDescent="0.25">
      <c r="V845" s="17"/>
    </row>
    <row r="846" spans="2:41" x14ac:dyDescent="0.25">
      <c r="V846" s="17"/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V854" s="17"/>
    </row>
    <row r="855" spans="1:43" x14ac:dyDescent="0.25">
      <c r="H855" s="196" t="s">
        <v>30</v>
      </c>
      <c r="I855" s="196"/>
      <c r="J855" s="196"/>
      <c r="V855" s="17"/>
      <c r="AA855" s="196" t="s">
        <v>31</v>
      </c>
      <c r="AB855" s="196"/>
      <c r="AC855" s="196"/>
    </row>
    <row r="856" spans="1:43" x14ac:dyDescent="0.25">
      <c r="H856" s="196"/>
      <c r="I856" s="196"/>
      <c r="J856" s="196"/>
      <c r="V856" s="17"/>
      <c r="AA856" s="196"/>
      <c r="AB856" s="196"/>
      <c r="AC856" s="196"/>
    </row>
    <row r="857" spans="1:43" x14ac:dyDescent="0.25">
      <c r="V857" s="17"/>
    </row>
    <row r="858" spans="1:43" x14ac:dyDescent="0.25">
      <c r="V858" s="17"/>
    </row>
    <row r="859" spans="1:43" ht="23.25" x14ac:dyDescent="0.35">
      <c r="B859" s="24" t="s">
        <v>70</v>
      </c>
      <c r="V859" s="17"/>
      <c r="X859" s="22" t="s">
        <v>70</v>
      </c>
    </row>
    <row r="860" spans="1:43" ht="23.25" x14ac:dyDescent="0.35">
      <c r="B860" s="23" t="s">
        <v>32</v>
      </c>
      <c r="C860" s="20">
        <f>IF(X815="PAGADO",0,C820)</f>
        <v>0</v>
      </c>
      <c r="E860" s="197" t="s">
        <v>20</v>
      </c>
      <c r="F860" s="197"/>
      <c r="G860" s="197"/>
      <c r="H860" s="197"/>
      <c r="V860" s="17"/>
      <c r="X860" s="23" t="s">
        <v>32</v>
      </c>
      <c r="Y860" s="20">
        <f>IF(B1660="PAGADO",0,C865)</f>
        <v>0</v>
      </c>
      <c r="AA860" s="197" t="s">
        <v>20</v>
      </c>
      <c r="AB860" s="197"/>
      <c r="AC860" s="197"/>
      <c r="AD860" s="197"/>
    </row>
    <row r="861" spans="1:43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x14ac:dyDescent="0.25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26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 x14ac:dyDescent="0.3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9" t="str">
        <f>IF(Y865&lt;0,"NO PAGAR","COBRAR'")</f>
        <v>COBRAR'</v>
      </c>
      <c r="Y866" s="199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 x14ac:dyDescent="0.35">
      <c r="B867" s="199" t="str">
        <f>IF(C865&lt;0,"NO PAGAR","COBRAR'")</f>
        <v>COBRAR'</v>
      </c>
      <c r="C867" s="19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90" t="s">
        <v>9</v>
      </c>
      <c r="C868" s="191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0" t="s">
        <v>9</v>
      </c>
      <c r="Y868" s="191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IF(Y820&lt;0,"SALDO ADELANTADO","SALDO A FAVOR '")</f>
        <v>SALDO A FAVOR '</v>
      </c>
      <c r="C869" s="10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192" t="s">
        <v>7</v>
      </c>
      <c r="F876" s="193"/>
      <c r="G876" s="194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2" t="s">
        <v>7</v>
      </c>
      <c r="AB876" s="193"/>
      <c r="AC876" s="194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92" t="s">
        <v>7</v>
      </c>
      <c r="O878" s="193"/>
      <c r="P878" s="193"/>
      <c r="Q878" s="194"/>
      <c r="R878" s="18">
        <f>SUM(R862:R877)</f>
        <v>0</v>
      </c>
      <c r="S878" s="3"/>
      <c r="V878" s="17"/>
      <c r="X878" s="12"/>
      <c r="Y878" s="10"/>
      <c r="AJ878" s="192" t="s">
        <v>7</v>
      </c>
      <c r="AK878" s="193"/>
      <c r="AL878" s="193"/>
      <c r="AM878" s="194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E881" s="14"/>
      <c r="V881" s="17"/>
      <c r="X881" s="12"/>
      <c r="Y881" s="10"/>
      <c r="AA881" s="14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 x14ac:dyDescent="0.25">
      <c r="E889" s="1" t="s">
        <v>19</v>
      </c>
      <c r="V889" s="17"/>
      <c r="AA889" s="1" t="s">
        <v>19</v>
      </c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  <c r="AC903" s="195" t="s">
        <v>29</v>
      </c>
      <c r="AD903" s="195"/>
      <c r="AE903" s="195"/>
    </row>
    <row r="904" spans="2:41" x14ac:dyDescent="0.25">
      <c r="H904" s="196" t="s">
        <v>28</v>
      </c>
      <c r="I904" s="196"/>
      <c r="J904" s="196"/>
      <c r="V904" s="17"/>
      <c r="AC904" s="195"/>
      <c r="AD904" s="195"/>
      <c r="AE904" s="195"/>
    </row>
    <row r="905" spans="2:41" x14ac:dyDescent="0.25">
      <c r="H905" s="196"/>
      <c r="I905" s="196"/>
      <c r="J905" s="196"/>
      <c r="V905" s="17"/>
      <c r="AC905" s="195"/>
      <c r="AD905" s="195"/>
      <c r="AE905" s="195"/>
    </row>
    <row r="906" spans="2:41" x14ac:dyDescent="0.25">
      <c r="V906" s="17"/>
    </row>
    <row r="907" spans="2:41" x14ac:dyDescent="0.25">
      <c r="V907" s="17"/>
    </row>
    <row r="908" spans="2:41" ht="23.25" x14ac:dyDescent="0.35">
      <c r="B908" s="22" t="s">
        <v>71</v>
      </c>
      <c r="V908" s="17"/>
      <c r="X908" s="22" t="s">
        <v>71</v>
      </c>
    </row>
    <row r="909" spans="2:41" ht="23.25" x14ac:dyDescent="0.35">
      <c r="B909" s="23" t="s">
        <v>32</v>
      </c>
      <c r="C909" s="20">
        <f>IF(X860="PAGADO",0,Y865)</f>
        <v>0</v>
      </c>
      <c r="E909" s="197" t="s">
        <v>20</v>
      </c>
      <c r="F909" s="197"/>
      <c r="G909" s="197"/>
      <c r="H909" s="197"/>
      <c r="V909" s="17"/>
      <c r="X909" s="23" t="s">
        <v>32</v>
      </c>
      <c r="Y909" s="20">
        <f>IF(B909="PAGADO",0,C914)</f>
        <v>0</v>
      </c>
      <c r="AA909" s="197" t="s">
        <v>20</v>
      </c>
      <c r="AB909" s="197"/>
      <c r="AC909" s="197"/>
      <c r="AD909" s="197"/>
    </row>
    <row r="910" spans="2:41" x14ac:dyDescent="0.25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 x14ac:dyDescent="0.25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" t="s">
        <v>24</v>
      </c>
      <c r="C912" s="19">
        <f>IF(C909&gt;0,C909+C910,C910)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6" t="s">
        <v>25</v>
      </c>
      <c r="C914" s="21">
        <f>C912-C913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 x14ac:dyDescent="0.4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90" t="s">
        <v>9</v>
      </c>
      <c r="C916" s="191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90" t="s">
        <v>9</v>
      </c>
      <c r="Y916" s="191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9" t="str">
        <f>IF(C950&lt;0,"SALDO A FAVOR","SALDO ADELANTAD0'")</f>
        <v>SALDO ADELANTAD0'</v>
      </c>
      <c r="C917" s="10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17</v>
      </c>
      <c r="C925" s="10"/>
      <c r="E925" s="192" t="s">
        <v>7</v>
      </c>
      <c r="F925" s="193"/>
      <c r="G925" s="194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2" t="s">
        <v>7</v>
      </c>
      <c r="AB925" s="193"/>
      <c r="AC925" s="194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 x14ac:dyDescent="0.25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 x14ac:dyDescent="0.25">
      <c r="B927" s="12"/>
      <c r="C927" s="10"/>
      <c r="N927" s="192" t="s">
        <v>7</v>
      </c>
      <c r="O927" s="193"/>
      <c r="P927" s="193"/>
      <c r="Q927" s="194"/>
      <c r="R927" s="18">
        <f>SUM(R911:R926)</f>
        <v>0</v>
      </c>
      <c r="S927" s="3"/>
      <c r="V927" s="17"/>
      <c r="X927" s="12"/>
      <c r="Y927" s="10"/>
      <c r="AJ927" s="192" t="s">
        <v>7</v>
      </c>
      <c r="AK927" s="193"/>
      <c r="AL927" s="193"/>
      <c r="AM927" s="194"/>
      <c r="AN927" s="18">
        <f>SUM(AN911:AN926)</f>
        <v>0</v>
      </c>
      <c r="AO927" s="3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E930" s="14"/>
      <c r="V930" s="17"/>
      <c r="X930" s="12"/>
      <c r="Y930" s="10"/>
      <c r="AA930" s="14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2"/>
      <c r="C933" s="10"/>
      <c r="V933" s="17"/>
      <c r="X933" s="12"/>
      <c r="Y933" s="10"/>
    </row>
    <row r="934" spans="2:27" x14ac:dyDescent="0.25">
      <c r="B934" s="12"/>
      <c r="C934" s="10"/>
      <c r="V934" s="17"/>
      <c r="X934" s="12"/>
      <c r="Y934" s="10"/>
    </row>
    <row r="935" spans="2:27" x14ac:dyDescent="0.25">
      <c r="B935" s="11"/>
      <c r="C935" s="10"/>
      <c r="V935" s="17"/>
      <c r="X935" s="11"/>
      <c r="Y935" s="10"/>
    </row>
    <row r="936" spans="2:27" x14ac:dyDescent="0.25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 x14ac:dyDescent="0.25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 x14ac:dyDescent="0.25">
      <c r="E938" s="1" t="s">
        <v>19</v>
      </c>
      <c r="V938" s="17"/>
      <c r="AA938" s="1" t="s">
        <v>19</v>
      </c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V948" s="17"/>
    </row>
    <row r="949" spans="1:43" x14ac:dyDescent="0.25">
      <c r="H949" s="196" t="s">
        <v>30</v>
      </c>
      <c r="I949" s="196"/>
      <c r="J949" s="196"/>
      <c r="V949" s="17"/>
      <c r="AA949" s="196" t="s">
        <v>31</v>
      </c>
      <c r="AB949" s="196"/>
      <c r="AC949" s="196"/>
    </row>
    <row r="950" spans="1:43" x14ac:dyDescent="0.25">
      <c r="H950" s="196"/>
      <c r="I950" s="196"/>
      <c r="J950" s="196"/>
      <c r="V950" s="17"/>
      <c r="AA950" s="196"/>
      <c r="AB950" s="196"/>
      <c r="AC950" s="196"/>
    </row>
    <row r="951" spans="1:43" x14ac:dyDescent="0.25">
      <c r="V951" s="17"/>
    </row>
    <row r="952" spans="1:43" x14ac:dyDescent="0.25">
      <c r="V952" s="17"/>
    </row>
    <row r="953" spans="1:43" ht="23.25" x14ac:dyDescent="0.35">
      <c r="B953" s="24" t="s">
        <v>73</v>
      </c>
      <c r="V953" s="17"/>
      <c r="X953" s="22" t="s">
        <v>71</v>
      </c>
    </row>
    <row r="954" spans="1:43" ht="23.25" x14ac:dyDescent="0.35">
      <c r="B954" s="23" t="s">
        <v>32</v>
      </c>
      <c r="C954" s="20">
        <f>IF(X909="PAGADO",0,C914)</f>
        <v>0</v>
      </c>
      <c r="E954" s="197" t="s">
        <v>20</v>
      </c>
      <c r="F954" s="197"/>
      <c r="G954" s="197"/>
      <c r="H954" s="197"/>
      <c r="V954" s="17"/>
      <c r="X954" s="23" t="s">
        <v>32</v>
      </c>
      <c r="Y954" s="20">
        <f>IF(B1754="PAGADO",0,C959)</f>
        <v>0</v>
      </c>
      <c r="AA954" s="197" t="s">
        <v>20</v>
      </c>
      <c r="AB954" s="197"/>
      <c r="AC954" s="197"/>
      <c r="AD954" s="197"/>
    </row>
    <row r="955" spans="1:43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x14ac:dyDescent="0.25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6" t="s">
        <v>26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 x14ac:dyDescent="0.3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9" t="str">
        <f>IF(Y959&lt;0,"NO PAGAR","COBRAR'")</f>
        <v>COBRAR'</v>
      </c>
      <c r="Y960" s="199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 x14ac:dyDescent="0.35">
      <c r="B961" s="199" t="str">
        <f>IF(C959&lt;0,"NO PAGAR","COBRAR'")</f>
        <v>COBRAR'</v>
      </c>
      <c r="C961" s="19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90" t="s">
        <v>9</v>
      </c>
      <c r="C962" s="191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0" t="s">
        <v>9</v>
      </c>
      <c r="Y962" s="191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IF(Y914&lt;0,"SALDO ADELANTADO","SALDO A FAVOR '")</f>
        <v>SALDO A FAVOR '</v>
      </c>
      <c r="C963" s="10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16</v>
      </c>
      <c r="C970" s="10"/>
      <c r="E970" s="192" t="s">
        <v>7</v>
      </c>
      <c r="F970" s="193"/>
      <c r="G970" s="194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2" t="s">
        <v>7</v>
      </c>
      <c r="AB970" s="193"/>
      <c r="AC970" s="194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92" t="s">
        <v>7</v>
      </c>
      <c r="O972" s="193"/>
      <c r="P972" s="193"/>
      <c r="Q972" s="194"/>
      <c r="R972" s="18">
        <f>SUM(R956:R971)</f>
        <v>0</v>
      </c>
      <c r="S972" s="3"/>
      <c r="V972" s="17"/>
      <c r="X972" s="12"/>
      <c r="Y972" s="10"/>
      <c r="AJ972" s="192" t="s">
        <v>7</v>
      </c>
      <c r="AK972" s="193"/>
      <c r="AL972" s="193"/>
      <c r="AM972" s="194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1"/>
      <c r="C981" s="10"/>
      <c r="V981" s="17"/>
      <c r="X981" s="11"/>
      <c r="Y981" s="10"/>
    </row>
    <row r="982" spans="2:27" x14ac:dyDescent="0.25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 x14ac:dyDescent="0.25">
      <c r="E983" s="1" t="s">
        <v>19</v>
      </c>
      <c r="V983" s="17"/>
      <c r="AA983" s="1" t="s">
        <v>19</v>
      </c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  <c r="AC996" s="195" t="s">
        <v>29</v>
      </c>
      <c r="AD996" s="195"/>
      <c r="AE996" s="195"/>
    </row>
    <row r="997" spans="2:41" x14ac:dyDescent="0.25">
      <c r="H997" s="196" t="s">
        <v>28</v>
      </c>
      <c r="I997" s="196"/>
      <c r="J997" s="196"/>
      <c r="V997" s="17"/>
      <c r="AC997" s="195"/>
      <c r="AD997" s="195"/>
      <c r="AE997" s="195"/>
    </row>
    <row r="998" spans="2:41" x14ac:dyDescent="0.25">
      <c r="H998" s="196"/>
      <c r="I998" s="196"/>
      <c r="J998" s="196"/>
      <c r="V998" s="17"/>
      <c r="AC998" s="195"/>
      <c r="AD998" s="195"/>
      <c r="AE998" s="195"/>
    </row>
    <row r="999" spans="2:41" x14ac:dyDescent="0.25">
      <c r="V999" s="17"/>
    </row>
    <row r="1000" spans="2:41" x14ac:dyDescent="0.25">
      <c r="V1000" s="17"/>
    </row>
    <row r="1001" spans="2:41" ht="23.25" x14ac:dyDescent="0.35">
      <c r="B1001" s="22" t="s">
        <v>72</v>
      </c>
      <c r="V1001" s="17"/>
      <c r="X1001" s="22" t="s">
        <v>74</v>
      </c>
    </row>
    <row r="1002" spans="2:41" ht="23.25" x14ac:dyDescent="0.35">
      <c r="B1002" s="23" t="s">
        <v>32</v>
      </c>
      <c r="C1002" s="20">
        <f>IF(X954="PAGADO",0,Y959)</f>
        <v>0</v>
      </c>
      <c r="E1002" s="197" t="s">
        <v>20</v>
      </c>
      <c r="F1002" s="197"/>
      <c r="G1002" s="197"/>
      <c r="H1002" s="197"/>
      <c r="V1002" s="17"/>
      <c r="X1002" s="23" t="s">
        <v>32</v>
      </c>
      <c r="Y1002" s="20">
        <f>IF(B1002="PAGADO",0,C1007)</f>
        <v>0</v>
      </c>
      <c r="AA1002" s="197" t="s">
        <v>20</v>
      </c>
      <c r="AB1002" s="197"/>
      <c r="AC1002" s="197"/>
      <c r="AD1002" s="197"/>
    </row>
    <row r="1003" spans="2:41" x14ac:dyDescent="0.25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 x14ac:dyDescent="0.25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" t="s">
        <v>24</v>
      </c>
      <c r="C1005" s="19">
        <f>IF(C1002&gt;0,C1002+C1003,C1003)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6" t="s">
        <v>25</v>
      </c>
      <c r="C1007" s="21">
        <f>C1005-C1006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 x14ac:dyDescent="0.4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90" t="s">
        <v>9</v>
      </c>
      <c r="C1009" s="19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90" t="s">
        <v>9</v>
      </c>
      <c r="Y1009" s="191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9" t="str">
        <f>IF(C1043&lt;0,"SALDO A FAVOR","SALDO ADELANTAD0'")</f>
        <v>SALDO ADELANTAD0'</v>
      </c>
      <c r="C1010" s="10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17</v>
      </c>
      <c r="C1018" s="10"/>
      <c r="E1018" s="192" t="s">
        <v>7</v>
      </c>
      <c r="F1018" s="193"/>
      <c r="G1018" s="194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2" t="s">
        <v>7</v>
      </c>
      <c r="AB1018" s="193"/>
      <c r="AC1018" s="194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192" t="s">
        <v>7</v>
      </c>
      <c r="O1020" s="193"/>
      <c r="P1020" s="193"/>
      <c r="Q1020" s="194"/>
      <c r="R1020" s="18">
        <f>SUM(R1004:R1019)</f>
        <v>0</v>
      </c>
      <c r="S1020" s="3"/>
      <c r="V1020" s="17"/>
      <c r="X1020" s="12"/>
      <c r="Y1020" s="10"/>
      <c r="AJ1020" s="192" t="s">
        <v>7</v>
      </c>
      <c r="AK1020" s="193"/>
      <c r="AL1020" s="193"/>
      <c r="AM1020" s="194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1"/>
      <c r="C1028" s="10"/>
      <c r="V1028" s="17"/>
      <c r="X1028" s="11"/>
      <c r="Y1028" s="10"/>
    </row>
    <row r="1029" spans="1:43" x14ac:dyDescent="0.25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 x14ac:dyDescent="0.25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 x14ac:dyDescent="0.25">
      <c r="E1031" s="1" t="s">
        <v>19</v>
      </c>
      <c r="V1031" s="17"/>
      <c r="AA1031" s="1" t="s">
        <v>19</v>
      </c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 x14ac:dyDescent="0.25">
      <c r="V1041" s="17"/>
    </row>
    <row r="1042" spans="2:41" x14ac:dyDescent="0.25">
      <c r="H1042" s="196" t="s">
        <v>30</v>
      </c>
      <c r="I1042" s="196"/>
      <c r="J1042" s="196"/>
      <c r="V1042" s="17"/>
      <c r="AA1042" s="196" t="s">
        <v>31</v>
      </c>
      <c r="AB1042" s="196"/>
      <c r="AC1042" s="196"/>
    </row>
    <row r="1043" spans="2:41" x14ac:dyDescent="0.25">
      <c r="H1043" s="196"/>
      <c r="I1043" s="196"/>
      <c r="J1043" s="196"/>
      <c r="V1043" s="17"/>
      <c r="AA1043" s="196"/>
      <c r="AB1043" s="196"/>
      <c r="AC1043" s="196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4" t="s">
        <v>72</v>
      </c>
      <c r="V1046" s="17"/>
      <c r="X1046" s="22" t="s">
        <v>72</v>
      </c>
    </row>
    <row r="1047" spans="2:41" ht="23.25" x14ac:dyDescent="0.35">
      <c r="B1047" s="23" t="s">
        <v>32</v>
      </c>
      <c r="C1047" s="20">
        <f>IF(X1002="PAGADO",0,C1007)</f>
        <v>0</v>
      </c>
      <c r="E1047" s="197" t="s">
        <v>20</v>
      </c>
      <c r="F1047" s="197"/>
      <c r="G1047" s="197"/>
      <c r="H1047" s="197"/>
      <c r="V1047" s="17"/>
      <c r="X1047" s="23" t="s">
        <v>32</v>
      </c>
      <c r="Y1047" s="20">
        <f>IF(B1847="PAGADO",0,C1052)</f>
        <v>0</v>
      </c>
      <c r="AA1047" s="197" t="s">
        <v>20</v>
      </c>
      <c r="AB1047" s="197"/>
      <c r="AC1047" s="197"/>
      <c r="AD1047" s="197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26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 x14ac:dyDescent="0.3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9" t="str">
        <f>IF(Y1052&lt;0,"NO PAGAR","COBRAR'")</f>
        <v>COBRAR'</v>
      </c>
      <c r="Y1053" s="199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 x14ac:dyDescent="0.35">
      <c r="B1054" s="199" t="str">
        <f>IF(C1052&lt;0,"NO PAGAR","COBRAR'")</f>
        <v>COBRAR'</v>
      </c>
      <c r="C1054" s="19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90" t="s">
        <v>9</v>
      </c>
      <c r="C1055" s="191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0" t="s">
        <v>9</v>
      </c>
      <c r="Y1055" s="191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9" t="str">
        <f>IF(Y1007&lt;0,"SALDO ADELANTADO","SALDO A FAVOR '")</f>
        <v>SALDO A FAVOR '</v>
      </c>
      <c r="C1056" s="10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16</v>
      </c>
      <c r="C1063" s="10"/>
      <c r="E1063" s="192" t="s">
        <v>7</v>
      </c>
      <c r="F1063" s="193"/>
      <c r="G1063" s="194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2" t="s">
        <v>7</v>
      </c>
      <c r="AB1063" s="193"/>
      <c r="AC1063" s="194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92" t="s">
        <v>7</v>
      </c>
      <c r="O1065" s="193"/>
      <c r="P1065" s="193"/>
      <c r="Q1065" s="194"/>
      <c r="R1065" s="18">
        <f>SUM(R1049:R1064)</f>
        <v>0</v>
      </c>
      <c r="S1065" s="3"/>
      <c r="V1065" s="17"/>
      <c r="X1065" s="12"/>
      <c r="Y1065" s="10"/>
      <c r="AJ1065" s="192" t="s">
        <v>7</v>
      </c>
      <c r="AK1065" s="193"/>
      <c r="AL1065" s="193"/>
      <c r="AM1065" s="194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1"/>
      <c r="C1074" s="10"/>
      <c r="V1074" s="17"/>
      <c r="X1074" s="11"/>
      <c r="Y1074" s="10"/>
    </row>
    <row r="1075" spans="2:27" x14ac:dyDescent="0.25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 x14ac:dyDescent="0.25">
      <c r="E1076" s="1" t="s">
        <v>19</v>
      </c>
      <c r="V1076" s="17"/>
      <c r="AA1076" s="1" t="s">
        <v>19</v>
      </c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</sheetData>
  <mergeCells count="289"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0"/>
  <sheetViews>
    <sheetView topLeftCell="O736" zoomScale="70" zoomScaleNormal="70" workbookViewId="0">
      <selection activeCell="X720" sqref="X719:AE74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95" t="s">
        <v>29</v>
      </c>
      <c r="AD93" s="195"/>
      <c r="AE93" s="195"/>
    </row>
    <row r="94" spans="2:31" x14ac:dyDescent="0.25">
      <c r="H94" s="196" t="s">
        <v>28</v>
      </c>
      <c r="I94" s="196"/>
      <c r="J94" s="196"/>
      <c r="V94" s="17"/>
      <c r="AC94" s="195"/>
      <c r="AD94" s="195"/>
      <c r="AE94" s="195"/>
    </row>
    <row r="95" spans="2:31" x14ac:dyDescent="0.25">
      <c r="H95" s="196"/>
      <c r="I95" s="196"/>
      <c r="J95" s="196"/>
      <c r="V95" s="17"/>
      <c r="AC95" s="195"/>
      <c r="AD95" s="195"/>
      <c r="AE95" s="195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 x14ac:dyDescent="0.25">
      <c r="H132" s="196"/>
      <c r="I132" s="196"/>
      <c r="J132" s="196"/>
      <c r="V132" s="17"/>
      <c r="AA132" s="196"/>
      <c r="AB132" s="196"/>
      <c r="AC132" s="196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95" t="s">
        <v>29</v>
      </c>
      <c r="AD179" s="195"/>
      <c r="AE179" s="195"/>
    </row>
    <row r="180" spans="2:41" x14ac:dyDescent="0.25">
      <c r="H180" s="196" t="s">
        <v>28</v>
      </c>
      <c r="I180" s="196"/>
      <c r="J180" s="196"/>
      <c r="V180" s="17"/>
      <c r="AC180" s="195"/>
      <c r="AD180" s="195"/>
      <c r="AE180" s="195"/>
    </row>
    <row r="181" spans="2:41" x14ac:dyDescent="0.25">
      <c r="H181" s="196"/>
      <c r="I181" s="196"/>
      <c r="J181" s="196"/>
      <c r="V181" s="17"/>
      <c r="AC181" s="195"/>
      <c r="AD181" s="195"/>
      <c r="AE181" s="195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 x14ac:dyDescent="0.25">
      <c r="H226" s="196"/>
      <c r="I226" s="196"/>
      <c r="J226" s="196"/>
      <c r="V226" s="17"/>
      <c r="AA226" s="196"/>
      <c r="AB226" s="196"/>
      <c r="AC226" s="196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95" t="s">
        <v>29</v>
      </c>
      <c r="AD271" s="195"/>
      <c r="AE271" s="195"/>
    </row>
    <row r="272" spans="2:31" x14ac:dyDescent="0.25">
      <c r="H272" s="196" t="s">
        <v>28</v>
      </c>
      <c r="I272" s="196"/>
      <c r="J272" s="196"/>
      <c r="V272" s="17"/>
      <c r="AC272" s="195"/>
      <c r="AD272" s="195"/>
      <c r="AE272" s="195"/>
    </row>
    <row r="273" spans="2:41" x14ac:dyDescent="0.25">
      <c r="H273" s="196"/>
      <c r="I273" s="196"/>
      <c r="J273" s="196"/>
      <c r="V273" s="17"/>
      <c r="AC273" s="195"/>
      <c r="AD273" s="195"/>
      <c r="AE273" s="195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 x14ac:dyDescent="0.25">
      <c r="H318" s="196"/>
      <c r="I318" s="196"/>
      <c r="J318" s="196"/>
      <c r="V318" s="17"/>
      <c r="AA318" s="196"/>
      <c r="AB318" s="196"/>
      <c r="AC318" s="196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95" t="s">
        <v>29</v>
      </c>
      <c r="AD364" s="195"/>
      <c r="AE364" s="195"/>
    </row>
    <row r="365" spans="8:31" x14ac:dyDescent="0.25">
      <c r="H365" s="196" t="s">
        <v>28</v>
      </c>
      <c r="I365" s="196"/>
      <c r="J365" s="196"/>
      <c r="V365" s="17"/>
      <c r="AC365" s="195"/>
      <c r="AD365" s="195"/>
      <c r="AE365" s="195"/>
    </row>
    <row r="366" spans="8:31" x14ac:dyDescent="0.25">
      <c r="H366" s="196"/>
      <c r="I366" s="196"/>
      <c r="J366" s="196"/>
      <c r="V366" s="17"/>
      <c r="AC366" s="195"/>
      <c r="AD366" s="195"/>
      <c r="AE366" s="195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 x14ac:dyDescent="0.25">
      <c r="H411" s="196"/>
      <c r="I411" s="196"/>
      <c r="J411" s="196"/>
      <c r="V411" s="17"/>
      <c r="AA411" s="196"/>
      <c r="AB411" s="196"/>
      <c r="AC411" s="196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95" t="s">
        <v>29</v>
      </c>
      <c r="AD454" s="195"/>
      <c r="AE454" s="195"/>
    </row>
    <row r="455" spans="2:41" x14ac:dyDescent="0.25">
      <c r="H455" s="196" t="s">
        <v>28</v>
      </c>
      <c r="I455" s="196"/>
      <c r="J455" s="196"/>
      <c r="V455" s="17"/>
      <c r="AC455" s="195"/>
      <c r="AD455" s="195"/>
      <c r="AE455" s="195"/>
    </row>
    <row r="456" spans="2:41" x14ac:dyDescent="0.25">
      <c r="H456" s="196"/>
      <c r="I456" s="196"/>
      <c r="J456" s="196"/>
      <c r="V456" s="17"/>
      <c r="AC456" s="195"/>
      <c r="AD456" s="195"/>
      <c r="AE456" s="195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 x14ac:dyDescent="0.25">
      <c r="H501" s="196"/>
      <c r="I501" s="196"/>
      <c r="J501" s="196"/>
      <c r="V501" s="17"/>
      <c r="AA501" s="196"/>
      <c r="AB501" s="196"/>
      <c r="AC501" s="196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 x14ac:dyDescent="0.25">
      <c r="H593" s="196"/>
      <c r="I593" s="196"/>
      <c r="J593" s="196"/>
      <c r="V593" s="17"/>
      <c r="AA593" s="196"/>
      <c r="AB593" s="196"/>
      <c r="AC593" s="196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95" t="s">
        <v>29</v>
      </c>
      <c r="AD639" s="195"/>
      <c r="AE639" s="195"/>
    </row>
    <row r="640" spans="2:31" x14ac:dyDescent="0.25">
      <c r="H640" s="196" t="s">
        <v>28</v>
      </c>
      <c r="I640" s="196"/>
      <c r="J640" s="196"/>
      <c r="V640" s="17"/>
      <c r="AC640" s="195"/>
      <c r="AD640" s="195"/>
      <c r="AE640" s="195"/>
    </row>
    <row r="641" spans="2:41" x14ac:dyDescent="0.25">
      <c r="H641" s="196"/>
      <c r="I641" s="196"/>
      <c r="J641" s="196"/>
      <c r="V641" s="17"/>
      <c r="AC641" s="195"/>
      <c r="AD641" s="195"/>
      <c r="AE641" s="195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 x14ac:dyDescent="0.25">
      <c r="H680" s="196"/>
      <c r="I680" s="196"/>
      <c r="J680" s="196"/>
      <c r="V680" s="17"/>
      <c r="AA680" s="196"/>
      <c r="AB680" s="196"/>
      <c r="AC680" s="196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195" t="s">
        <v>29</v>
      </c>
      <c r="AD719" s="195"/>
      <c r="AE719" s="195"/>
    </row>
    <row r="720" spans="2:31" x14ac:dyDescent="0.25">
      <c r="H720" s="196" t="s">
        <v>28</v>
      </c>
      <c r="I720" s="196"/>
      <c r="J720" s="196"/>
      <c r="V720" s="17"/>
      <c r="AC720" s="195"/>
      <c r="AD720" s="195"/>
      <c r="AE720" s="195"/>
    </row>
    <row r="721" spans="2:41" x14ac:dyDescent="0.25">
      <c r="H721" s="196"/>
      <c r="I721" s="196"/>
      <c r="J721" s="196"/>
      <c r="V721" s="17"/>
      <c r="AC721" s="195"/>
      <c r="AD721" s="195"/>
      <c r="AE721" s="195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1312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 x14ac:dyDescent="0.25">
      <c r="H761" s="196"/>
      <c r="I761" s="196"/>
      <c r="J761" s="196"/>
      <c r="V761" s="17"/>
      <c r="AA761" s="196"/>
      <c r="AB761" s="196"/>
      <c r="AC761" s="196"/>
    </row>
    <row r="762" spans="1:43" x14ac:dyDescent="0.25">
      <c r="V762" s="17"/>
    </row>
    <row r="763" spans="1:43" x14ac:dyDescent="0.25">
      <c r="V763" s="17"/>
    </row>
    <row r="764" spans="1:43" ht="23.25" x14ac:dyDescent="0.35">
      <c r="B764" s="24" t="s">
        <v>69</v>
      </c>
      <c r="V764" s="17"/>
      <c r="X764" s="22" t="s">
        <v>69</v>
      </c>
    </row>
    <row r="765" spans="1:43" ht="23.25" x14ac:dyDescent="0.3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20</v>
      </c>
      <c r="AB765" s="197"/>
      <c r="AC765" s="197"/>
      <c r="AD765" s="197"/>
    </row>
    <row r="766" spans="1:43" x14ac:dyDescent="0.25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 x14ac:dyDescent="0.25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 x14ac:dyDescent="0.3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 x14ac:dyDescent="0.3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 x14ac:dyDescent="0.25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 x14ac:dyDescent="0.25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E786" s="14"/>
      <c r="V786" s="17"/>
      <c r="X786" s="12"/>
      <c r="Y786" s="10"/>
      <c r="AA786" s="14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2"/>
      <c r="C788" s="10"/>
      <c r="V788" s="17"/>
      <c r="X788" s="12"/>
      <c r="Y788" s="10"/>
    </row>
    <row r="789" spans="2:27" x14ac:dyDescent="0.25">
      <c r="B789" s="12"/>
      <c r="C789" s="10"/>
      <c r="V789" s="17"/>
      <c r="X789" s="12"/>
      <c r="Y789" s="10"/>
    </row>
    <row r="790" spans="2:27" x14ac:dyDescent="0.25">
      <c r="B790" s="12"/>
      <c r="C790" s="10"/>
      <c r="V790" s="17"/>
      <c r="X790" s="12"/>
      <c r="Y790" s="10"/>
    </row>
    <row r="791" spans="2:27" x14ac:dyDescent="0.25">
      <c r="B791" s="12"/>
      <c r="C791" s="10"/>
      <c r="V791" s="17"/>
      <c r="X791" s="12"/>
      <c r="Y791" s="10"/>
    </row>
    <row r="792" spans="2:27" x14ac:dyDescent="0.25">
      <c r="B792" s="11"/>
      <c r="C792" s="10"/>
      <c r="V792" s="17"/>
      <c r="X792" s="11"/>
      <c r="Y792" s="10"/>
    </row>
    <row r="793" spans="2:27" x14ac:dyDescent="0.25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 x14ac:dyDescent="0.25">
      <c r="E794" s="1" t="s">
        <v>19</v>
      </c>
      <c r="V794" s="17"/>
      <c r="AA794" s="1" t="s">
        <v>19</v>
      </c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</row>
    <row r="804" spans="2:41" x14ac:dyDescent="0.25">
      <c r="V804" s="17"/>
    </row>
    <row r="805" spans="2:41" x14ac:dyDescent="0.25">
      <c r="V805" s="17"/>
    </row>
    <row r="806" spans="2:41" x14ac:dyDescent="0.25">
      <c r="V806" s="17"/>
    </row>
    <row r="807" spans="2:41" x14ac:dyDescent="0.25">
      <c r="V807" s="17"/>
      <c r="AC807" s="195" t="s">
        <v>29</v>
      </c>
      <c r="AD807" s="195"/>
      <c r="AE807" s="195"/>
    </row>
    <row r="808" spans="2:41" x14ac:dyDescent="0.25">
      <c r="H808" s="196" t="s">
        <v>28</v>
      </c>
      <c r="I808" s="196"/>
      <c r="J808" s="196"/>
      <c r="V808" s="17"/>
      <c r="AC808" s="195"/>
      <c r="AD808" s="195"/>
      <c r="AE808" s="195"/>
    </row>
    <row r="809" spans="2:41" x14ac:dyDescent="0.25">
      <c r="H809" s="196"/>
      <c r="I809" s="196"/>
      <c r="J809" s="196"/>
      <c r="V809" s="17"/>
      <c r="AC809" s="195"/>
      <c r="AD809" s="195"/>
      <c r="AE809" s="195"/>
    </row>
    <row r="810" spans="2:41" x14ac:dyDescent="0.25">
      <c r="V810" s="17"/>
    </row>
    <row r="811" spans="2:41" x14ac:dyDescent="0.25">
      <c r="V811" s="17"/>
    </row>
    <row r="812" spans="2:41" ht="23.25" x14ac:dyDescent="0.35">
      <c r="B812" s="22" t="s">
        <v>70</v>
      </c>
      <c r="V812" s="17"/>
      <c r="X812" s="22" t="s">
        <v>70</v>
      </c>
    </row>
    <row r="813" spans="2:41" ht="23.25" x14ac:dyDescent="0.35">
      <c r="B813" s="23" t="s">
        <v>32</v>
      </c>
      <c r="C813" s="20">
        <f>IF(X765="PAGADO",0,Y770)</f>
        <v>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0</v>
      </c>
      <c r="AA813" s="197" t="s">
        <v>20</v>
      </c>
      <c r="AB813" s="197"/>
      <c r="AC813" s="197"/>
      <c r="AD813" s="197"/>
    </row>
    <row r="814" spans="2:41" x14ac:dyDescent="0.25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 x14ac:dyDescent="0.25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 x14ac:dyDescent="0.4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 x14ac:dyDescent="0.25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V833" s="17"/>
      <c r="X833" s="12"/>
      <c r="Y833" s="10"/>
    </row>
    <row r="834" spans="2:27" x14ac:dyDescent="0.25">
      <c r="B834" s="12"/>
      <c r="C834" s="10"/>
      <c r="E834" s="14"/>
      <c r="V834" s="17"/>
      <c r="X834" s="12"/>
      <c r="Y834" s="10"/>
      <c r="AA834" s="14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 x14ac:dyDescent="0.25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 x14ac:dyDescent="0.25">
      <c r="E842" s="1" t="s">
        <v>19</v>
      </c>
      <c r="V842" s="17"/>
      <c r="AA842" s="1" t="s">
        <v>19</v>
      </c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1:43" x14ac:dyDescent="0.2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 x14ac:dyDescent="0.2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 x14ac:dyDescent="0.2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 x14ac:dyDescent="0.25">
      <c r="V852" s="17"/>
    </row>
    <row r="853" spans="1:43" x14ac:dyDescent="0.25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 x14ac:dyDescent="0.25">
      <c r="H854" s="196"/>
      <c r="I854" s="196"/>
      <c r="J854" s="196"/>
      <c r="V854" s="17"/>
      <c r="AA854" s="196"/>
      <c r="AB854" s="196"/>
      <c r="AC854" s="196"/>
    </row>
    <row r="855" spans="1:43" x14ac:dyDescent="0.25">
      <c r="V855" s="17"/>
    </row>
    <row r="856" spans="1:43" x14ac:dyDescent="0.25">
      <c r="V856" s="17"/>
    </row>
    <row r="857" spans="1:43" ht="23.25" x14ac:dyDescent="0.35">
      <c r="B857" s="24" t="s">
        <v>70</v>
      </c>
      <c r="V857" s="17"/>
      <c r="X857" s="22" t="s">
        <v>70</v>
      </c>
    </row>
    <row r="858" spans="1:43" ht="23.25" x14ac:dyDescent="0.35">
      <c r="B858" s="23" t="s">
        <v>32</v>
      </c>
      <c r="C858" s="20">
        <f>IF(X813="PAGADO",0,C818)</f>
        <v>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0</v>
      </c>
      <c r="AA858" s="197" t="s">
        <v>20</v>
      </c>
      <c r="AB858" s="197"/>
      <c r="AC858" s="197"/>
      <c r="AD858" s="197"/>
    </row>
    <row r="859" spans="1:43" x14ac:dyDescent="0.25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 x14ac:dyDescent="0.25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 x14ac:dyDescent="0.25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 x14ac:dyDescent="0.25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 x14ac:dyDescent="0.25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 x14ac:dyDescent="0.3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 x14ac:dyDescent="0.3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 x14ac:dyDescent="0.25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E879" s="14"/>
      <c r="V879" s="17"/>
      <c r="X879" s="12"/>
      <c r="Y879" s="10"/>
      <c r="AA879" s="14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1"/>
      <c r="C885" s="10"/>
      <c r="V885" s="17"/>
      <c r="X885" s="11"/>
      <c r="Y885" s="10"/>
    </row>
    <row r="886" spans="2:27" x14ac:dyDescent="0.25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 x14ac:dyDescent="0.25">
      <c r="E887" s="1" t="s">
        <v>19</v>
      </c>
      <c r="V887" s="17"/>
      <c r="AA887" s="1" t="s">
        <v>19</v>
      </c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  <c r="AC901" s="195" t="s">
        <v>29</v>
      </c>
      <c r="AD901" s="195"/>
      <c r="AE901" s="195"/>
    </row>
    <row r="902" spans="2:41" x14ac:dyDescent="0.25">
      <c r="H902" s="196" t="s">
        <v>28</v>
      </c>
      <c r="I902" s="196"/>
      <c r="J902" s="196"/>
      <c r="V902" s="17"/>
      <c r="AC902" s="195"/>
      <c r="AD902" s="195"/>
      <c r="AE902" s="195"/>
    </row>
    <row r="903" spans="2:41" x14ac:dyDescent="0.25">
      <c r="H903" s="196"/>
      <c r="I903" s="196"/>
      <c r="J903" s="196"/>
      <c r="V903" s="17"/>
      <c r="AC903" s="195"/>
      <c r="AD903" s="195"/>
      <c r="AE903" s="195"/>
    </row>
    <row r="904" spans="2:41" x14ac:dyDescent="0.25">
      <c r="V904" s="17"/>
    </row>
    <row r="905" spans="2:41" x14ac:dyDescent="0.25">
      <c r="V905" s="17"/>
    </row>
    <row r="906" spans="2:41" ht="23.25" x14ac:dyDescent="0.35">
      <c r="B906" s="22" t="s">
        <v>71</v>
      </c>
      <c r="V906" s="17"/>
      <c r="X906" s="22" t="s">
        <v>71</v>
      </c>
    </row>
    <row r="907" spans="2:41" ht="23.25" x14ac:dyDescent="0.35">
      <c r="B907" s="23" t="s">
        <v>32</v>
      </c>
      <c r="C907" s="20">
        <f>IF(X858="PAGADO",0,Y863)</f>
        <v>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0</v>
      </c>
      <c r="AA907" s="197" t="s">
        <v>20</v>
      </c>
      <c r="AB907" s="197"/>
      <c r="AC907" s="197"/>
      <c r="AD907" s="197"/>
    </row>
    <row r="908" spans="2:41" x14ac:dyDescent="0.25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 x14ac:dyDescent="0.25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 x14ac:dyDescent="0.4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 x14ac:dyDescent="0.25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E928" s="14"/>
      <c r="V928" s="17"/>
      <c r="X928" s="12"/>
      <c r="Y928" s="10"/>
      <c r="AA928" s="14"/>
    </row>
    <row r="929" spans="1:43" x14ac:dyDescent="0.25">
      <c r="B929" s="12"/>
      <c r="C929" s="10"/>
      <c r="V929" s="17"/>
      <c r="X929" s="12"/>
      <c r="Y929" s="10"/>
    </row>
    <row r="930" spans="1:43" x14ac:dyDescent="0.25">
      <c r="B930" s="12"/>
      <c r="C930" s="10"/>
      <c r="V930" s="17"/>
      <c r="X930" s="12"/>
      <c r="Y930" s="10"/>
    </row>
    <row r="931" spans="1:43" x14ac:dyDescent="0.25">
      <c r="B931" s="12"/>
      <c r="C931" s="10"/>
      <c r="V931" s="17"/>
      <c r="X931" s="12"/>
      <c r="Y931" s="10"/>
    </row>
    <row r="932" spans="1:43" x14ac:dyDescent="0.25">
      <c r="B932" s="12"/>
      <c r="C932" s="10"/>
      <c r="V932" s="17"/>
      <c r="X932" s="12"/>
      <c r="Y932" s="10"/>
    </row>
    <row r="933" spans="1:43" x14ac:dyDescent="0.25">
      <c r="B933" s="11"/>
      <c r="C933" s="10"/>
      <c r="V933" s="17"/>
      <c r="X933" s="11"/>
      <c r="Y933" s="10"/>
    </row>
    <row r="934" spans="1:43" x14ac:dyDescent="0.25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 x14ac:dyDescent="0.25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 x14ac:dyDescent="0.25">
      <c r="E936" s="1" t="s">
        <v>19</v>
      </c>
      <c r="V936" s="17"/>
      <c r="AA936" s="1" t="s">
        <v>19</v>
      </c>
    </row>
    <row r="937" spans="1:43" x14ac:dyDescent="0.25">
      <c r="V937" s="17"/>
    </row>
    <row r="938" spans="1:43" x14ac:dyDescent="0.25">
      <c r="V938" s="17"/>
    </row>
    <row r="939" spans="1:43" x14ac:dyDescent="0.25">
      <c r="V939" s="17"/>
    </row>
    <row r="940" spans="1:43" x14ac:dyDescent="0.25">
      <c r="V940" s="17"/>
    </row>
    <row r="941" spans="1:43" x14ac:dyDescent="0.25">
      <c r="V941" s="17"/>
    </row>
    <row r="942" spans="1:43" x14ac:dyDescent="0.25">
      <c r="V942" s="17"/>
    </row>
    <row r="943" spans="1:43" x14ac:dyDescent="0.2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 x14ac:dyDescent="0.2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 x14ac:dyDescent="0.2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 x14ac:dyDescent="0.25">
      <c r="V946" s="17"/>
    </row>
    <row r="947" spans="1:43" x14ac:dyDescent="0.25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 x14ac:dyDescent="0.25">
      <c r="H948" s="196"/>
      <c r="I948" s="196"/>
      <c r="J948" s="196"/>
      <c r="V948" s="17"/>
      <c r="AA948" s="196"/>
      <c r="AB948" s="196"/>
      <c r="AC948" s="196"/>
    </row>
    <row r="949" spans="1:43" x14ac:dyDescent="0.25">
      <c r="V949" s="17"/>
    </row>
    <row r="950" spans="1:43" x14ac:dyDescent="0.25">
      <c r="V950" s="17"/>
    </row>
    <row r="951" spans="1:43" ht="23.25" x14ac:dyDescent="0.35">
      <c r="B951" s="24" t="s">
        <v>73</v>
      </c>
      <c r="V951" s="17"/>
      <c r="X951" s="22" t="s">
        <v>71</v>
      </c>
    </row>
    <row r="952" spans="1:43" ht="23.25" x14ac:dyDescent="0.35">
      <c r="B952" s="23" t="s">
        <v>32</v>
      </c>
      <c r="C952" s="20">
        <f>IF(X907="PAGADO",0,C912)</f>
        <v>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0</v>
      </c>
      <c r="AA952" s="197" t="s">
        <v>20</v>
      </c>
      <c r="AB952" s="197"/>
      <c r="AC952" s="197"/>
      <c r="AD952" s="197"/>
    </row>
    <row r="953" spans="1:43" x14ac:dyDescent="0.25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 x14ac:dyDescent="0.25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 x14ac:dyDescent="0.25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 x14ac:dyDescent="0.25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 x14ac:dyDescent="0.25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 x14ac:dyDescent="0.3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 x14ac:dyDescent="0.3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 x14ac:dyDescent="0.25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E973" s="14"/>
      <c r="V973" s="17"/>
      <c r="X973" s="12"/>
      <c r="Y973" s="10"/>
      <c r="AA973" s="14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V977" s="17"/>
      <c r="X977" s="12"/>
      <c r="Y977" s="10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1"/>
      <c r="C979" s="10"/>
      <c r="V979" s="17"/>
      <c r="X979" s="11"/>
      <c r="Y979" s="10"/>
    </row>
    <row r="980" spans="2:27" x14ac:dyDescent="0.25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 x14ac:dyDescent="0.25">
      <c r="E981" s="1" t="s">
        <v>19</v>
      </c>
      <c r="V981" s="17"/>
      <c r="AA981" s="1" t="s">
        <v>19</v>
      </c>
    </row>
    <row r="982" spans="2:27" x14ac:dyDescent="0.25">
      <c r="V982" s="17"/>
    </row>
    <row r="983" spans="2:27" x14ac:dyDescent="0.25">
      <c r="V983" s="17"/>
    </row>
    <row r="984" spans="2:27" x14ac:dyDescent="0.25">
      <c r="V984" s="17"/>
    </row>
    <row r="985" spans="2:27" x14ac:dyDescent="0.25">
      <c r="V985" s="17"/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  <c r="AC994" s="195" t="s">
        <v>29</v>
      </c>
      <c r="AD994" s="195"/>
      <c r="AE994" s="195"/>
    </row>
    <row r="995" spans="2:41" x14ac:dyDescent="0.25">
      <c r="H995" s="196" t="s">
        <v>28</v>
      </c>
      <c r="I995" s="196"/>
      <c r="J995" s="196"/>
      <c r="V995" s="17"/>
      <c r="AC995" s="195"/>
      <c r="AD995" s="195"/>
      <c r="AE995" s="195"/>
    </row>
    <row r="996" spans="2:41" x14ac:dyDescent="0.25">
      <c r="H996" s="196"/>
      <c r="I996" s="196"/>
      <c r="J996" s="196"/>
      <c r="V996" s="17"/>
      <c r="AC996" s="195"/>
      <c r="AD996" s="195"/>
      <c r="AE996" s="195"/>
    </row>
    <row r="997" spans="2:41" x14ac:dyDescent="0.25">
      <c r="V997" s="17"/>
    </row>
    <row r="998" spans="2:41" x14ac:dyDescent="0.25">
      <c r="V998" s="17"/>
    </row>
    <row r="999" spans="2:41" ht="23.25" x14ac:dyDescent="0.35">
      <c r="B999" s="22" t="s">
        <v>72</v>
      </c>
      <c r="V999" s="17"/>
      <c r="X999" s="22" t="s">
        <v>74</v>
      </c>
    </row>
    <row r="1000" spans="2:41" ht="23.25" x14ac:dyDescent="0.35">
      <c r="B1000" s="23" t="s">
        <v>32</v>
      </c>
      <c r="C1000" s="20">
        <f>IF(X952="PAGADO",0,Y957)</f>
        <v>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0</v>
      </c>
      <c r="AA1000" s="197" t="s">
        <v>20</v>
      </c>
      <c r="AB1000" s="197"/>
      <c r="AC1000" s="197"/>
      <c r="AD1000" s="197"/>
    </row>
    <row r="1001" spans="2:41" x14ac:dyDescent="0.25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 x14ac:dyDescent="0.25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 x14ac:dyDescent="0.4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V1025" s="17"/>
      <c r="X1025" s="12"/>
      <c r="Y1025" s="10"/>
    </row>
    <row r="1026" spans="1:43" x14ac:dyDescent="0.25">
      <c r="B1026" s="11"/>
      <c r="C1026" s="10"/>
      <c r="V1026" s="17"/>
      <c r="X1026" s="11"/>
      <c r="Y1026" s="10"/>
    </row>
    <row r="1027" spans="1:43" x14ac:dyDescent="0.25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 x14ac:dyDescent="0.25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 x14ac:dyDescent="0.25">
      <c r="E1029" s="1" t="s">
        <v>19</v>
      </c>
      <c r="V1029" s="17"/>
      <c r="AA1029" s="1" t="s">
        <v>19</v>
      </c>
    </row>
    <row r="1030" spans="1:43" x14ac:dyDescent="0.25">
      <c r="V1030" s="17"/>
    </row>
    <row r="1031" spans="1:43" x14ac:dyDescent="0.25">
      <c r="V1031" s="17"/>
    </row>
    <row r="1032" spans="1:43" x14ac:dyDescent="0.25">
      <c r="V1032" s="17"/>
    </row>
    <row r="1033" spans="1:43" x14ac:dyDescent="0.25">
      <c r="V1033" s="17"/>
    </row>
    <row r="1034" spans="1:43" x14ac:dyDescent="0.25">
      <c r="V1034" s="17"/>
    </row>
    <row r="1035" spans="1:43" x14ac:dyDescent="0.25">
      <c r="V1035" s="17"/>
    </row>
    <row r="1036" spans="1:43" x14ac:dyDescent="0.25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 x14ac:dyDescent="0.25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 x14ac:dyDescent="0.25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 x14ac:dyDescent="0.25">
      <c r="V1039" s="17"/>
    </row>
    <row r="1040" spans="1:43" x14ac:dyDescent="0.25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 x14ac:dyDescent="0.25">
      <c r="H1041" s="196"/>
      <c r="I1041" s="196"/>
      <c r="J1041" s="196"/>
      <c r="V1041" s="17"/>
      <c r="AA1041" s="196"/>
      <c r="AB1041" s="196"/>
      <c r="AC1041" s="196"/>
    </row>
    <row r="1042" spans="2:41" x14ac:dyDescent="0.25">
      <c r="V1042" s="17"/>
    </row>
    <row r="1043" spans="2:41" x14ac:dyDescent="0.25">
      <c r="V1043" s="17"/>
    </row>
    <row r="1044" spans="2:41" ht="23.25" x14ac:dyDescent="0.35">
      <c r="B1044" s="24" t="s">
        <v>72</v>
      </c>
      <c r="V1044" s="17"/>
      <c r="X1044" s="22" t="s">
        <v>72</v>
      </c>
    </row>
    <row r="1045" spans="2:41" ht="23.25" x14ac:dyDescent="0.35">
      <c r="B1045" s="23" t="s">
        <v>32</v>
      </c>
      <c r="C1045" s="20">
        <f>IF(X1000="PAGADO",0,C1005)</f>
        <v>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0</v>
      </c>
      <c r="AA1045" s="197" t="s">
        <v>20</v>
      </c>
      <c r="AB1045" s="197"/>
      <c r="AC1045" s="197"/>
      <c r="AD1045" s="197"/>
    </row>
    <row r="1046" spans="2:41" x14ac:dyDescent="0.25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 x14ac:dyDescent="0.25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 x14ac:dyDescent="0.3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 x14ac:dyDescent="0.3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 x14ac:dyDescent="0.25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E1066" s="14"/>
      <c r="V1066" s="17"/>
      <c r="X1066" s="12"/>
      <c r="Y1066" s="10"/>
      <c r="AA1066" s="14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1"/>
      <c r="C1072" s="10"/>
      <c r="V1072" s="17"/>
      <c r="X1072" s="11"/>
      <c r="Y1072" s="10"/>
    </row>
    <row r="1073" spans="2:27" x14ac:dyDescent="0.25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 x14ac:dyDescent="0.25">
      <c r="E1074" s="1" t="s">
        <v>19</v>
      </c>
      <c r="V1074" s="17"/>
      <c r="AA1074" s="1" t="s">
        <v>19</v>
      </c>
    </row>
    <row r="1075" spans="2:27" x14ac:dyDescent="0.25">
      <c r="V1075" s="17"/>
    </row>
    <row r="1076" spans="2:27" x14ac:dyDescent="0.25">
      <c r="V1076" s="17"/>
    </row>
    <row r="1077" spans="2:27" x14ac:dyDescent="0.25">
      <c r="V1077" s="17"/>
    </row>
    <row r="1078" spans="2:27" x14ac:dyDescent="0.25">
      <c r="V1078" s="17"/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95" t="s">
        <v>29</v>
      </c>
      <c r="AD2" s="195"/>
      <c r="AE2" s="195"/>
    </row>
    <row r="3" spans="2:41" x14ac:dyDescent="0.25">
      <c r="H3" s="196" t="s">
        <v>28</v>
      </c>
      <c r="I3" s="196"/>
      <c r="J3" s="196"/>
      <c r="V3" s="17"/>
      <c r="AC3" s="195"/>
      <c r="AD3" s="195"/>
      <c r="AE3" s="195"/>
    </row>
    <row r="4" spans="2:41" x14ac:dyDescent="0.25">
      <c r="H4" s="196"/>
      <c r="I4" s="196"/>
      <c r="J4" s="196"/>
      <c r="V4" s="17"/>
      <c r="AC4" s="195"/>
      <c r="AD4" s="195"/>
      <c r="AE4" s="195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x14ac:dyDescent="0.25">
      <c r="H49" s="196"/>
      <c r="I49" s="196"/>
      <c r="J49" s="196"/>
      <c r="V49" s="17"/>
      <c r="AA49" s="196"/>
      <c r="AB49" s="196"/>
      <c r="AC49" s="196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95" t="s">
        <v>29</v>
      </c>
      <c r="AD100" s="195"/>
      <c r="AE100" s="195"/>
    </row>
    <row r="101" spans="2:41" x14ac:dyDescent="0.25">
      <c r="H101" s="196" t="s">
        <v>28</v>
      </c>
      <c r="I101" s="196"/>
      <c r="J101" s="196"/>
      <c r="V101" s="17"/>
      <c r="AC101" s="195"/>
      <c r="AD101" s="195"/>
      <c r="AE101" s="195"/>
    </row>
    <row r="102" spans="2:41" x14ac:dyDescent="0.25">
      <c r="H102" s="196"/>
      <c r="I102" s="196"/>
      <c r="J102" s="196"/>
      <c r="V102" s="17"/>
      <c r="AC102" s="195"/>
      <c r="AD102" s="195"/>
      <c r="AE102" s="195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 x14ac:dyDescent="0.25">
      <c r="H147" s="196"/>
      <c r="I147" s="196"/>
      <c r="J147" s="196"/>
      <c r="V147" s="17"/>
      <c r="AA147" s="196"/>
      <c r="AB147" s="196"/>
      <c r="AC147" s="196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95" t="s">
        <v>29</v>
      </c>
      <c r="AD185" s="195"/>
      <c r="AE185" s="195"/>
    </row>
    <row r="186" spans="2:41" x14ac:dyDescent="0.25">
      <c r="H186" s="196" t="s">
        <v>28</v>
      </c>
      <c r="I186" s="196"/>
      <c r="J186" s="196"/>
      <c r="V186" s="17"/>
      <c r="AC186" s="195"/>
      <c r="AD186" s="195"/>
      <c r="AE186" s="195"/>
    </row>
    <row r="187" spans="2:41" x14ac:dyDescent="0.25">
      <c r="H187" s="196"/>
      <c r="I187" s="196"/>
      <c r="J187" s="196"/>
      <c r="V187" s="17"/>
      <c r="AC187" s="195"/>
      <c r="AD187" s="195"/>
      <c r="AE187" s="195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 x14ac:dyDescent="0.25">
      <c r="H232" s="196"/>
      <c r="I232" s="196"/>
      <c r="J232" s="196"/>
      <c r="V232" s="17"/>
      <c r="AA232" s="196"/>
      <c r="AB232" s="196"/>
      <c r="AC232" s="196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95" t="s">
        <v>29</v>
      </c>
      <c r="AD277" s="195"/>
      <c r="AE277" s="195"/>
    </row>
    <row r="278" spans="2:41" x14ac:dyDescent="0.25">
      <c r="H278" s="196" t="s">
        <v>28</v>
      </c>
      <c r="I278" s="196"/>
      <c r="J278" s="196"/>
      <c r="V278" s="17"/>
      <c r="AC278" s="195"/>
      <c r="AD278" s="195"/>
      <c r="AE278" s="195"/>
    </row>
    <row r="279" spans="2:41" x14ac:dyDescent="0.25">
      <c r="H279" s="196"/>
      <c r="I279" s="196"/>
      <c r="J279" s="196"/>
      <c r="V279" s="17"/>
      <c r="AC279" s="195"/>
      <c r="AD279" s="195"/>
      <c r="AE279" s="195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 x14ac:dyDescent="0.25">
      <c r="H324" s="196"/>
      <c r="I324" s="196"/>
      <c r="J324" s="196"/>
      <c r="V324" s="17"/>
      <c r="AA324" s="196"/>
      <c r="AB324" s="196"/>
      <c r="AC324" s="196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95" t="s">
        <v>29</v>
      </c>
      <c r="AD363" s="195"/>
      <c r="AE363" s="195"/>
    </row>
    <row r="364" spans="2:31" x14ac:dyDescent="0.25">
      <c r="H364" s="196" t="s">
        <v>28</v>
      </c>
      <c r="I364" s="196"/>
      <c r="J364" s="196"/>
      <c r="V364" s="17"/>
      <c r="AC364" s="195"/>
      <c r="AD364" s="195"/>
      <c r="AE364" s="195"/>
    </row>
    <row r="365" spans="2:31" x14ac:dyDescent="0.25">
      <c r="H365" s="196"/>
      <c r="I365" s="196"/>
      <c r="J365" s="196"/>
      <c r="V365" s="17"/>
      <c r="AC365" s="195"/>
      <c r="AD365" s="195"/>
      <c r="AE365" s="195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 x14ac:dyDescent="0.25">
      <c r="H410" s="196"/>
      <c r="I410" s="196"/>
      <c r="J410" s="196"/>
      <c r="V410" s="17"/>
      <c r="AA410" s="196"/>
      <c r="AB410" s="196"/>
      <c r="AC410" s="196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95" t="s">
        <v>29</v>
      </c>
      <c r="AD453" s="195"/>
      <c r="AE453" s="195"/>
    </row>
    <row r="454" spans="2:41" x14ac:dyDescent="0.25">
      <c r="H454" s="196" t="s">
        <v>28</v>
      </c>
      <c r="I454" s="196"/>
      <c r="J454" s="196"/>
      <c r="V454" s="17"/>
      <c r="AC454" s="195"/>
      <c r="AD454" s="195"/>
      <c r="AE454" s="195"/>
    </row>
    <row r="455" spans="2:41" x14ac:dyDescent="0.25">
      <c r="H455" s="196"/>
      <c r="I455" s="196"/>
      <c r="J455" s="196"/>
      <c r="V455" s="17"/>
      <c r="AC455" s="195"/>
      <c r="AD455" s="195"/>
      <c r="AE455" s="195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 x14ac:dyDescent="0.25">
      <c r="H500" s="196"/>
      <c r="I500" s="196"/>
      <c r="J500" s="196"/>
      <c r="V500" s="17"/>
      <c r="AA500" s="196"/>
      <c r="AB500" s="196"/>
      <c r="AC500" s="196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95" t="s">
        <v>29</v>
      </c>
      <c r="AD546" s="195"/>
      <c r="AE546" s="195"/>
    </row>
    <row r="547" spans="2:41" x14ac:dyDescent="0.25">
      <c r="H547" s="196" t="s">
        <v>28</v>
      </c>
      <c r="I547" s="196"/>
      <c r="J547" s="196"/>
      <c r="V547" s="17"/>
      <c r="AC547" s="195"/>
      <c r="AD547" s="195"/>
      <c r="AE547" s="195"/>
    </row>
    <row r="548" spans="2:41" x14ac:dyDescent="0.25">
      <c r="H548" s="196"/>
      <c r="I548" s="196"/>
      <c r="J548" s="196"/>
      <c r="V548" s="17"/>
      <c r="AC548" s="195"/>
      <c r="AD548" s="195"/>
      <c r="AE548" s="195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 x14ac:dyDescent="0.25">
      <c r="H587" s="196"/>
      <c r="I587" s="196"/>
      <c r="J587" s="196"/>
      <c r="V587" s="17"/>
      <c r="AA587" s="196"/>
      <c r="AB587" s="196"/>
      <c r="AC587" s="196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95" t="s">
        <v>29</v>
      </c>
      <c r="AD633" s="195"/>
      <c r="AE633" s="195"/>
    </row>
    <row r="634" spans="2:41" x14ac:dyDescent="0.25">
      <c r="H634" s="196" t="s">
        <v>28</v>
      </c>
      <c r="I634" s="196"/>
      <c r="J634" s="196"/>
      <c r="V634" s="17"/>
      <c r="AC634" s="195"/>
      <c r="AD634" s="195"/>
      <c r="AE634" s="195"/>
    </row>
    <row r="635" spans="2:41" x14ac:dyDescent="0.25">
      <c r="H635" s="196"/>
      <c r="I635" s="196"/>
      <c r="J635" s="196"/>
      <c r="V635" s="17"/>
      <c r="AC635" s="195"/>
      <c r="AD635" s="195"/>
      <c r="AE635" s="195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 x14ac:dyDescent="0.25">
      <c r="H675" s="196"/>
      <c r="I675" s="196"/>
      <c r="J675" s="196"/>
      <c r="V675" s="17"/>
      <c r="AA675" s="196"/>
      <c r="AB675" s="196"/>
      <c r="AC675" s="196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195" t="s">
        <v>29</v>
      </c>
      <c r="AD721" s="195"/>
      <c r="AE721" s="195"/>
    </row>
    <row r="722" spans="2:41" x14ac:dyDescent="0.25">
      <c r="H722" s="196" t="s">
        <v>28</v>
      </c>
      <c r="I722" s="196"/>
      <c r="J722" s="196"/>
      <c r="V722" s="17"/>
      <c r="AC722" s="195"/>
      <c r="AD722" s="195"/>
      <c r="AE722" s="195"/>
    </row>
    <row r="723" spans="2:41" x14ac:dyDescent="0.25">
      <c r="H723" s="196"/>
      <c r="I723" s="196"/>
      <c r="J723" s="196"/>
      <c r="V723" s="17"/>
      <c r="AC723" s="195"/>
      <c r="AD723" s="195"/>
      <c r="AE723" s="195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 x14ac:dyDescent="0.25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 x14ac:dyDescent="0.25">
      <c r="H768" s="196"/>
      <c r="I768" s="196"/>
      <c r="J768" s="196"/>
      <c r="V768" s="17"/>
      <c r="AA768" s="196"/>
      <c r="AB768" s="196"/>
      <c r="AC768" s="196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195" t="s">
        <v>29</v>
      </c>
      <c r="AD814" s="195"/>
      <c r="AE814" s="195"/>
    </row>
    <row r="815" spans="5:31" x14ac:dyDescent="0.25">
      <c r="H815" s="196" t="s">
        <v>28</v>
      </c>
      <c r="I815" s="196"/>
      <c r="J815" s="196"/>
      <c r="V815" s="17"/>
      <c r="AC815" s="195"/>
      <c r="AD815" s="195"/>
      <c r="AE815" s="195"/>
    </row>
    <row r="816" spans="5:31" x14ac:dyDescent="0.25">
      <c r="H816" s="196"/>
      <c r="I816" s="196"/>
      <c r="J816" s="196"/>
      <c r="V816" s="17"/>
      <c r="AC816" s="195"/>
      <c r="AD816" s="195"/>
      <c r="AE816" s="195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 x14ac:dyDescent="0.25">
      <c r="H861" s="196"/>
      <c r="I861" s="196"/>
      <c r="J861" s="196"/>
      <c r="V861" s="17"/>
      <c r="AA861" s="196"/>
      <c r="AB861" s="196"/>
      <c r="AC861" s="196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 x14ac:dyDescent="0.3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195" t="s">
        <v>29</v>
      </c>
      <c r="AD908" s="195"/>
      <c r="AE908" s="195"/>
    </row>
    <row r="909" spans="8:31" x14ac:dyDescent="0.25">
      <c r="H909" s="196" t="s">
        <v>28</v>
      </c>
      <c r="I909" s="196"/>
      <c r="J909" s="196"/>
      <c r="V909" s="17"/>
      <c r="AC909" s="195"/>
      <c r="AD909" s="195"/>
      <c r="AE909" s="195"/>
    </row>
    <row r="910" spans="8:31" x14ac:dyDescent="0.25">
      <c r="H910" s="196"/>
      <c r="I910" s="196"/>
      <c r="J910" s="196"/>
      <c r="V910" s="17"/>
      <c r="AC910" s="195"/>
      <c r="AD910" s="195"/>
      <c r="AE910" s="195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 x14ac:dyDescent="0.25">
      <c r="H955" s="196"/>
      <c r="I955" s="196"/>
      <c r="J955" s="196"/>
      <c r="V955" s="17"/>
      <c r="AA955" s="196"/>
      <c r="AB955" s="196"/>
      <c r="AC955" s="196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195" t="s">
        <v>29</v>
      </c>
      <c r="AD1001" s="195"/>
      <c r="AE1001" s="195"/>
    </row>
    <row r="1002" spans="2:41" x14ac:dyDescent="0.25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 x14ac:dyDescent="0.25">
      <c r="H1003" s="196"/>
      <c r="I1003" s="196"/>
      <c r="J1003" s="196"/>
      <c r="V1003" s="17"/>
      <c r="AC1003" s="195"/>
      <c r="AD1003" s="195"/>
      <c r="AE1003" s="195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 x14ac:dyDescent="0.25">
      <c r="H1048" s="196"/>
      <c r="I1048" s="196"/>
      <c r="J1048" s="196"/>
      <c r="V1048" s="17"/>
      <c r="AA1048" s="196"/>
      <c r="AB1048" s="196"/>
      <c r="AC1048" s="196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153"/>
  <sheetViews>
    <sheetView topLeftCell="A126" workbookViewId="0">
      <selection activeCell="G128" sqref="G128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 x14ac:dyDescent="0.35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 x14ac:dyDescent="0.2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 x14ac:dyDescent="0.25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 x14ac:dyDescent="0.25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 x14ac:dyDescent="0.25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 x14ac:dyDescent="0.25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 x14ac:dyDescent="0.25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 x14ac:dyDescent="0.25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 x14ac:dyDescent="0.25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 x14ac:dyDescent="0.25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 x14ac:dyDescent="0.25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 x14ac:dyDescent="0.25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 x14ac:dyDescent="0.25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 x14ac:dyDescent="0.25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 x14ac:dyDescent="0.25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 x14ac:dyDescent="0.25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 x14ac:dyDescent="0.25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 x14ac:dyDescent="0.25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 x14ac:dyDescent="0.25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 x14ac:dyDescent="0.25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 x14ac:dyDescent="0.25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 x14ac:dyDescent="0.25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 x14ac:dyDescent="0.25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 x14ac:dyDescent="0.25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 x14ac:dyDescent="0.25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 x14ac:dyDescent="0.25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 x14ac:dyDescent="0.25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 x14ac:dyDescent="0.25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 x14ac:dyDescent="0.25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 x14ac:dyDescent="0.25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 x14ac:dyDescent="0.2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 x14ac:dyDescent="0.25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 x14ac:dyDescent="0.25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 x14ac:dyDescent="0.25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 x14ac:dyDescent="0.25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 x14ac:dyDescent="0.25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 x14ac:dyDescent="0.25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 x14ac:dyDescent="0.25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 x14ac:dyDescent="0.25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 x14ac:dyDescent="0.25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 x14ac:dyDescent="0.25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 x14ac:dyDescent="0.25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 x14ac:dyDescent="0.25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 x14ac:dyDescent="0.25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 x14ac:dyDescent="0.25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 x14ac:dyDescent="0.25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 x14ac:dyDescent="0.25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 x14ac:dyDescent="0.25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 x14ac:dyDescent="0.25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 x14ac:dyDescent="0.25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 x14ac:dyDescent="0.25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 x14ac:dyDescent="0.25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 x14ac:dyDescent="0.25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 x14ac:dyDescent="0.25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 x14ac:dyDescent="0.25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 x14ac:dyDescent="0.25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 x14ac:dyDescent="0.25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 x14ac:dyDescent="0.25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 x14ac:dyDescent="0.25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 x14ac:dyDescent="0.25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 x14ac:dyDescent="0.25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 x14ac:dyDescent="0.25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 x14ac:dyDescent="0.25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 x14ac:dyDescent="0.25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 x14ac:dyDescent="0.25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 x14ac:dyDescent="0.25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 x14ac:dyDescent="0.25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 x14ac:dyDescent="0.35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 x14ac:dyDescent="0.2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 x14ac:dyDescent="0.25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 x14ac:dyDescent="0.25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 x14ac:dyDescent="0.25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 x14ac:dyDescent="0.25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 x14ac:dyDescent="0.25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 x14ac:dyDescent="0.25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 x14ac:dyDescent="0.25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 x14ac:dyDescent="0.25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 x14ac:dyDescent="0.25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 x14ac:dyDescent="0.25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 x14ac:dyDescent="0.25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 x14ac:dyDescent="0.25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 x14ac:dyDescent="0.25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 x14ac:dyDescent="0.25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 x14ac:dyDescent="0.25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 x14ac:dyDescent="0.25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 x14ac:dyDescent="0.25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 x14ac:dyDescent="0.25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 x14ac:dyDescent="0.25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 x14ac:dyDescent="0.25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 x14ac:dyDescent="0.25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 x14ac:dyDescent="0.25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 x14ac:dyDescent="0.25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 x14ac:dyDescent="0.25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 x14ac:dyDescent="0.25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 x14ac:dyDescent="0.25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 x14ac:dyDescent="0.25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 x14ac:dyDescent="0.25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 x14ac:dyDescent="0.2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 x14ac:dyDescent="0.25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 x14ac:dyDescent="0.25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 x14ac:dyDescent="0.25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 x14ac:dyDescent="0.25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 x14ac:dyDescent="0.25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 x14ac:dyDescent="0.25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 x14ac:dyDescent="0.25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 x14ac:dyDescent="0.25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 x14ac:dyDescent="0.25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 x14ac:dyDescent="0.25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 x14ac:dyDescent="0.25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 x14ac:dyDescent="0.25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 x14ac:dyDescent="0.25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 x14ac:dyDescent="0.25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 x14ac:dyDescent="0.25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 x14ac:dyDescent="0.25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 x14ac:dyDescent="0.25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 x14ac:dyDescent="0.25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 x14ac:dyDescent="0.25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 x14ac:dyDescent="0.25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 x14ac:dyDescent="0.25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 x14ac:dyDescent="0.25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 x14ac:dyDescent="0.25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 x14ac:dyDescent="0.25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 x14ac:dyDescent="0.25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 x14ac:dyDescent="0.25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 x14ac:dyDescent="0.25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 x14ac:dyDescent="0.25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 x14ac:dyDescent="0.25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 x14ac:dyDescent="0.25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 x14ac:dyDescent="0.25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21" t="s">
        <v>76</v>
      </c>
      <c r="C1" s="221"/>
      <c r="D1" s="221"/>
      <c r="E1" s="221"/>
      <c r="F1" s="221"/>
      <c r="G1" s="221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 x14ac:dyDescent="0.25">
      <c r="B22" s="221" t="s">
        <v>23</v>
      </c>
      <c r="C22" s="221"/>
      <c r="D22" s="221"/>
      <c r="E22" s="221"/>
      <c r="F22" s="221"/>
      <c r="G22" s="221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 x14ac:dyDescent="0.25">
      <c r="B41" s="221" t="s">
        <v>23</v>
      </c>
      <c r="C41" s="221"/>
      <c r="D41" s="221"/>
      <c r="E41" s="221"/>
      <c r="F41" s="221"/>
      <c r="G41" s="221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04" t="s">
        <v>7</v>
      </c>
      <c r="C79" s="206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04" t="s">
        <v>7</v>
      </c>
      <c r="C96" s="206"/>
      <c r="D96" s="26">
        <f>SUM(D83:D95)</f>
        <v>565</v>
      </c>
      <c r="E96" s="27"/>
      <c r="F96" s="3"/>
    </row>
    <row r="99" spans="2:9" x14ac:dyDescent="0.25">
      <c r="B99" s="221" t="s">
        <v>758</v>
      </c>
      <c r="C99" s="221"/>
      <c r="D99" s="221"/>
      <c r="E99" s="221"/>
      <c r="F99" s="221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28" t="s">
        <v>39</v>
      </c>
      <c r="B2" s="224"/>
      <c r="C2" s="224"/>
      <c r="D2" s="224"/>
      <c r="E2" s="224"/>
      <c r="F2" s="224"/>
      <c r="G2" s="224"/>
      <c r="H2" s="224"/>
      <c r="I2" s="229"/>
      <c r="J2" s="228" t="s">
        <v>39</v>
      </c>
      <c r="K2" s="224"/>
      <c r="L2" s="224"/>
      <c r="M2" s="224"/>
      <c r="N2" s="224"/>
      <c r="O2" s="224"/>
      <c r="P2" s="224"/>
      <c r="Q2" s="224"/>
      <c r="R2" s="22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22">
        <v>1724600125</v>
      </c>
      <c r="D5" s="22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2"/>
      <c r="AK14" s="30"/>
      <c r="AM14" s="29"/>
      <c r="AQ14" s="232"/>
      <c r="AU14" s="30"/>
    </row>
    <row r="15" spans="1:47" ht="15" customHeight="1" x14ac:dyDescent="0.25">
      <c r="A15" s="29"/>
      <c r="E15" s="232">
        <f>D14-H14</f>
        <v>536.97475599999996</v>
      </c>
      <c r="I15" s="30"/>
      <c r="J15" s="29"/>
      <c r="N15" s="232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 x14ac:dyDescent="0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228" t="s">
        <v>39</v>
      </c>
      <c r="B24" s="224"/>
      <c r="C24" s="224"/>
      <c r="D24" s="224"/>
      <c r="E24" s="224"/>
      <c r="F24" s="224"/>
      <c r="G24" s="224"/>
      <c r="H24" s="224"/>
      <c r="I24" s="229"/>
      <c r="J24" s="228" t="s">
        <v>39</v>
      </c>
      <c r="K24" s="224"/>
      <c r="L24" s="224"/>
      <c r="M24" s="224"/>
      <c r="N24" s="224"/>
      <c r="O24" s="224"/>
      <c r="P24" s="224"/>
      <c r="Q24" s="224"/>
      <c r="R24" s="22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22">
        <v>1719901926</v>
      </c>
      <c r="D27" s="222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 x14ac:dyDescent="0.2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2"/>
      <c r="AK35" s="30"/>
      <c r="AM35" s="29"/>
      <c r="AQ35" s="23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32"/>
      <c r="I38" s="30"/>
      <c r="J38" s="29"/>
      <c r="N38" s="23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38"/>
      <c r="V40" s="238"/>
      <c r="W40" s="238"/>
      <c r="X40" s="91"/>
      <c r="Y40" s="238"/>
      <c r="Z40" s="238"/>
      <c r="AA40" s="238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 x14ac:dyDescent="0.25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 x14ac:dyDescent="0.25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 x14ac:dyDescent="0.25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 x14ac:dyDescent="0.35">
      <c r="A49" s="228" t="s">
        <v>39</v>
      </c>
      <c r="B49" s="224"/>
      <c r="C49" s="224"/>
      <c r="D49" s="224"/>
      <c r="E49" s="224"/>
      <c r="F49" s="224"/>
      <c r="G49" s="224"/>
      <c r="H49" s="224"/>
      <c r="I49" s="229"/>
      <c r="J49" s="228" t="s">
        <v>39</v>
      </c>
      <c r="K49" s="224"/>
      <c r="L49" s="224"/>
      <c r="M49" s="224"/>
      <c r="N49" s="224"/>
      <c r="O49" s="224"/>
      <c r="P49" s="224"/>
      <c r="Q49" s="224"/>
      <c r="R49" s="229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 x14ac:dyDescent="0.25">
      <c r="A52" s="29"/>
      <c r="B52" s="1" t="s">
        <v>57</v>
      </c>
      <c r="C52" s="222">
        <v>1720714904</v>
      </c>
      <c r="D52" s="222"/>
      <c r="I52" s="28"/>
      <c r="J52" s="29"/>
      <c r="K52" s="1" t="s">
        <v>57</v>
      </c>
      <c r="L52">
        <v>501966279</v>
      </c>
      <c r="R52" s="28"/>
    </row>
    <row r="53" spans="1:18" ht="15.75" x14ac:dyDescent="0.2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 x14ac:dyDescent="0.25">
      <c r="A62" s="29"/>
      <c r="E62" s="232">
        <f>D61-H61</f>
        <v>260.00310933333338</v>
      </c>
      <c r="I62" s="30"/>
      <c r="J62" s="29"/>
      <c r="N62" s="232">
        <f>M61-Q61</f>
        <v>41.237500000000011</v>
      </c>
      <c r="R62" s="30"/>
    </row>
    <row r="63" spans="1:18" x14ac:dyDescent="0.25">
      <c r="A63" s="29"/>
      <c r="E63" s="232"/>
      <c r="I63" s="30"/>
      <c r="J63" s="29"/>
      <c r="N63" s="232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 x14ac:dyDescent="0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 x14ac:dyDescent="0.35">
      <c r="A72" s="228" t="s">
        <v>39</v>
      </c>
      <c r="B72" s="224"/>
      <c r="C72" s="224"/>
      <c r="D72" s="224"/>
      <c r="E72" s="224"/>
      <c r="F72" s="224"/>
      <c r="G72" s="224"/>
      <c r="H72" s="224"/>
      <c r="I72" s="229"/>
      <c r="J72" s="228" t="s">
        <v>39</v>
      </c>
      <c r="K72" s="224"/>
      <c r="L72" s="224"/>
      <c r="M72" s="224"/>
      <c r="N72" s="224"/>
      <c r="O72" s="224"/>
      <c r="P72" s="224"/>
      <c r="Q72" s="224"/>
      <c r="R72" s="229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 x14ac:dyDescent="0.25">
      <c r="A75" s="29"/>
      <c r="B75" s="1" t="s">
        <v>57</v>
      </c>
      <c r="C75" s="222">
        <v>1704695558</v>
      </c>
      <c r="D75" s="222"/>
      <c r="I75" s="28"/>
      <c r="J75" s="29"/>
      <c r="K75" s="1" t="s">
        <v>57</v>
      </c>
      <c r="L75">
        <v>1705718847</v>
      </c>
      <c r="R75" s="28"/>
    </row>
    <row r="76" spans="1:18" ht="15.75" x14ac:dyDescent="0.2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 x14ac:dyDescent="0.25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 x14ac:dyDescent="0.25">
      <c r="A86" s="29"/>
      <c r="E86" s="232"/>
      <c r="I86" s="30"/>
      <c r="J86" s="29"/>
      <c r="N86" s="232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 x14ac:dyDescent="0.25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 x14ac:dyDescent="0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 x14ac:dyDescent="0.35">
      <c r="A98" s="228" t="s">
        <v>39</v>
      </c>
      <c r="B98" s="224"/>
      <c r="C98" s="224"/>
      <c r="D98" s="224"/>
      <c r="E98" s="224"/>
      <c r="F98" s="224"/>
      <c r="G98" s="224"/>
      <c r="H98" s="224"/>
      <c r="I98" s="229"/>
      <c r="J98" s="228" t="s">
        <v>39</v>
      </c>
      <c r="K98" s="224"/>
      <c r="L98" s="224"/>
      <c r="M98" s="224"/>
      <c r="N98" s="224"/>
      <c r="O98" s="224"/>
      <c r="P98" s="224"/>
      <c r="Q98" s="224"/>
      <c r="R98" s="229"/>
    </row>
    <row r="99" spans="1:18" ht="21" x14ac:dyDescent="0.35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 x14ac:dyDescent="0.2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 x14ac:dyDescent="0.25">
      <c r="A101" s="29"/>
      <c r="B101" s="1" t="s">
        <v>57</v>
      </c>
      <c r="C101" s="222">
        <v>1753640125</v>
      </c>
      <c r="D101" s="222"/>
      <c r="I101" s="28"/>
      <c r="J101" s="29"/>
      <c r="K101" s="1" t="s">
        <v>57</v>
      </c>
      <c r="L101" s="57">
        <v>503970881</v>
      </c>
      <c r="R101" s="28"/>
    </row>
    <row r="102" spans="1:18" ht="15.75" x14ac:dyDescent="0.2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 x14ac:dyDescent="0.25">
      <c r="A103" s="29"/>
      <c r="I103" s="28"/>
      <c r="J103" s="29"/>
      <c r="R103" s="28"/>
    </row>
    <row r="104" spans="1:18" ht="15.75" x14ac:dyDescent="0.2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 x14ac:dyDescent="0.2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 x14ac:dyDescent="0.2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 x14ac:dyDescent="0.2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 x14ac:dyDescent="0.2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 x14ac:dyDescent="0.2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 x14ac:dyDescent="0.2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 x14ac:dyDescent="0.25">
      <c r="A111" s="29"/>
      <c r="E111" s="232">
        <f>D110-H110</f>
        <v>241.23750000000001</v>
      </c>
      <c r="I111" s="30"/>
      <c r="J111" s="29"/>
      <c r="N111" s="232">
        <f>M110-Q110</f>
        <v>241.23750000000001</v>
      </c>
      <c r="R111" s="30"/>
    </row>
    <row r="112" spans="1:18" x14ac:dyDescent="0.25">
      <c r="A112" s="29"/>
      <c r="E112" s="232"/>
      <c r="I112" s="30"/>
      <c r="J112" s="29"/>
      <c r="N112" s="232"/>
      <c r="R112" s="30"/>
    </row>
    <row r="113" spans="1:18" x14ac:dyDescent="0.25">
      <c r="A113" s="29"/>
      <c r="E113" s="39" t="s">
        <v>52</v>
      </c>
      <c r="I113" s="30"/>
      <c r="J113" s="29"/>
      <c r="N113" s="39" t="s">
        <v>52</v>
      </c>
      <c r="R113" s="30"/>
    </row>
    <row r="114" spans="1:18" x14ac:dyDescent="0.25">
      <c r="A114" s="29"/>
      <c r="I114" s="30"/>
      <c r="J114" s="29"/>
      <c r="R114" s="30"/>
    </row>
    <row r="115" spans="1:18" x14ac:dyDescent="0.25">
      <c r="A115" s="29"/>
      <c r="I115" s="30"/>
      <c r="J115" s="29"/>
      <c r="R115" s="30"/>
    </row>
    <row r="116" spans="1:18" x14ac:dyDescent="0.25">
      <c r="A116" s="29"/>
      <c r="I116" s="30"/>
      <c r="J116" s="29"/>
      <c r="R116" s="30"/>
    </row>
    <row r="117" spans="1:18" x14ac:dyDescent="0.25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 x14ac:dyDescent="0.25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 x14ac:dyDescent="0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 x14ac:dyDescent="0.35">
      <c r="A121" s="228" t="s">
        <v>39</v>
      </c>
      <c r="B121" s="224"/>
      <c r="C121" s="224"/>
      <c r="D121" s="224"/>
      <c r="E121" s="224"/>
      <c r="F121" s="224"/>
      <c r="G121" s="224"/>
      <c r="H121" s="224"/>
      <c r="I121" s="229"/>
      <c r="J121" s="228" t="s">
        <v>39</v>
      </c>
      <c r="K121" s="224"/>
      <c r="L121" s="224"/>
      <c r="M121" s="224"/>
      <c r="N121" s="224"/>
      <c r="O121" s="224"/>
      <c r="P121" s="224"/>
      <c r="Q121" s="224"/>
      <c r="R121" s="229"/>
    </row>
    <row r="122" spans="1:18" ht="21" x14ac:dyDescent="0.35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 x14ac:dyDescent="0.2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 x14ac:dyDescent="0.25">
      <c r="A124" s="29"/>
      <c r="B124" s="1" t="s">
        <v>57</v>
      </c>
      <c r="C124" s="222">
        <v>1720145711</v>
      </c>
      <c r="D124" s="222"/>
      <c r="I124" s="28"/>
      <c r="J124" s="29"/>
      <c r="K124" s="1" t="s">
        <v>57</v>
      </c>
      <c r="L124" s="57">
        <v>1718998683</v>
      </c>
      <c r="R124" s="28"/>
    </row>
    <row r="125" spans="1:18" ht="15.75" x14ac:dyDescent="0.2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 x14ac:dyDescent="0.25">
      <c r="A126" s="29"/>
      <c r="I126" s="28"/>
      <c r="J126" s="29"/>
      <c r="R126" s="28"/>
    </row>
    <row r="127" spans="1:18" ht="15.75" x14ac:dyDescent="0.2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 x14ac:dyDescent="0.2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 x14ac:dyDescent="0.2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 x14ac:dyDescent="0.2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 x14ac:dyDescent="0.2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 x14ac:dyDescent="0.2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 x14ac:dyDescent="0.2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 x14ac:dyDescent="0.25">
      <c r="A134" s="29"/>
      <c r="E134" s="232">
        <f>D133-H133</f>
        <v>241.23750000000001</v>
      </c>
      <c r="I134" s="30"/>
      <c r="J134" s="29"/>
      <c r="N134" s="232">
        <f>M133-Q133</f>
        <v>519.96</v>
      </c>
      <c r="R134" s="30"/>
    </row>
    <row r="135" spans="1:18" x14ac:dyDescent="0.25">
      <c r="A135" s="29"/>
      <c r="E135" s="232"/>
      <c r="I135" s="30"/>
      <c r="J135" s="29"/>
      <c r="N135" s="232"/>
      <c r="R135" s="30"/>
    </row>
    <row r="136" spans="1:18" x14ac:dyDescent="0.25">
      <c r="A136" s="29"/>
      <c r="E136" s="39" t="s">
        <v>52</v>
      </c>
      <c r="I136" s="30"/>
      <c r="J136" s="29"/>
      <c r="N136" s="39" t="s">
        <v>52</v>
      </c>
      <c r="R136" s="30"/>
    </row>
    <row r="137" spans="1:18" x14ac:dyDescent="0.25">
      <c r="A137" s="29"/>
      <c r="I137" s="30"/>
      <c r="J137" s="29"/>
      <c r="R137" s="30"/>
    </row>
    <row r="138" spans="1:18" x14ac:dyDescent="0.25">
      <c r="A138" s="29"/>
      <c r="I138" s="30"/>
      <c r="J138" s="29"/>
      <c r="R138" s="30"/>
    </row>
    <row r="139" spans="1:18" x14ac:dyDescent="0.25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 x14ac:dyDescent="0.25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 x14ac:dyDescent="0.25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 x14ac:dyDescent="0.25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 x14ac:dyDescent="0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 x14ac:dyDescent="0.35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 x14ac:dyDescent="0.35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 x14ac:dyDescent="0.2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 x14ac:dyDescent="0.25">
      <c r="A147" s="29"/>
      <c r="B147" s="1" t="s">
        <v>57</v>
      </c>
      <c r="C147" s="222">
        <v>1721244075</v>
      </c>
      <c r="D147" s="222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 x14ac:dyDescent="0.2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 x14ac:dyDescent="0.25">
      <c r="A149" s="29"/>
      <c r="I149" s="28"/>
      <c r="J149" s="29"/>
      <c r="R149" s="28"/>
    </row>
    <row r="150" spans="1:18" ht="15.75" x14ac:dyDescent="0.2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 x14ac:dyDescent="0.2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 x14ac:dyDescent="0.2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 x14ac:dyDescent="0.2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 x14ac:dyDescent="0.2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 x14ac:dyDescent="0.25">
      <c r="A155" s="29"/>
      <c r="D155" s="41"/>
      <c r="I155" s="28"/>
      <c r="J155" s="29"/>
      <c r="M155" s="41"/>
      <c r="R155" s="28"/>
    </row>
    <row r="156" spans="1:18" ht="15.75" x14ac:dyDescent="0.25">
      <c r="A156" s="29"/>
      <c r="B156" s="234" t="s">
        <v>50</v>
      </c>
      <c r="C156" s="234"/>
      <c r="D156" s="42">
        <f>SUM(D151:D155)</f>
        <v>262.52333333333337</v>
      </c>
      <c r="F156" s="234" t="s">
        <v>51</v>
      </c>
      <c r="G156" s="234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4" t="s">
        <v>51</v>
      </c>
      <c r="P156" s="234"/>
      <c r="Q156" s="42">
        <f>SUM(Q151:Q155)</f>
        <v>21.262499999999999</v>
      </c>
      <c r="R156" s="35"/>
    </row>
    <row r="157" spans="1:18" ht="18.75" x14ac:dyDescent="0.2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 x14ac:dyDescent="0.25">
      <c r="A158" s="29"/>
      <c r="E158" s="86"/>
      <c r="I158" s="30"/>
      <c r="J158" s="29"/>
      <c r="N158" s="86"/>
      <c r="R158" s="30"/>
    </row>
    <row r="159" spans="1:18" x14ac:dyDescent="0.25">
      <c r="A159" s="29"/>
      <c r="E159" s="39" t="s">
        <v>52</v>
      </c>
      <c r="I159" s="30"/>
      <c r="J159" s="29"/>
      <c r="N159" s="39" t="s">
        <v>52</v>
      </c>
      <c r="R159" s="30"/>
    </row>
    <row r="160" spans="1:18" x14ac:dyDescent="0.25">
      <c r="A160" s="29"/>
      <c r="I160" s="30"/>
      <c r="J160" s="29"/>
      <c r="R160" s="30"/>
    </row>
    <row r="161" spans="1:18" x14ac:dyDescent="0.25">
      <c r="A161" s="29"/>
      <c r="I161" s="30"/>
      <c r="J161" s="29"/>
      <c r="R161" s="30"/>
    </row>
    <row r="162" spans="1:18" x14ac:dyDescent="0.25">
      <c r="A162" s="29"/>
      <c r="I162" s="30"/>
      <c r="J162" s="29"/>
      <c r="R162" s="30"/>
    </row>
    <row r="163" spans="1:18" x14ac:dyDescent="0.25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 x14ac:dyDescent="0.25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 x14ac:dyDescent="0.35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 x14ac:dyDescent="0.35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 x14ac:dyDescent="0.2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 x14ac:dyDescent="0.25">
      <c r="B168" s="1" t="s">
        <v>57</v>
      </c>
      <c r="C168" s="222">
        <v>1716325822</v>
      </c>
      <c r="D168" s="222"/>
      <c r="F168" s="226" t="s">
        <v>731</v>
      </c>
      <c r="G168" s="226"/>
      <c r="H168">
        <v>450.04</v>
      </c>
      <c r="I168" s="28"/>
      <c r="K168" s="1" t="s">
        <v>57</v>
      </c>
      <c r="L168" s="222">
        <v>1716325822</v>
      </c>
      <c r="M168" s="222"/>
      <c r="O168" s="226" t="s">
        <v>731</v>
      </c>
      <c r="P168" s="226"/>
      <c r="Q168">
        <v>225.02</v>
      </c>
      <c r="R168" s="28"/>
    </row>
    <row r="169" spans="1:18" ht="15.75" x14ac:dyDescent="0.2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 x14ac:dyDescent="0.25">
      <c r="I170" s="28"/>
      <c r="R170" s="28"/>
    </row>
    <row r="171" spans="1:18" ht="15.75" x14ac:dyDescent="0.2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 x14ac:dyDescent="0.2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 x14ac:dyDescent="0.2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 x14ac:dyDescent="0.2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 x14ac:dyDescent="0.2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 x14ac:dyDescent="0.2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 x14ac:dyDescent="0.25">
      <c r="B177" s="234" t="s">
        <v>50</v>
      </c>
      <c r="C177" s="234"/>
      <c r="D177" s="42">
        <f>SUM(D172:D176)</f>
        <v>562.53499866666675</v>
      </c>
      <c r="F177" s="234" t="s">
        <v>51</v>
      </c>
      <c r="G177" s="234"/>
      <c r="H177" s="42">
        <f>SUM(H172:H176)</f>
        <v>42.528779999999998</v>
      </c>
      <c r="I177" s="35"/>
      <c r="K177" s="234" t="s">
        <v>50</v>
      </c>
      <c r="L177" s="234"/>
      <c r="M177" s="42">
        <f>SUM(M172:M176)</f>
        <v>262.52333333333337</v>
      </c>
      <c r="O177" s="234" t="s">
        <v>51</v>
      </c>
      <c r="P177" s="234"/>
      <c r="Q177" s="42">
        <f>SUM(Q172:Q176)</f>
        <v>21.264389999999999</v>
      </c>
      <c r="R177" s="35"/>
    </row>
    <row r="178" spans="2:18" ht="18.75" x14ac:dyDescent="0.2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 x14ac:dyDescent="0.25">
      <c r="E179" s="86"/>
      <c r="I179" s="30"/>
      <c r="N179" s="86"/>
      <c r="R179" s="30"/>
    </row>
    <row r="180" spans="2:18" x14ac:dyDescent="0.25">
      <c r="E180" s="39" t="s">
        <v>52</v>
      </c>
      <c r="I180" s="30"/>
      <c r="N180" s="39" t="s">
        <v>52</v>
      </c>
      <c r="R180" s="30"/>
    </row>
    <row r="181" spans="2:18" x14ac:dyDescent="0.25">
      <c r="I181" s="30"/>
      <c r="R181" s="30"/>
    </row>
    <row r="182" spans="2:18" x14ac:dyDescent="0.25">
      <c r="I182" s="30"/>
      <c r="R182" s="30"/>
    </row>
    <row r="183" spans="2:18" x14ac:dyDescent="0.25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 x14ac:dyDescent="0.25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 x14ac:dyDescent="0.25"/>
    <row r="199" ht="15" customHeight="1" x14ac:dyDescent="0.25"/>
    <row r="200" ht="15" customHeight="1" x14ac:dyDescent="0.25"/>
    <row r="208" ht="26.25" customHeight="1" x14ac:dyDescent="0.25"/>
    <row r="222" ht="15" customHeight="1" x14ac:dyDescent="0.25"/>
    <row r="223" ht="15" customHeight="1" x14ac:dyDescent="0.25"/>
    <row r="231" ht="26.25" customHeight="1" x14ac:dyDescent="0.25"/>
    <row r="245" ht="15" customHeight="1" x14ac:dyDescent="0.25"/>
    <row r="246" ht="15" customHeight="1" x14ac:dyDescent="0.25"/>
    <row r="254" ht="26.25" customHeight="1" x14ac:dyDescent="0.25"/>
    <row r="268" ht="15" customHeight="1" x14ac:dyDescent="0.25"/>
    <row r="269" ht="15" customHeight="1" x14ac:dyDescent="0.25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22" t="s">
        <v>112</v>
      </c>
      <c r="E1" s="222"/>
      <c r="F1" s="222"/>
      <c r="N1" s="222" t="s">
        <v>112</v>
      </c>
      <c r="O1" s="222"/>
      <c r="P1" s="222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J40"/>
  <sheetViews>
    <sheetView topLeftCell="C28" workbookViewId="0">
      <selection activeCell="C40" sqref="C40:J40"/>
    </sheetView>
  </sheetViews>
  <sheetFormatPr baseColWidth="10" defaultRowHeight="15" x14ac:dyDescent="0.25"/>
  <sheetData>
    <row r="1" spans="3:10" ht="15.75" thickBot="1" x14ac:dyDescent="0.3"/>
    <row r="2" spans="3:10" ht="15.75" thickBot="1" x14ac:dyDescent="0.3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 x14ac:dyDescent="0.3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 x14ac:dyDescent="0.3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 x14ac:dyDescent="0.25">
      <c r="G5" s="1">
        <f>SUM(G2:G4)</f>
        <v>352.03</v>
      </c>
    </row>
    <row r="6" spans="3:10" ht="15.75" thickBot="1" x14ac:dyDescent="0.3"/>
    <row r="7" spans="3:10" ht="15.75" thickBot="1" x14ac:dyDescent="0.3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 x14ac:dyDescent="0.3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 x14ac:dyDescent="0.3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 x14ac:dyDescent="0.3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 x14ac:dyDescent="0.3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 x14ac:dyDescent="0.3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 x14ac:dyDescent="0.3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 x14ac:dyDescent="0.3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 x14ac:dyDescent="0.3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 x14ac:dyDescent="0.25">
      <c r="G16" s="1">
        <f>SUM(G7:G15)</f>
        <v>877.67</v>
      </c>
    </row>
    <row r="17" spans="3:10" ht="15.75" thickBot="1" x14ac:dyDescent="0.3"/>
    <row r="18" spans="3:10" ht="15.75" thickBot="1" x14ac:dyDescent="0.3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 x14ac:dyDescent="0.3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 x14ac:dyDescent="0.3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 x14ac:dyDescent="0.3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 x14ac:dyDescent="0.3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 x14ac:dyDescent="0.25">
      <c r="G23" s="1">
        <f>SUM(G18:G22)</f>
        <v>521.9</v>
      </c>
    </row>
    <row r="24" spans="3:10" ht="15.75" thickBot="1" x14ac:dyDescent="0.3"/>
    <row r="25" spans="3:10" ht="15.75" thickBot="1" x14ac:dyDescent="0.3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 x14ac:dyDescent="0.3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 x14ac:dyDescent="0.25">
      <c r="G27" s="1">
        <f>SUM(G25:G26)</f>
        <v>141.79000000000002</v>
      </c>
    </row>
    <row r="28" spans="3:10" ht="15.75" thickBot="1" x14ac:dyDescent="0.3"/>
    <row r="29" spans="3:10" ht="15.75" thickBot="1" x14ac:dyDescent="0.3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 x14ac:dyDescent="0.3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 x14ac:dyDescent="0.3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 x14ac:dyDescent="0.25">
      <c r="G32" s="1">
        <f>SUM(G29:G31)</f>
        <v>585.01</v>
      </c>
    </row>
    <row r="33" spans="3:10" ht="15.75" thickBot="1" x14ac:dyDescent="0.3"/>
    <row r="34" spans="3:10" ht="15.75" thickBot="1" x14ac:dyDescent="0.3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 x14ac:dyDescent="0.3"/>
    <row r="36" spans="3:10" ht="15.75" thickBot="1" x14ac:dyDescent="0.3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 x14ac:dyDescent="0.3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 x14ac:dyDescent="0.25">
      <c r="G38" s="1">
        <f>SUM(G36:G37)</f>
        <v>193.01999999999998</v>
      </c>
    </row>
    <row r="39" spans="3:10" ht="15.75" thickBot="1" x14ac:dyDescent="0.3"/>
    <row r="40" spans="3:10" ht="15.75" thickBot="1" x14ac:dyDescent="0.3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2023-09-14T15:53:27Z</cp:lastPrinted>
  <dcterms:created xsi:type="dcterms:W3CDTF">2022-12-25T20:52:30Z</dcterms:created>
  <dcterms:modified xsi:type="dcterms:W3CDTF">2023-09-19T23:48:19Z</dcterms:modified>
</cp:coreProperties>
</file>